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9" activeTab="3"/>
  </bookViews>
  <sheets>
    <sheet name="Прил 3 (дох) 2018" sheetId="1" r:id="rId1"/>
    <sheet name="Прил 4 (расх) 2018" sheetId="2" r:id="rId2"/>
    <sheet name="Лист3" sheetId="3" r:id="rId3"/>
    <sheet name="Лист4" sheetId="4" r:id="rId4"/>
  </sheets>
  <definedNames>
    <definedName name="_xlnm.Print_Titles" localSheetId="0">'Прил 3 (дох) 2018'!$10:$11</definedName>
    <definedName name="_xlnm.Print_Titles" localSheetId="1">'Прил 4 (расх) 2018'!$10:$12</definedName>
  </definedNames>
  <calcPr fullCalcOnLoad="1"/>
</workbook>
</file>

<file path=xl/sharedStrings.xml><?xml version="1.0" encoding="utf-8"?>
<sst xmlns="http://schemas.openxmlformats.org/spreadsheetml/2006/main" count="2768" uniqueCount="1130">
  <si>
    <r>
      <t xml:space="preserve">Приложение </t>
    </r>
    <r>
      <rPr>
        <sz val="9"/>
        <color indexed="10"/>
        <rFont val="Times New Roman"/>
        <family val="1"/>
      </rPr>
      <t>1</t>
    </r>
  </si>
  <si>
    <t xml:space="preserve"> к решению Мценского городского Совета народных депутатов</t>
  </si>
  <si>
    <t xml:space="preserve">  от 20 сентября 2018 года № 130 - МПА</t>
  </si>
  <si>
    <t>Изменения в приложение 3 к решению Мценского городского Совета нардных депутатов от 21 декабря 2017 года № 81 - МПА</t>
  </si>
  <si>
    <t>"О бюджете города Мценска на 2018 год и на плановый период 2019 и 2020 годов"</t>
  </si>
  <si>
    <t xml:space="preserve">Прогнозируемое поступление доходов в бюджет города Мценска </t>
  </si>
  <si>
    <t xml:space="preserve">  на 2018 год </t>
  </si>
  <si>
    <t>(тыс.руб.)</t>
  </si>
  <si>
    <t>Код</t>
  </si>
  <si>
    <t>Наименование показателя</t>
  </si>
  <si>
    <t>Бюджет на 2018 год</t>
  </si>
  <si>
    <t>Утверждено на 2018 год</t>
  </si>
  <si>
    <r>
      <t xml:space="preserve">Изменения                    </t>
    </r>
    <r>
      <rPr>
        <sz val="7"/>
        <rFont val="Times New Roman"/>
        <family val="1"/>
      </rPr>
      <t>("+" или "-")</t>
    </r>
  </si>
  <si>
    <t>Всего с учётом изменений</t>
  </si>
  <si>
    <t>000 1 00 00000 00 0000 000</t>
  </si>
  <si>
    <t>НАЛОГОВЫЕ И НЕНАЛОГОВЫЕ ДОХОДЫ</t>
  </si>
  <si>
    <t>Удельный вес (в общем объёме доходов)</t>
  </si>
  <si>
    <t>000 1 01 00000 00 0000 000</t>
  </si>
  <si>
    <t>Налоги на прибыль, доходы</t>
  </si>
  <si>
    <t>Удельный вес (в объёме налоговых и неналоговых доходов)</t>
  </si>
  <si>
    <r>
      <t xml:space="preserve">000 </t>
    </r>
    <r>
      <rPr>
        <b/>
        <sz val="8"/>
        <rFont val="Times New Roman"/>
        <family val="1"/>
      </rPr>
      <t>1 01 02000</t>
    </r>
    <r>
      <rPr>
        <sz val="8"/>
        <rFont val="Times New Roman"/>
        <family val="1"/>
      </rPr>
      <t xml:space="preserve"> 01 0000 110</t>
    </r>
  </si>
  <si>
    <t>Налог на доходы физических лиц</t>
  </si>
  <si>
    <t>Справочно:</t>
  </si>
  <si>
    <t>15% - по нормативам  ч.1 п.2 ст  61.2 Бюджетного кодекса РФ</t>
  </si>
  <si>
    <r>
      <t xml:space="preserve"> 5% - единый норматив </t>
    </r>
    <r>
      <rPr>
        <b/>
        <sz val="7"/>
        <rFont val="Times New Roman"/>
        <family val="1"/>
      </rPr>
      <t>(</t>
    </r>
    <r>
      <rPr>
        <sz val="7"/>
        <rFont val="Times New Roman"/>
        <family val="1"/>
      </rPr>
      <t>ч.4 п.1 статьи 58 Бюджетного кодекса РФ</t>
    </r>
    <r>
      <rPr>
        <b/>
        <sz val="7"/>
        <rFont val="Times New Roman"/>
        <family val="1"/>
      </rPr>
      <t xml:space="preserve">) </t>
    </r>
  </si>
  <si>
    <r>
      <t xml:space="preserve"> 0% - дополнительный норматив </t>
    </r>
    <r>
      <rPr>
        <b/>
        <sz val="7"/>
        <rFont val="Times New Roman"/>
        <family val="1"/>
      </rPr>
      <t>(</t>
    </r>
    <r>
      <rPr>
        <sz val="7"/>
        <rFont val="Times New Roman"/>
        <family val="1"/>
      </rPr>
      <t>п.2 статьи 58 Бюджетного кодекса РФ</t>
    </r>
    <r>
      <rPr>
        <b/>
        <sz val="7"/>
        <rFont val="Times New Roman"/>
        <family val="1"/>
      </rPr>
      <t>)</t>
    </r>
  </si>
  <si>
    <r>
      <t xml:space="preserve">182 </t>
    </r>
    <r>
      <rPr>
        <b/>
        <sz val="8"/>
        <rFont val="Times New Roman"/>
        <family val="1"/>
      </rPr>
      <t>1 01 02010</t>
    </r>
    <r>
      <rPr>
        <sz val="8"/>
        <rFont val="Times New Roman"/>
        <family val="1"/>
      </rPr>
      <t xml:space="preserve"> 01 0000 110    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</si>
  <si>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</si>
  <si>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r>
      <t xml:space="preserve">182 </t>
    </r>
    <r>
      <rPr>
        <b/>
        <sz val="8"/>
        <rFont val="Times New Roman"/>
        <family val="1"/>
      </rPr>
      <t>1 01 02020</t>
    </r>
    <r>
      <rPr>
        <sz val="8"/>
        <rFont val="Times New Roman"/>
        <family val="1"/>
      </rPr>
      <t xml:space="preserve"> 01 0000 110         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</si>
  <si>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</si>
  <si>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r>
      <t xml:space="preserve">182 </t>
    </r>
    <r>
      <rPr>
        <b/>
        <sz val="8"/>
        <rFont val="Times New Roman"/>
        <family val="1"/>
      </rPr>
      <t>1 01 02030</t>
    </r>
    <r>
      <rPr>
        <sz val="8"/>
        <rFont val="Times New Roman"/>
        <family val="1"/>
      </rPr>
      <t xml:space="preserve"> 01 0000 110         </t>
    </r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</si>
  <si>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</si>
  <si>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 xml:space="preserve">182 </t>
    </r>
    <r>
      <rPr>
        <b/>
        <sz val="8"/>
        <rFont val="Times New Roman"/>
        <family val="1"/>
      </rPr>
      <t>1 01 02040</t>
    </r>
    <r>
      <rPr>
        <sz val="8"/>
        <rFont val="Times New Roman"/>
        <family val="1"/>
      </rPr>
      <t xml:space="preserve"> 01 0000 110</t>
    </r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</si>
  <si>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</si>
  <si>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</si>
  <si>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</si>
  <si>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1 03 02000</t>
    </r>
    <r>
      <rPr>
        <sz val="8"/>
        <rFont val="Times New Roman"/>
        <family val="1"/>
      </rPr>
      <t xml:space="preserve"> 01 0000 110</t>
    </r>
  </si>
  <si>
    <t>Акцизы по подакцизным товарам (продукции), производимым на территории Российской ферерации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</si>
  <si>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1 03 02230</t>
    </r>
    <r>
      <rPr>
        <sz val="8"/>
        <rFont val="Times New Roman"/>
        <family val="1"/>
      </rPr>
      <t xml:space="preserve"> 01 0000 110</t>
    </r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</si>
  <si>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</si>
  <si>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1 03 02240</t>
    </r>
    <r>
      <rPr>
        <sz val="8"/>
        <rFont val="Times New Roman"/>
        <family val="1"/>
      </rPr>
      <t xml:space="preserve"> 01 0000 110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</si>
  <si>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</si>
  <si>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1 03 02250</t>
    </r>
    <r>
      <rPr>
        <sz val="8"/>
        <rFont val="Times New Roman"/>
        <family val="1"/>
      </rPr>
      <t xml:space="preserve"> 01 0000 110</t>
    </r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</si>
  <si>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</si>
  <si>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1 03 02260</t>
    </r>
    <r>
      <rPr>
        <sz val="8"/>
        <rFont val="Times New Roman"/>
        <family val="1"/>
      </rPr>
      <t xml:space="preserve"> 01 0000 110</t>
    </r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</si>
  <si>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</si>
  <si>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</si>
  <si>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</si>
  <si>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r>
      <t xml:space="preserve">182 </t>
    </r>
    <r>
      <rPr>
        <b/>
        <sz val="8"/>
        <rFont val="Times New Roman"/>
        <family val="1"/>
      </rPr>
      <t>1 05 02000</t>
    </r>
    <r>
      <rPr>
        <sz val="8"/>
        <rFont val="Times New Roman"/>
        <family val="1"/>
      </rPr>
      <t xml:space="preserve"> 02 0000 110</t>
    </r>
  </si>
  <si>
    <t>Единый налог на вмененный доход для отдельных видов деятельности</t>
  </si>
  <si>
    <r>
      <t>182</t>
    </r>
    <r>
      <rPr>
        <b/>
        <sz val="8"/>
        <rFont val="Times New Roman"/>
        <family val="1"/>
      </rPr>
      <t xml:space="preserve"> 1 05 02010</t>
    </r>
    <r>
      <rPr>
        <sz val="8"/>
        <rFont val="Times New Roman"/>
        <family val="1"/>
      </rPr>
      <t xml:space="preserve"> 02 0000 110</t>
    </r>
  </si>
  <si>
    <t xml:space="preserve"> - Единый налог на вмененный доход для отдельных видов деятельности</t>
  </si>
  <si>
    <r>
      <t>182</t>
    </r>
    <r>
      <rPr>
        <b/>
        <sz val="8"/>
        <rFont val="Times New Roman"/>
        <family val="1"/>
      </rPr>
      <t xml:space="preserve"> 1 05 02020</t>
    </r>
    <r>
      <rPr>
        <sz val="8"/>
        <rFont val="Times New Roman"/>
        <family val="1"/>
      </rPr>
      <t xml:space="preserve"> 02 0000 110</t>
    </r>
  </si>
  <si>
    <t xml:space="preserve"> - Единый налог на вмененный доход для отдельных видов деятельности (за налоговые периоды, истекшие до 1 января 2011 года)</t>
  </si>
  <si>
    <r>
      <t xml:space="preserve">182 </t>
    </r>
    <r>
      <rPr>
        <b/>
        <sz val="8"/>
        <rFont val="Times New Roman"/>
        <family val="1"/>
      </rPr>
      <t>1 05 03000</t>
    </r>
    <r>
      <rPr>
        <sz val="8"/>
        <rFont val="Times New Roman"/>
        <family val="1"/>
      </rPr>
      <t xml:space="preserve"> 01 0000 110</t>
    </r>
  </si>
  <si>
    <t>Единый сельскохозяйственный налог</t>
  </si>
  <si>
    <r>
      <t xml:space="preserve">182 </t>
    </r>
    <r>
      <rPr>
        <b/>
        <sz val="8"/>
        <rFont val="Times New Roman"/>
        <family val="1"/>
      </rPr>
      <t>1 05 03010</t>
    </r>
    <r>
      <rPr>
        <sz val="8"/>
        <rFont val="Times New Roman"/>
        <family val="1"/>
      </rPr>
      <t xml:space="preserve"> 01 0000 110</t>
    </r>
  </si>
  <si>
    <t xml:space="preserve"> - Единый сельскохозяйственный налог</t>
  </si>
  <si>
    <r>
      <t xml:space="preserve">182 </t>
    </r>
    <r>
      <rPr>
        <b/>
        <sz val="8"/>
        <rFont val="Times New Roman"/>
        <family val="1"/>
      </rPr>
      <t>1 05 03020</t>
    </r>
    <r>
      <rPr>
        <sz val="8"/>
        <rFont val="Times New Roman"/>
        <family val="1"/>
      </rPr>
      <t xml:space="preserve"> 01 0000 110</t>
    </r>
  </si>
  <si>
    <t xml:space="preserve"> - Единый сельскохозяйственный налог (за налоговые периоды, истекшие до 1 января 2011 года)</t>
  </si>
  <si>
    <r>
      <t xml:space="preserve">182 </t>
    </r>
    <r>
      <rPr>
        <b/>
        <sz val="8"/>
        <rFont val="Times New Roman"/>
        <family val="1"/>
      </rPr>
      <t>1 05 04000</t>
    </r>
    <r>
      <rPr>
        <sz val="8"/>
        <rFont val="Times New Roman"/>
        <family val="1"/>
      </rPr>
      <t xml:space="preserve"> 02 0000 110</t>
    </r>
  </si>
  <si>
    <t>Налог, взимаемый в связи с применением патентной системы налогообложения</t>
  </si>
  <si>
    <r>
      <t xml:space="preserve">182 </t>
    </r>
    <r>
      <rPr>
        <b/>
        <sz val="8"/>
        <rFont val="Times New Roman"/>
        <family val="1"/>
      </rPr>
      <t>1 05 04010</t>
    </r>
    <r>
      <rPr>
        <sz val="8"/>
        <rFont val="Times New Roman"/>
        <family val="1"/>
      </rPr>
      <t xml:space="preserve"> 02 0000 110</t>
    </r>
  </si>
  <si>
    <t xml:space="preserve"> - Налог, взимаемый в связи с применением патентной системы налогообложения, зачисляемый в бюджеты городских округов</t>
  </si>
  <si>
    <t xml:space="preserve">000 1 06 00000 00 0000 000 </t>
  </si>
  <si>
    <t>Налоги на имущество</t>
  </si>
  <si>
    <r>
      <t xml:space="preserve">000 </t>
    </r>
    <r>
      <rPr>
        <b/>
        <sz val="8"/>
        <rFont val="Times New Roman"/>
        <family val="1"/>
      </rPr>
      <t>1 06 01000</t>
    </r>
    <r>
      <rPr>
        <sz val="8"/>
        <rFont val="Times New Roman"/>
        <family val="1"/>
      </rPr>
      <t xml:space="preserve"> 00 0000 110 </t>
    </r>
  </si>
  <si>
    <t>Налог на имущество физических лиц</t>
  </si>
  <si>
    <r>
      <t xml:space="preserve">182 </t>
    </r>
    <r>
      <rPr>
        <b/>
        <sz val="8"/>
        <rFont val="Times New Roman"/>
        <family val="1"/>
      </rPr>
      <t>1 06 01020</t>
    </r>
    <r>
      <rPr>
        <sz val="8"/>
        <rFont val="Times New Roman"/>
        <family val="1"/>
      </rPr>
      <t xml:space="preserve"> 04 0000 110 </t>
    </r>
  </si>
  <si>
    <t xml:space="preserve"> -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</si>
  <si>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r>
      <t xml:space="preserve">000 </t>
    </r>
    <r>
      <rPr>
        <b/>
        <sz val="8"/>
        <rFont val="Times New Roman"/>
        <family val="1"/>
      </rPr>
      <t>1 06 06000</t>
    </r>
    <r>
      <rPr>
        <sz val="8"/>
        <rFont val="Times New Roman"/>
        <family val="1"/>
      </rPr>
      <t xml:space="preserve"> 00 0000110</t>
    </r>
  </si>
  <si>
    <t>Земельный налог</t>
  </si>
  <si>
    <r>
      <t xml:space="preserve">000 </t>
    </r>
    <r>
      <rPr>
        <b/>
        <sz val="8"/>
        <rFont val="Times New Roman"/>
        <family val="1"/>
      </rPr>
      <t>1 06 06030</t>
    </r>
    <r>
      <rPr>
        <sz val="8"/>
        <rFont val="Times New Roman"/>
        <family val="1"/>
      </rPr>
      <t xml:space="preserve"> 00 0000110 </t>
    </r>
  </si>
  <si>
    <t xml:space="preserve">Земельный налог с организаций </t>
  </si>
  <si>
    <r>
      <t xml:space="preserve">182 </t>
    </r>
    <r>
      <rPr>
        <b/>
        <sz val="8"/>
        <rFont val="Times New Roman"/>
        <family val="1"/>
      </rPr>
      <t>1 06 06032</t>
    </r>
    <r>
      <rPr>
        <sz val="8"/>
        <rFont val="Times New Roman"/>
        <family val="1"/>
      </rPr>
      <t xml:space="preserve"> 04 0000110  </t>
    </r>
  </si>
  <si>
    <t xml:space="preserve"> - земельный налог с организаций, обладающих земельным участком, расположенным в границах городских округов</t>
  </si>
  <si>
    <r>
      <t xml:space="preserve">000 </t>
    </r>
    <r>
      <rPr>
        <b/>
        <sz val="8"/>
        <rFont val="Times New Roman"/>
        <family val="1"/>
      </rPr>
      <t>1 06 06040</t>
    </r>
    <r>
      <rPr>
        <sz val="8"/>
        <rFont val="Times New Roman"/>
        <family val="1"/>
      </rPr>
      <t xml:space="preserve"> 00 0000110 </t>
    </r>
  </si>
  <si>
    <t>Земельный налог с физических лиц</t>
  </si>
  <si>
    <r>
      <t xml:space="preserve">182 </t>
    </r>
    <r>
      <rPr>
        <b/>
        <sz val="8"/>
        <rFont val="Times New Roman"/>
        <family val="1"/>
      </rPr>
      <t>1 06 06042</t>
    </r>
    <r>
      <rPr>
        <sz val="8"/>
        <rFont val="Times New Roman"/>
        <family val="1"/>
      </rPr>
      <t xml:space="preserve"> 04 0000110  </t>
    </r>
  </si>
  <si>
    <t xml:space="preserve"> - земельный налог с физических лиц, обладающих земельным участком, расположенным в границах городских округов</t>
  </si>
  <si>
    <t xml:space="preserve">000 1 08 00000 00 0000 000 </t>
  </si>
  <si>
    <t>Государственная пошлина</t>
  </si>
  <si>
    <r>
      <t xml:space="preserve">000 </t>
    </r>
    <r>
      <rPr>
        <b/>
        <sz val="8"/>
        <rFont val="Times New Roman"/>
        <family val="1"/>
      </rPr>
      <t>1 08 03000</t>
    </r>
    <r>
      <rPr>
        <sz val="8"/>
        <rFont val="Times New Roman"/>
        <family val="1"/>
      </rPr>
      <t xml:space="preserve"> 01 0000 110 </t>
    </r>
  </si>
  <si>
    <t xml:space="preserve">Государственная пошлина по делам, рассматриваемым в судах общей юрисдикции, мировыми судьями </t>
  </si>
  <si>
    <r>
      <t xml:space="preserve">182 </t>
    </r>
    <r>
      <rPr>
        <b/>
        <sz val="8"/>
        <rFont val="Times New Roman"/>
        <family val="1"/>
      </rPr>
      <t>1 08 03010 01</t>
    </r>
    <r>
      <rPr>
        <sz val="8"/>
        <rFont val="Times New Roman"/>
        <family val="1"/>
      </rPr>
      <t xml:space="preserve"> 0000 110 </t>
    </r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</si>
  <si>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РФ)</t>
  </si>
  <si>
    <r>
      <t xml:space="preserve">000 </t>
    </r>
    <r>
      <rPr>
        <b/>
        <sz val="8"/>
        <rFont val="Times New Roman"/>
        <family val="1"/>
      </rPr>
      <t>1 08 07000</t>
    </r>
    <r>
      <rPr>
        <sz val="8"/>
        <rFont val="Times New Roman"/>
        <family val="1"/>
      </rPr>
      <t xml:space="preserve"> 01 0000 110 </t>
    </r>
  </si>
  <si>
    <t>Государственная пошлина за государственную регистрацию, а также за совершение прочих юридически значимых действий</t>
  </si>
  <si>
    <r>
      <t xml:space="preserve">000 </t>
    </r>
    <r>
      <rPr>
        <b/>
        <sz val="8"/>
        <rFont val="Times New Roman"/>
        <family val="1"/>
      </rPr>
      <t>1 08 07150</t>
    </r>
    <r>
      <rPr>
        <sz val="8"/>
        <rFont val="Times New Roman"/>
        <family val="1"/>
      </rPr>
      <t xml:space="preserve"> 01 0000 110 </t>
    </r>
  </si>
  <si>
    <t xml:space="preserve"> -Государственная пошлина за выдачу разрешения на установку рекламной конструкции</t>
  </si>
  <si>
    <r>
      <t xml:space="preserve">892 </t>
    </r>
    <r>
      <rPr>
        <b/>
        <sz val="8"/>
        <rFont val="Times New Roman"/>
        <family val="1"/>
      </rPr>
      <t>1 08 07150</t>
    </r>
    <r>
      <rPr>
        <sz val="8"/>
        <rFont val="Times New Roman"/>
        <family val="1"/>
      </rPr>
      <t xml:space="preserve"> 01 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000 110 </t>
    </r>
  </si>
  <si>
    <t xml:space="preserve"> -государственная пошлина за выдачу разрешения на установку рекламной конструкции</t>
  </si>
  <si>
    <r>
      <t xml:space="preserve">000 </t>
    </r>
    <r>
      <rPr>
        <b/>
        <sz val="8"/>
        <rFont val="Times New Roman"/>
        <family val="1"/>
      </rPr>
      <t>1 08 07170</t>
    </r>
    <r>
      <rPr>
        <sz val="8"/>
        <rFont val="Times New Roman"/>
        <family val="1"/>
      </rPr>
      <t xml:space="preserve"> 01 0000110 </t>
    </r>
  </si>
  <si>
    <t xml:space="preserve"> - Государственная пошлина за вдачу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</si>
  <si>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r>
      <t xml:space="preserve">000 </t>
    </r>
    <r>
      <rPr>
        <b/>
        <sz val="8"/>
        <rFont val="Times New Roman"/>
        <family val="1"/>
      </rPr>
      <t>1 08 07173</t>
    </r>
    <r>
      <rPr>
        <sz val="8"/>
        <rFont val="Times New Roman"/>
        <family val="1"/>
      </rPr>
      <t xml:space="preserve"> 01 0000 110 </t>
    </r>
  </si>
  <si>
    <t xml:space="preserve"> - государственная пошлина за вдачу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</si>
  <si>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r>
      <t xml:space="preserve">892 </t>
    </r>
    <r>
      <rPr>
        <b/>
        <sz val="8"/>
        <rFont val="Times New Roman"/>
        <family val="1"/>
      </rPr>
      <t>1 08 07173</t>
    </r>
    <r>
      <rPr>
        <sz val="8"/>
        <rFont val="Times New Roman"/>
        <family val="1"/>
      </rPr>
      <t xml:space="preserve"> 01 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000 110 </t>
    </r>
  </si>
  <si>
    <r>
      <t xml:space="preserve">Итого: </t>
    </r>
    <r>
      <rPr>
        <b/>
        <i/>
        <sz val="11"/>
        <rFont val="Times New Roman"/>
        <family val="1"/>
      </rPr>
      <t>налоговые</t>
    </r>
    <r>
      <rPr>
        <b/>
        <sz val="11"/>
        <rFont val="Times New Roman"/>
        <family val="1"/>
      </rPr>
      <t xml:space="preserve"> доходы </t>
    </r>
  </si>
  <si>
    <r>
      <t>Удельный вес (</t>
    </r>
    <r>
      <rPr>
        <sz val="7"/>
        <rFont val="Times New Roman"/>
        <family val="1"/>
      </rPr>
      <t>в общем объёме доходов</t>
    </r>
    <r>
      <rPr>
        <sz val="8"/>
        <rFont val="Times New Roman"/>
        <family val="1"/>
      </rPr>
      <t>)</t>
    </r>
  </si>
  <si>
    <r>
      <t xml:space="preserve">000 </t>
    </r>
    <r>
      <rPr>
        <b/>
        <sz val="8"/>
        <rFont val="Times New Roman"/>
        <family val="1"/>
      </rPr>
      <t>1 11 00000</t>
    </r>
    <r>
      <rPr>
        <sz val="8"/>
        <rFont val="Times New Roman"/>
        <family val="1"/>
      </rPr>
      <t xml:space="preserve"> 00 0000 000</t>
    </r>
  </si>
  <si>
    <t>Доходы от использования имущества, находящегося в государственной и муниципальной собственности</t>
  </si>
  <si>
    <r>
      <t xml:space="preserve">000 </t>
    </r>
    <r>
      <rPr>
        <b/>
        <sz val="8"/>
        <rFont val="Times New Roman"/>
        <family val="1"/>
      </rPr>
      <t>1 11 05000</t>
    </r>
    <r>
      <rPr>
        <sz val="8"/>
        <rFont val="Times New Roman"/>
        <family val="1"/>
      </rPr>
      <t xml:space="preserve"> 00 0000 120   </t>
    </r>
  </si>
  <si>
    <t>Доходы, получаемые в виде арендной либо иной платы за передачу в возмездное пользование гос. и муниц.имущества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</si>
  <si>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Арендная плата за земли (свод)</t>
  </si>
  <si>
    <r>
      <t xml:space="preserve">000 </t>
    </r>
    <r>
      <rPr>
        <b/>
        <sz val="8"/>
        <rFont val="Times New Roman"/>
        <family val="1"/>
      </rPr>
      <t>1 11 05010</t>
    </r>
    <r>
      <rPr>
        <sz val="8"/>
        <rFont val="Times New Roman"/>
        <family val="1"/>
      </rPr>
      <t xml:space="preserve"> 00 0000 120 </t>
    </r>
  </si>
  <si>
    <t>Доходы, получаемые в виде арендной платы за зем-ные участки, гос. собст-сть на которые не разграничена, а также ср-ва от продажи права на заключ-ие договоров аренды указанных земельных участков</t>
  </si>
  <si>
    <r>
      <t xml:space="preserve">892 </t>
    </r>
    <r>
      <rPr>
        <b/>
        <sz val="8"/>
        <rFont val="Times New Roman"/>
        <family val="1"/>
      </rPr>
      <t>1 11 05012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3</t>
    </r>
    <r>
      <rPr>
        <sz val="8"/>
        <rFont val="Times New Roman"/>
        <family val="1"/>
      </rPr>
      <t xml:space="preserve"> 120 </t>
    </r>
  </si>
  <si>
    <t xml:space="preserve"> - доходы, получаемые в виде арендной платы за земельные участки, гос.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</si>
  <si>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r>
      <t xml:space="preserve">892 </t>
    </r>
    <r>
      <rPr>
        <b/>
        <sz val="8"/>
        <rFont val="Times New Roman"/>
        <family val="1"/>
      </rPr>
      <t>1 11 05012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22</t>
    </r>
    <r>
      <rPr>
        <sz val="8"/>
        <rFont val="Times New Roman"/>
        <family val="1"/>
      </rPr>
      <t xml:space="preserve"> 120 </t>
    </r>
  </si>
  <si>
    <t xml:space="preserve"> - доходы, получаемые в виде арендной платы за земельные участки, гос.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(под объектами дорожного сервиса)</t>
  </si>
  <si>
    <r>
      <t xml:space="preserve">000 </t>
    </r>
    <r>
      <rPr>
        <b/>
        <sz val="8"/>
        <rFont val="Times New Roman"/>
        <family val="1"/>
      </rPr>
      <t>1 11 05020</t>
    </r>
    <r>
      <rPr>
        <sz val="8"/>
        <rFont val="Times New Roman"/>
        <family val="1"/>
      </rPr>
      <t xml:space="preserve"> 00 0000 120</t>
    </r>
  </si>
  <si>
    <t>Доходы, получаемые в виде арендной платы за земли после разграничения гос. соб-ти на землю, а также средства от продажи права на заключ. договоров аренды указанных земельных участков (за исключением земельных участков бюдж. и автон.учреждений)</t>
  </si>
  <si>
    <r>
      <t xml:space="preserve">892 </t>
    </r>
    <r>
      <rPr>
        <b/>
        <sz val="8"/>
        <rFont val="Times New Roman"/>
        <family val="1"/>
      </rPr>
      <t>1 11 05024</t>
    </r>
    <r>
      <rPr>
        <sz val="8"/>
        <rFont val="Times New Roman"/>
        <family val="1"/>
      </rPr>
      <t xml:space="preserve"> 04 0000 120</t>
    </r>
  </si>
  <si>
    <t xml:space="preserve"> - доходы, получаемые в виде арендной платы, а также средства от продажи права на заключ. договоров аренды за земли, находящиеся в собст-сти городских округов (за исключением земельных участков муниц. бюджетных и автономных учреждений)</t>
  </si>
  <si>
    <r>
      <t xml:space="preserve">000 </t>
    </r>
    <r>
      <rPr>
        <b/>
        <sz val="8"/>
        <rFont val="Times New Roman"/>
        <family val="1"/>
      </rPr>
      <t>1 11 05027</t>
    </r>
    <r>
      <rPr>
        <sz val="8"/>
        <rFont val="Times New Roman"/>
        <family val="1"/>
      </rPr>
      <t xml:space="preserve"> 00 0000 120</t>
    </r>
  </si>
  <si>
    <t xml:space="preserve"> Доходы, получаемые в виде арендной платы за земельные участки, расположенные в полосе отвода автомобильных дорог общего пользования </t>
  </si>
  <si>
    <r>
      <t xml:space="preserve">892 </t>
    </r>
    <r>
      <rPr>
        <b/>
        <sz val="8"/>
        <rFont val="Times New Roman"/>
        <family val="1"/>
      </rPr>
      <t>1 11 05027</t>
    </r>
    <r>
      <rPr>
        <sz val="8"/>
        <rFont val="Times New Roman"/>
        <family val="1"/>
      </rPr>
      <t xml:space="preserve"> 04 0000 120</t>
    </r>
  </si>
  <si>
    <t xml:space="preserve"> - 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</si>
  <si>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r>
      <t xml:space="preserve">000 </t>
    </r>
    <r>
      <rPr>
        <b/>
        <sz val="8"/>
        <rFont val="Times New Roman"/>
        <family val="1"/>
      </rPr>
      <t>1 11 05030</t>
    </r>
    <r>
      <rPr>
        <sz val="8"/>
        <rFont val="Times New Roman"/>
        <family val="1"/>
      </rPr>
      <t xml:space="preserve"> 00 0000 120   </t>
    </r>
  </si>
  <si>
    <r>
      <t xml:space="preserve">Доходы </t>
    </r>
    <r>
      <rPr>
        <b/>
        <sz val="8"/>
        <rFont val="Times New Roman"/>
        <family val="1"/>
      </rPr>
      <t>от сдачи в аренду имущества</t>
    </r>
    <r>
      <rPr>
        <sz val="8"/>
        <rFont val="Times New Roman"/>
        <family val="1"/>
      </rPr>
      <t>, находящегося в оперативном управлении органов гос. власти, органов местного самоуправления, гос.внебюдж.фондов и созданных ими учрежд. (за исключ имущества бюджетных и автономных учрежд.)</t>
    </r>
  </si>
  <si>
    <r>
      <t xml:space="preserve">892 </t>
    </r>
    <r>
      <rPr>
        <b/>
        <sz val="8"/>
        <rFont val="Times New Roman"/>
        <family val="1"/>
      </rPr>
      <t>1 11 05034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5</t>
    </r>
    <r>
      <rPr>
        <sz val="8"/>
        <rFont val="Times New Roman"/>
        <family val="1"/>
      </rPr>
      <t xml:space="preserve"> 120   </t>
    </r>
  </si>
  <si>
    <t xml:space="preserve"> -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муницыпальных бюджетных и автономных учреждений)</t>
  </si>
  <si>
    <r>
      <t xml:space="preserve">892 </t>
    </r>
    <r>
      <rPr>
        <b/>
        <sz val="8"/>
        <rFont val="Times New Roman"/>
        <family val="1"/>
      </rPr>
      <t>1 11 05034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3</t>
    </r>
    <r>
      <rPr>
        <sz val="8"/>
        <rFont val="Times New Roman"/>
        <family val="1"/>
      </rPr>
      <t xml:space="preserve"> 120   </t>
    </r>
  </si>
  <si>
    <t xml:space="preserve"> - доходы от сдачи в аренду имущества, находящегося в оперативном управлении органов управления гор. округов и созданных ими учреждений (за исключ. имущ-ва муниц. бюджетных и автономных учреждений)</t>
  </si>
  <si>
    <r>
      <t xml:space="preserve">000 </t>
    </r>
    <r>
      <rPr>
        <b/>
        <sz val="8"/>
        <rFont val="Times New Roman"/>
        <family val="1"/>
      </rPr>
      <t>1 11 05070</t>
    </r>
    <r>
      <rPr>
        <sz val="8"/>
        <rFont val="Times New Roman"/>
        <family val="1"/>
      </rPr>
      <t xml:space="preserve"> 00 0000 120   </t>
    </r>
  </si>
  <si>
    <r>
      <t xml:space="preserve">Доходы </t>
    </r>
    <r>
      <rPr>
        <b/>
        <sz val="8"/>
        <rFont val="Times New Roman"/>
        <family val="1"/>
      </rPr>
      <t>от сдачи в аренду имущества</t>
    </r>
    <r>
      <rPr>
        <sz val="8"/>
        <rFont val="Times New Roman"/>
        <family val="1"/>
      </rPr>
      <t xml:space="preserve">, </t>
    </r>
    <r>
      <rPr>
        <b/>
        <sz val="8"/>
        <rFont val="Times New Roman"/>
        <family val="1"/>
      </rPr>
      <t>составляющего</t>
    </r>
    <r>
      <rPr>
        <sz val="8"/>
        <rFont val="Times New Roman"/>
        <family val="1"/>
      </rPr>
      <t xml:space="preserve"> государственную (</t>
    </r>
    <r>
      <rPr>
        <b/>
        <sz val="8"/>
        <rFont val="Times New Roman"/>
        <family val="1"/>
      </rPr>
      <t>муниципальную</t>
    </r>
    <r>
      <rPr>
        <sz val="8"/>
        <rFont val="Times New Roman"/>
        <family val="1"/>
      </rPr>
      <t xml:space="preserve">) </t>
    </r>
    <r>
      <rPr>
        <b/>
        <sz val="8"/>
        <rFont val="Times New Roman"/>
        <family val="1"/>
      </rPr>
      <t>казну</t>
    </r>
    <r>
      <rPr>
        <sz val="8"/>
        <rFont val="Times New Roman"/>
        <family val="1"/>
      </rPr>
      <t xml:space="preserve"> (за исключением земельных участков)</t>
    </r>
  </si>
  <si>
    <r>
      <t xml:space="preserve">892 </t>
    </r>
    <r>
      <rPr>
        <b/>
        <sz val="8"/>
        <rFont val="Times New Roman"/>
        <family val="1"/>
      </rPr>
      <t>1 11 05074</t>
    </r>
    <r>
      <rPr>
        <sz val="8"/>
        <rFont val="Times New Roman"/>
        <family val="1"/>
      </rPr>
      <t xml:space="preserve"> 04 0000 120   </t>
    </r>
  </si>
  <si>
    <t xml:space="preserve"> - доходы от сдачи в аренду имущества, составляющего казну городских округов (за исключением земельных участков)</t>
  </si>
  <si>
    <r>
      <t xml:space="preserve">000 </t>
    </r>
    <r>
      <rPr>
        <b/>
        <sz val="8"/>
        <rFont val="Times New Roman"/>
        <family val="1"/>
      </rPr>
      <t>1 11 07000</t>
    </r>
    <r>
      <rPr>
        <sz val="8"/>
        <rFont val="Times New Roman"/>
        <family val="1"/>
      </rPr>
      <t xml:space="preserve"> 00 0000 120   </t>
    </r>
  </si>
  <si>
    <t>Платежи от государственных и муниципальных унитарных предприятий</t>
  </si>
  <si>
    <r>
      <t xml:space="preserve">000 </t>
    </r>
    <r>
      <rPr>
        <b/>
        <sz val="8"/>
        <rFont val="Times New Roman"/>
        <family val="1"/>
      </rPr>
      <t>1 11 07010</t>
    </r>
    <r>
      <rPr>
        <sz val="8"/>
        <rFont val="Times New Roman"/>
        <family val="1"/>
      </rPr>
      <t xml:space="preserve"> 00 0000 120   </t>
    </r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</si>
  <si>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</si>
  <si>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r>
      <t xml:space="preserve">892 </t>
    </r>
    <r>
      <rPr>
        <b/>
        <sz val="8"/>
        <rFont val="Times New Roman"/>
        <family val="1"/>
      </rPr>
      <t>1 11 07014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3</t>
    </r>
    <r>
      <rPr>
        <sz val="8"/>
        <rFont val="Times New Roman"/>
        <family val="1"/>
      </rPr>
      <t xml:space="preserve"> 120   </t>
    </r>
  </si>
  <si>
    <t xml:space="preserve">-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</t>
  </si>
  <si>
    <r>
      <t xml:space="preserve">892 </t>
    </r>
    <r>
      <rPr>
        <b/>
        <sz val="8"/>
        <rFont val="Times New Roman"/>
        <family val="1"/>
      </rPr>
      <t>1 11 07014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22</t>
    </r>
    <r>
      <rPr>
        <sz val="8"/>
        <rFont val="Times New Roman"/>
        <family val="1"/>
      </rPr>
      <t xml:space="preserve"> 120   </t>
    </r>
  </si>
  <si>
    <t>-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(за счёт средств оставшихся после ликвидации муниципальных унитарных предприятий)</t>
  </si>
  <si>
    <r>
      <t xml:space="preserve">000 </t>
    </r>
    <r>
      <rPr>
        <b/>
        <sz val="8"/>
        <rFont val="Times New Roman"/>
        <family val="1"/>
      </rPr>
      <t>1 11 09000</t>
    </r>
    <r>
      <rPr>
        <sz val="8"/>
        <rFont val="Times New Roman"/>
        <family val="1"/>
      </rPr>
      <t xml:space="preserve"> 00 0000 120   </t>
    </r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</si>
  <si>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гос. и муниц.унитарных предприятий, в том числе казённых)</t>
  </si>
  <si>
    <r>
      <t xml:space="preserve">000 </t>
    </r>
    <r>
      <rPr>
        <b/>
        <sz val="8"/>
        <rFont val="Times New Roman"/>
        <family val="1"/>
      </rPr>
      <t>1 11 09030</t>
    </r>
    <r>
      <rPr>
        <sz val="8"/>
        <rFont val="Times New Roman"/>
        <family val="1"/>
      </rPr>
      <t xml:space="preserve"> 00 0000 120   </t>
    </r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</si>
  <si>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</si>
  <si>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r>
      <t xml:space="preserve">892 </t>
    </r>
    <r>
      <rPr>
        <b/>
        <sz val="8"/>
        <rFont val="Times New Roman"/>
        <family val="1"/>
      </rPr>
      <t>1 11 09034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3</t>
    </r>
    <r>
      <rPr>
        <sz val="8"/>
        <rFont val="Times New Roman"/>
        <family val="1"/>
      </rPr>
      <t xml:space="preserve"> 120   </t>
    </r>
  </si>
  <si>
    <t xml:space="preserve"> - доходы от эксплуатации и использования имущества автомобильных дорог, находящихся в собственности городских округов</t>
  </si>
  <si>
    <r>
      <t xml:space="preserve">000 </t>
    </r>
    <r>
      <rPr>
        <b/>
        <sz val="8"/>
        <rFont val="Times New Roman"/>
        <family val="1"/>
      </rPr>
      <t>1 11 09040</t>
    </r>
    <r>
      <rPr>
        <sz val="8"/>
        <rFont val="Times New Roman"/>
        <family val="1"/>
      </rPr>
      <t xml:space="preserve"> 00 0000 120   </t>
    </r>
  </si>
  <si>
    <t>Прочие поступления от использования имущества, находящегося в государственной и муниципальной собственности (за исключ имуществава бюджетных и автономных учреждений, а также имущества гос.и мун.унитарных предприятий, в том числе казённых)</t>
  </si>
  <si>
    <r>
      <t xml:space="preserve">892 </t>
    </r>
    <r>
      <rPr>
        <b/>
        <sz val="8"/>
        <rFont val="Times New Roman"/>
        <family val="1"/>
      </rPr>
      <t>1 11 09044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3</t>
    </r>
    <r>
      <rPr>
        <sz val="8"/>
        <rFont val="Times New Roman"/>
        <family val="1"/>
      </rPr>
      <t xml:space="preserve"> 120   </t>
    </r>
  </si>
  <si>
    <t xml:space="preserve"> - прочие поступления от использования имущества, находящегося в собственности городских округов (за исключ имуществава муниципальных бюджетных и автономных учреждений, а также имущества мун.унитарных предприятий, в том числе казённых)</t>
  </si>
  <si>
    <r>
      <t xml:space="preserve">000 </t>
    </r>
    <r>
      <rPr>
        <b/>
        <sz val="8"/>
        <rFont val="Times New Roman"/>
        <family val="1"/>
      </rPr>
      <t>1 12 00000</t>
    </r>
    <r>
      <rPr>
        <sz val="8"/>
        <rFont val="Times New Roman"/>
        <family val="1"/>
      </rPr>
      <t xml:space="preserve"> 00 0000 000 </t>
    </r>
  </si>
  <si>
    <t>Платежи при пользовании природными ресурсами</t>
  </si>
  <si>
    <r>
      <t xml:space="preserve">000 </t>
    </r>
    <r>
      <rPr>
        <b/>
        <sz val="8"/>
        <rFont val="Times New Roman"/>
        <family val="1"/>
      </rPr>
      <t>1 12 01000</t>
    </r>
    <r>
      <rPr>
        <sz val="8"/>
        <rFont val="Times New Roman"/>
        <family val="1"/>
      </rPr>
      <t xml:space="preserve"> 01 0000 120 </t>
    </r>
  </si>
  <si>
    <t>Плата за негативное воздействие на окружающую среду</t>
  </si>
  <si>
    <r>
      <t xml:space="preserve">000 </t>
    </r>
    <r>
      <rPr>
        <b/>
        <sz val="8"/>
        <rFont val="Times New Roman"/>
        <family val="1"/>
      </rPr>
      <t>1 12 01010</t>
    </r>
    <r>
      <rPr>
        <sz val="8"/>
        <rFont val="Times New Roman"/>
        <family val="1"/>
      </rPr>
      <t xml:space="preserve"> 01 0000 120</t>
    </r>
  </si>
  <si>
    <t xml:space="preserve"> - плата за выбросы загрязняющих веществ в атмосферный воздух стационарными объектами</t>
  </si>
  <si>
    <r>
      <t xml:space="preserve">000 </t>
    </r>
    <r>
      <rPr>
        <b/>
        <sz val="8"/>
        <rFont val="Times New Roman"/>
        <family val="1"/>
      </rPr>
      <t>1 12 01020</t>
    </r>
    <r>
      <rPr>
        <sz val="8"/>
        <rFont val="Times New Roman"/>
        <family val="1"/>
      </rPr>
      <t xml:space="preserve"> 01 0000 120</t>
    </r>
  </si>
  <si>
    <t xml:space="preserve"> - плата за выбросы загрязняющих веществ в атмосферный воздух передвижными объектами</t>
  </si>
  <si>
    <r>
      <t xml:space="preserve">000 </t>
    </r>
    <r>
      <rPr>
        <b/>
        <sz val="8"/>
        <rFont val="Times New Roman"/>
        <family val="1"/>
      </rPr>
      <t>1 12 01030</t>
    </r>
    <r>
      <rPr>
        <sz val="8"/>
        <rFont val="Times New Roman"/>
        <family val="1"/>
      </rPr>
      <t xml:space="preserve"> 01 0000 120</t>
    </r>
  </si>
  <si>
    <t xml:space="preserve"> - плата за сбросы загрязняющих веществ в водные объекты</t>
  </si>
  <si>
    <r>
      <t xml:space="preserve">000 </t>
    </r>
    <r>
      <rPr>
        <b/>
        <sz val="8"/>
        <rFont val="Times New Roman"/>
        <family val="1"/>
      </rPr>
      <t>1 12 01040</t>
    </r>
    <r>
      <rPr>
        <sz val="8"/>
        <rFont val="Times New Roman"/>
        <family val="1"/>
      </rPr>
      <t xml:space="preserve"> 01 0000 120</t>
    </r>
  </si>
  <si>
    <t xml:space="preserve"> - плата за размещение отходов производства и потребления</t>
  </si>
  <si>
    <r>
      <t xml:space="preserve">000 </t>
    </r>
    <r>
      <rPr>
        <b/>
        <sz val="8"/>
        <rFont val="Times New Roman"/>
        <family val="1"/>
      </rPr>
      <t>1 13 00000</t>
    </r>
    <r>
      <rPr>
        <sz val="8"/>
        <rFont val="Times New Roman"/>
        <family val="1"/>
      </rPr>
      <t xml:space="preserve"> 00 0000 000 </t>
    </r>
  </si>
  <si>
    <t>Доходы от оказания платных услуг (работ) и компенсации затрат государства</t>
  </si>
  <si>
    <r>
      <t xml:space="preserve">000 </t>
    </r>
    <r>
      <rPr>
        <b/>
        <sz val="8"/>
        <rFont val="Times New Roman"/>
        <family val="1"/>
      </rPr>
      <t>1 13 01000</t>
    </r>
    <r>
      <rPr>
        <sz val="8"/>
        <rFont val="Times New Roman"/>
        <family val="1"/>
      </rPr>
      <t xml:space="preserve"> 00 0000 130 </t>
    </r>
  </si>
  <si>
    <t>Доходы от оказания платных услуг (работ)</t>
  </si>
  <si>
    <r>
      <t xml:space="preserve">000 </t>
    </r>
    <r>
      <rPr>
        <b/>
        <sz val="8"/>
        <rFont val="Times New Roman"/>
        <family val="1"/>
      </rPr>
      <t>1 13 01500</t>
    </r>
    <r>
      <rPr>
        <sz val="8"/>
        <rFont val="Times New Roman"/>
        <family val="1"/>
      </rPr>
      <t xml:space="preserve"> 00 0000 130 </t>
    </r>
  </si>
  <si>
    <t xml:space="preserve">Плата за оказание услуг по присоединению объектов дорожного сервиса к автомобильным дорогам общего пользования </t>
  </si>
  <si>
    <r>
      <t xml:space="preserve">892 </t>
    </r>
    <r>
      <rPr>
        <b/>
        <sz val="8"/>
        <rFont val="Times New Roman"/>
        <family val="1"/>
      </rPr>
      <t>1 13 01530</t>
    </r>
    <r>
      <rPr>
        <sz val="8"/>
        <rFont val="Times New Roman"/>
        <family val="1"/>
      </rPr>
      <t xml:space="preserve"> 04 0000 130 </t>
    </r>
  </si>
  <si>
    <t xml:space="preserve"> - 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</si>
  <si>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r>
      <t xml:space="preserve">000 </t>
    </r>
    <r>
      <rPr>
        <b/>
        <sz val="8"/>
        <rFont val="Times New Roman"/>
        <family val="1"/>
      </rPr>
      <t>1 13 02000</t>
    </r>
    <r>
      <rPr>
        <sz val="8"/>
        <rFont val="Times New Roman"/>
        <family val="1"/>
      </rPr>
      <t xml:space="preserve"> 00 0000 130 </t>
    </r>
  </si>
  <si>
    <t>Доходы от компенсации затрат государства</t>
  </si>
  <si>
    <r>
      <t xml:space="preserve">000 </t>
    </r>
    <r>
      <rPr>
        <b/>
        <sz val="8"/>
        <rFont val="Times New Roman"/>
        <family val="1"/>
      </rPr>
      <t>1 13 02060</t>
    </r>
    <r>
      <rPr>
        <sz val="8"/>
        <rFont val="Times New Roman"/>
        <family val="1"/>
      </rPr>
      <t xml:space="preserve"> 00 0000 130 </t>
    </r>
  </si>
  <si>
    <t>Доходы, поступающие в порядке возмещения расходов, понесённых в связи с эксплуатацией имущества</t>
  </si>
  <si>
    <r>
      <t xml:space="preserve">000 </t>
    </r>
    <r>
      <rPr>
        <b/>
        <sz val="8"/>
        <rFont val="Times New Roman"/>
        <family val="1"/>
      </rPr>
      <t>1 13 02064</t>
    </r>
    <r>
      <rPr>
        <sz val="8"/>
        <rFont val="Times New Roman"/>
        <family val="1"/>
      </rPr>
      <t xml:space="preserve"> 04 0000 130 </t>
    </r>
  </si>
  <si>
    <t xml:space="preserve"> - доходы, поступающие в порядке возмещения расходов, понесённых в связи с эксплуатацией имущества городских округов </t>
  </si>
  <si>
    <r>
      <t xml:space="preserve">000 </t>
    </r>
    <r>
      <rPr>
        <b/>
        <sz val="8"/>
        <rFont val="Times New Roman"/>
        <family val="1"/>
      </rPr>
      <t>1 13 02990</t>
    </r>
    <r>
      <rPr>
        <sz val="8"/>
        <rFont val="Times New Roman"/>
        <family val="1"/>
      </rPr>
      <t xml:space="preserve"> 00 0000 130 </t>
    </r>
  </si>
  <si>
    <t>Прочие доходы от компенсации затрат государства</t>
  </si>
  <si>
    <r>
      <t xml:space="preserve">892 </t>
    </r>
    <r>
      <rPr>
        <b/>
        <sz val="8"/>
        <rFont val="Times New Roman"/>
        <family val="1"/>
      </rPr>
      <t>1 13 02994</t>
    </r>
    <r>
      <rPr>
        <sz val="8"/>
        <rFont val="Times New Roman"/>
        <family val="1"/>
      </rPr>
      <t xml:space="preserve"> 04 0000 130 </t>
    </r>
  </si>
  <si>
    <t xml:space="preserve"> - прочие доходы от  компенсации затрат бюджетов городских округов  (компенсация родительской платы)</t>
  </si>
  <si>
    <r>
      <t xml:space="preserve">892 </t>
    </r>
    <r>
      <rPr>
        <b/>
        <sz val="8"/>
        <rFont val="Times New Roman"/>
        <family val="1"/>
      </rPr>
      <t>1 13 02994</t>
    </r>
    <r>
      <rPr>
        <sz val="8"/>
        <rFont val="Times New Roman"/>
        <family val="1"/>
      </rPr>
      <t xml:space="preserve"> 04 0005 130 </t>
    </r>
  </si>
  <si>
    <t xml:space="preserve"> - прочие доходы от  компенсации затрат бюджетов городских округов</t>
  </si>
  <si>
    <r>
      <t xml:space="preserve">892 </t>
    </r>
    <r>
      <rPr>
        <b/>
        <sz val="8"/>
        <rFont val="Times New Roman"/>
        <family val="1"/>
      </rPr>
      <t>1 13 02994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22</t>
    </r>
    <r>
      <rPr>
        <sz val="8"/>
        <rFont val="Times New Roman"/>
        <family val="1"/>
      </rPr>
      <t xml:space="preserve"> 130 </t>
    </r>
  </si>
  <si>
    <t xml:space="preserve"> - прочие доходы от  компенсации затрат бюджетов городских округов (на формирование муниципального дорожного фонда)</t>
  </si>
  <si>
    <r>
      <t xml:space="preserve">000 </t>
    </r>
    <r>
      <rPr>
        <b/>
        <sz val="8"/>
        <rFont val="Times New Roman"/>
        <family val="1"/>
      </rPr>
      <t>1 14 00000</t>
    </r>
    <r>
      <rPr>
        <sz val="8"/>
        <rFont val="Times New Roman"/>
        <family val="1"/>
      </rPr>
      <t xml:space="preserve"> 00 0000 000 </t>
    </r>
  </si>
  <si>
    <t>Доходы от продажи материальных и нематериальных активов</t>
  </si>
  <si>
    <r>
      <t xml:space="preserve">000 </t>
    </r>
    <r>
      <rPr>
        <b/>
        <sz val="8"/>
        <rFont val="Times New Roman"/>
        <family val="1"/>
      </rPr>
      <t>1 14 01000</t>
    </r>
    <r>
      <rPr>
        <sz val="8"/>
        <rFont val="Times New Roman"/>
        <family val="1"/>
      </rPr>
      <t xml:space="preserve"> 00 0000 410 </t>
    </r>
  </si>
  <si>
    <t>Доходы от продажи квартир</t>
  </si>
  <si>
    <r>
      <t xml:space="preserve">892 </t>
    </r>
    <r>
      <rPr>
        <b/>
        <sz val="8"/>
        <rFont val="Times New Roman"/>
        <family val="1"/>
      </rPr>
      <t xml:space="preserve">1 14 01040 </t>
    </r>
    <r>
      <rPr>
        <sz val="8"/>
        <rFont val="Times New Roman"/>
        <family val="1"/>
      </rPr>
      <t xml:space="preserve">04 0000 410 </t>
    </r>
  </si>
  <si>
    <t xml:space="preserve"> - доходы от продажи квартир, находящихся в собственности городских округов</t>
  </si>
  <si>
    <r>
      <t xml:space="preserve">000 </t>
    </r>
    <r>
      <rPr>
        <b/>
        <sz val="8"/>
        <rFont val="Times New Roman"/>
        <family val="1"/>
      </rPr>
      <t>1 14 02000</t>
    </r>
    <r>
      <rPr>
        <sz val="8"/>
        <rFont val="Times New Roman"/>
        <family val="1"/>
      </rPr>
      <t xml:space="preserve"> 00 0000 000 </t>
    </r>
  </si>
  <si>
    <r>
      <t xml:space="preserve">Доходы </t>
    </r>
    <r>
      <rPr>
        <b/>
        <sz val="9"/>
        <rFont val="Times New Roman"/>
        <family val="1"/>
      </rPr>
      <t>от реализации имущества</t>
    </r>
    <r>
      <rPr>
        <sz val="9"/>
        <rFont val="Times New Roman"/>
        <family val="1"/>
      </rPr>
      <t>, находящегося в гос.и муниц.соб-ти  (за исключ.движимого имущ-ва бюдж. и автон-ых учреждений, а также имущ-ва гос.и мун. унитарных предприятий, в том числе казенных)</t>
    </r>
  </si>
  <si>
    <r>
      <t xml:space="preserve">000 </t>
    </r>
    <r>
      <rPr>
        <b/>
        <sz val="8"/>
        <rFont val="Times New Roman"/>
        <family val="1"/>
      </rPr>
      <t>1 14 02040</t>
    </r>
    <r>
      <rPr>
        <sz val="8"/>
        <rFont val="Times New Roman"/>
        <family val="1"/>
      </rPr>
      <t xml:space="preserve"> 04 0000 410</t>
    </r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</si>
  <si>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</si>
  <si>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r>
      <t xml:space="preserve">892 </t>
    </r>
    <r>
      <rPr>
        <b/>
        <sz val="8"/>
        <rFont val="Times New Roman"/>
        <family val="1"/>
      </rPr>
      <t>1 14 02043</t>
    </r>
    <r>
      <rPr>
        <sz val="8"/>
        <rFont val="Times New Roman"/>
        <family val="1"/>
      </rPr>
      <t xml:space="preserve"> 04 0000 410</t>
    </r>
  </si>
  <si>
    <t xml:space="preserve"> -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</si>
  <si>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r>
      <t xml:space="preserve">892 </t>
    </r>
    <r>
      <rPr>
        <b/>
        <sz val="8"/>
        <rFont val="Times New Roman"/>
        <family val="1"/>
      </rPr>
      <t>1 14 02043</t>
    </r>
    <r>
      <rPr>
        <sz val="8"/>
        <rFont val="Times New Roman"/>
        <family val="1"/>
      </rPr>
      <t xml:space="preserve"> 04 0000 440</t>
    </r>
  </si>
  <si>
    <t xml:space="preserve">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</si>
  <si>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 xml:space="preserve">892 </t>
    </r>
    <r>
      <rPr>
        <b/>
        <sz val="8"/>
        <rFont val="Times New Roman"/>
        <family val="1"/>
      </rPr>
      <t>1 14 02043</t>
    </r>
    <r>
      <rPr>
        <sz val="8"/>
        <rFont val="Times New Roman"/>
        <family val="1"/>
      </rPr>
      <t xml:space="preserve"> 04 000</t>
    </r>
    <r>
      <rPr>
        <i/>
        <sz val="8"/>
        <rFont val="Times New Roman"/>
        <family val="1"/>
      </rPr>
      <t xml:space="preserve">3 </t>
    </r>
    <r>
      <rPr>
        <sz val="8"/>
        <rFont val="Times New Roman"/>
        <family val="1"/>
      </rPr>
      <t>440</t>
    </r>
  </si>
  <si>
    <t xml:space="preserve"> -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</si>
  <si>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 xml:space="preserve">892 </t>
    </r>
    <r>
      <rPr>
        <b/>
        <sz val="8"/>
        <rFont val="Times New Roman"/>
        <family val="1"/>
      </rPr>
      <t>1 14 02043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22</t>
    </r>
    <r>
      <rPr>
        <sz val="8"/>
        <rFont val="Times New Roman"/>
        <family val="1"/>
      </rPr>
      <t xml:space="preserve"> 440</t>
    </r>
  </si>
  <si>
    <r>
      <t xml:space="preserve"> -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(</t>
    </r>
    <r>
      <rPr>
        <i/>
        <sz val="7"/>
        <rFont val="Times New Roman"/>
        <family val="1"/>
      </rPr>
      <t>входящего в состав автомобильных дорог общего пользования местного значения или расположенного в полосе отвода автомобильных дорог общего пользования местного значения</t>
    </r>
    <r>
      <rPr>
        <sz val="7"/>
        <rFont val="Times New Roman"/>
        <family val="1"/>
      </rPr>
      <t>)</t>
    </r>
  </si>
  <si>
    <r>
      <t xml:space="preserve">000 </t>
    </r>
    <r>
      <rPr>
        <b/>
        <sz val="8"/>
        <rFont val="Times New Roman"/>
        <family val="1"/>
      </rPr>
      <t>1 14 06000</t>
    </r>
    <r>
      <rPr>
        <sz val="8"/>
        <rFont val="Times New Roman"/>
        <family val="1"/>
      </rPr>
      <t xml:space="preserve"> 00 0000 430</t>
    </r>
  </si>
  <si>
    <r>
      <t xml:space="preserve">Доходы </t>
    </r>
    <r>
      <rPr>
        <b/>
        <sz val="9"/>
        <rFont val="Times New Roman"/>
        <family val="1"/>
      </rPr>
      <t>от продажи земельных участков</t>
    </r>
    <r>
      <rPr>
        <sz val="9"/>
        <rFont val="Times New Roman"/>
        <family val="1"/>
      </rPr>
      <t>, находящихся в государственной и муниципальной собственности</t>
    </r>
  </si>
  <si>
    <r>
      <t xml:space="preserve">000 </t>
    </r>
    <r>
      <rPr>
        <b/>
        <sz val="8"/>
        <rFont val="Times New Roman"/>
        <family val="1"/>
      </rPr>
      <t>1 14 06010</t>
    </r>
    <r>
      <rPr>
        <sz val="8"/>
        <rFont val="Times New Roman"/>
        <family val="1"/>
      </rPr>
      <t xml:space="preserve"> 00 0000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430</t>
    </r>
  </si>
  <si>
    <t>Доходы от продажи земельных участков, государственная собственность на которые не разграничена</t>
  </si>
  <si>
    <r>
      <t xml:space="preserve"> 892 </t>
    </r>
    <r>
      <rPr>
        <b/>
        <sz val="8"/>
        <rFont val="Times New Roman"/>
        <family val="1"/>
      </rPr>
      <t>1 14 06012</t>
    </r>
    <r>
      <rPr>
        <sz val="8"/>
        <rFont val="Times New Roman"/>
        <family val="1"/>
      </rPr>
      <t xml:space="preserve"> 04 0000 430</t>
    </r>
  </si>
  <si>
    <t>- доходы от продажи земельных участков, гос.собственность на которые не разграничена и которые расположены в границах городских округов</t>
  </si>
  <si>
    <r>
      <t xml:space="preserve">000 </t>
    </r>
    <r>
      <rPr>
        <b/>
        <sz val="8"/>
        <rFont val="Times New Roman"/>
        <family val="1"/>
      </rPr>
      <t>1 14 06020</t>
    </r>
    <r>
      <rPr>
        <sz val="8"/>
        <rFont val="Times New Roman"/>
        <family val="1"/>
      </rPr>
      <t xml:space="preserve"> 00 0000 430</t>
    </r>
  </si>
  <si>
    <t>Доходы от продажи земельных участков, гос.соб-ть на которые разграничена (за исключением зем.участков бюджетных и автономных учреждений)</t>
  </si>
  <si>
    <r>
      <t xml:space="preserve">892 </t>
    </r>
    <r>
      <rPr>
        <b/>
        <sz val="8"/>
        <rFont val="Times New Roman"/>
        <family val="1"/>
      </rPr>
      <t>1 14 06024</t>
    </r>
    <r>
      <rPr>
        <sz val="8"/>
        <rFont val="Times New Roman"/>
        <family val="1"/>
      </rPr>
      <t xml:space="preserve"> 04 0000 430</t>
    </r>
  </si>
  <si>
    <t>- доходы от продажи земельных участков, нах.в соб-ти гор.окр. (за исключением земельных участков муниципальных бюджетных и автономных учреждений)</t>
  </si>
  <si>
    <r>
      <t xml:space="preserve">000 </t>
    </r>
    <r>
      <rPr>
        <b/>
        <sz val="8"/>
        <rFont val="Times New Roman"/>
        <family val="1"/>
      </rPr>
      <t>1 15 00000</t>
    </r>
    <r>
      <rPr>
        <sz val="8"/>
        <rFont val="Times New Roman"/>
        <family val="1"/>
      </rPr>
      <t xml:space="preserve"> 00 0000 000 </t>
    </r>
  </si>
  <si>
    <t>Административные платежи и сборы</t>
  </si>
  <si>
    <r>
      <t xml:space="preserve">000 </t>
    </r>
    <r>
      <rPr>
        <b/>
        <sz val="8"/>
        <rFont val="Times New Roman"/>
        <family val="1"/>
      </rPr>
      <t>1 15 02000</t>
    </r>
    <r>
      <rPr>
        <sz val="8"/>
        <rFont val="Times New Roman"/>
        <family val="1"/>
      </rPr>
      <t xml:space="preserve"> 00 0000 140 </t>
    </r>
  </si>
  <si>
    <t>Платежи, взимаемые государственными и муниципальными органами (организациями) за выполнение определенных функций</t>
  </si>
  <si>
    <r>
      <t xml:space="preserve">000 </t>
    </r>
    <r>
      <rPr>
        <b/>
        <sz val="8"/>
        <rFont val="Times New Roman"/>
        <family val="1"/>
      </rPr>
      <t>1 15 02040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19</t>
    </r>
    <r>
      <rPr>
        <sz val="8"/>
        <rFont val="Times New Roman"/>
        <family val="1"/>
      </rPr>
      <t xml:space="preserve"> 140 </t>
    </r>
  </si>
  <si>
    <t xml:space="preserve"> - платежи,  взимаемые органами  местного самоуправления  (организациями)  городских округов за выполнение определенных функций</t>
  </si>
  <si>
    <r>
      <t xml:space="preserve">000 </t>
    </r>
    <r>
      <rPr>
        <b/>
        <sz val="8"/>
        <rFont val="Times New Roman"/>
        <family val="1"/>
      </rPr>
      <t>1 15 02040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21</t>
    </r>
    <r>
      <rPr>
        <sz val="8"/>
        <rFont val="Times New Roman"/>
        <family val="1"/>
      </rPr>
      <t xml:space="preserve"> 140 </t>
    </r>
  </si>
  <si>
    <r>
      <t xml:space="preserve">000 </t>
    </r>
    <r>
      <rPr>
        <b/>
        <sz val="8"/>
        <rFont val="Times New Roman"/>
        <family val="1"/>
      </rPr>
      <t>1 16 00000</t>
    </r>
    <r>
      <rPr>
        <sz val="8"/>
        <rFont val="Times New Roman"/>
        <family val="1"/>
      </rPr>
      <t xml:space="preserve"> 00 0000 000 </t>
    </r>
  </si>
  <si>
    <t>Штрафы, санкции, возмещение ущерба</t>
  </si>
  <si>
    <r>
      <t xml:space="preserve">000 </t>
    </r>
    <r>
      <rPr>
        <b/>
        <sz val="8"/>
        <rFont val="Times New Roman"/>
        <family val="1"/>
      </rPr>
      <t>1 16 03000</t>
    </r>
    <r>
      <rPr>
        <sz val="8"/>
        <rFont val="Times New Roman"/>
        <family val="1"/>
      </rPr>
      <t xml:space="preserve"> 00 0000 140</t>
    </r>
  </si>
  <si>
    <t>Денежные взыскания (штрафы) за нарушение законодательства о налогах и сборах</t>
  </si>
  <si>
    <r>
      <t xml:space="preserve">182 </t>
    </r>
    <r>
      <rPr>
        <b/>
        <sz val="8"/>
        <rFont val="Times New Roman"/>
        <family val="1"/>
      </rPr>
      <t>1 16 03010</t>
    </r>
    <r>
      <rPr>
        <sz val="8"/>
        <rFont val="Times New Roman"/>
        <family val="1"/>
      </rPr>
      <t xml:space="preserve"> 01 0000 140</t>
    </r>
  </si>
  <si>
    <t xml:space="preserve"> -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НК РФ</t>
  </si>
  <si>
    <r>
      <t xml:space="preserve">182 </t>
    </r>
    <r>
      <rPr>
        <b/>
        <sz val="8"/>
        <rFont val="Times New Roman"/>
        <family val="1"/>
      </rPr>
      <t>1 16 03030</t>
    </r>
    <r>
      <rPr>
        <sz val="8"/>
        <rFont val="Times New Roman"/>
        <family val="1"/>
      </rPr>
      <t xml:space="preserve"> 01 0000 140 </t>
    </r>
  </si>
  <si>
    <t xml:space="preserve"> -денежные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</si>
  <si>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r>
      <t xml:space="preserve">182 </t>
    </r>
    <r>
      <rPr>
        <b/>
        <sz val="8"/>
        <rFont val="Times New Roman"/>
        <family val="1"/>
      </rPr>
      <t>1 16 06000</t>
    </r>
    <r>
      <rPr>
        <sz val="8"/>
        <rFont val="Times New Roman"/>
        <family val="1"/>
      </rPr>
      <t xml:space="preserve"> 01 0000 140</t>
    </r>
  </si>
  <si>
    <t xml:space="preserve">Денежные взыскания (штрафы) за нарушение зак-ва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</si>
  <si>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r>
      <t xml:space="preserve">000 </t>
    </r>
    <r>
      <rPr>
        <b/>
        <sz val="8"/>
        <rFont val="Times New Roman"/>
        <family val="1"/>
      </rPr>
      <t>1 16 08000</t>
    </r>
    <r>
      <rPr>
        <sz val="8"/>
        <rFont val="Times New Roman"/>
        <family val="1"/>
      </rPr>
      <t xml:space="preserve"> 01 0000 140</t>
    </r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</si>
  <si>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</si>
  <si>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r>
      <t xml:space="preserve">000 </t>
    </r>
    <r>
      <rPr>
        <b/>
        <sz val="8"/>
        <rFont val="Times New Roman"/>
        <family val="1"/>
      </rPr>
      <t>1 16 08010</t>
    </r>
    <r>
      <rPr>
        <sz val="8"/>
        <rFont val="Times New Roman"/>
        <family val="1"/>
      </rPr>
      <t xml:space="preserve"> 01 0000 140</t>
    </r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</si>
  <si>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</si>
  <si>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r>
      <t xml:space="preserve">000 </t>
    </r>
    <r>
      <rPr>
        <b/>
        <sz val="8"/>
        <rFont val="Times New Roman"/>
        <family val="1"/>
      </rPr>
      <t>1 16 08020</t>
    </r>
    <r>
      <rPr>
        <sz val="8"/>
        <rFont val="Times New Roman"/>
        <family val="1"/>
      </rPr>
      <t xml:space="preserve"> 01 0000 140</t>
    </r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</si>
  <si>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</si>
  <si>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r>
      <t xml:space="preserve">000 </t>
    </r>
    <r>
      <rPr>
        <b/>
        <sz val="8"/>
        <rFont val="Times New Roman"/>
        <family val="1"/>
      </rPr>
      <t>1 16 21000</t>
    </r>
    <r>
      <rPr>
        <sz val="8"/>
        <rFont val="Times New Roman"/>
        <family val="1"/>
      </rPr>
      <t xml:space="preserve"> 00 0000 140</t>
    </r>
  </si>
  <si>
    <t>Денежные взыскания (штрафы) и иные суммы, взыскиваемые с лиц, виновных в совершении преступлений, и  в возмещение ущерба имуществу</t>
  </si>
  <si>
    <r>
      <t xml:space="preserve">000 </t>
    </r>
    <r>
      <rPr>
        <b/>
        <sz val="8"/>
        <rFont val="Times New Roman"/>
        <family val="1"/>
      </rPr>
      <t>1 16 21040</t>
    </r>
    <r>
      <rPr>
        <sz val="8"/>
        <rFont val="Times New Roman"/>
        <family val="1"/>
      </rPr>
      <t xml:space="preserve"> 04 0000 140</t>
    </r>
  </si>
  <si>
    <t xml:space="preserve"> -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</si>
  <si>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r>
      <t xml:space="preserve">000 </t>
    </r>
    <r>
      <rPr>
        <b/>
        <sz val="8"/>
        <rFont val="Times New Roman"/>
        <family val="1"/>
      </rPr>
      <t>1 16 23000</t>
    </r>
    <r>
      <rPr>
        <sz val="8"/>
        <rFont val="Times New Roman"/>
        <family val="1"/>
      </rPr>
      <t xml:space="preserve"> 00 0000 140</t>
    </r>
  </si>
  <si>
    <t>Доходы от возмещения ущерба при возникновении страховых случаев</t>
  </si>
  <si>
    <r>
      <t xml:space="preserve">000 </t>
    </r>
    <r>
      <rPr>
        <b/>
        <sz val="8"/>
        <rFont val="Times New Roman"/>
        <family val="1"/>
      </rPr>
      <t>1 16 23040</t>
    </r>
    <r>
      <rPr>
        <sz val="8"/>
        <rFont val="Times New Roman"/>
        <family val="1"/>
      </rPr>
      <t xml:space="preserve"> 04 0000 140</t>
    </r>
  </si>
  <si>
    <t xml:space="preserve"> -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</si>
  <si>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r>
      <t xml:space="preserve">000 </t>
    </r>
    <r>
      <rPr>
        <b/>
        <sz val="8"/>
        <rFont val="Times New Roman"/>
        <family val="1"/>
      </rPr>
      <t>1 16 23041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20</t>
    </r>
    <r>
      <rPr>
        <sz val="8"/>
        <rFont val="Times New Roman"/>
        <family val="1"/>
      </rPr>
      <t xml:space="preserve"> 140</t>
    </r>
  </si>
  <si>
    <t xml:space="preserve"> -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</si>
  <si>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r>
      <t xml:space="preserve">000 </t>
    </r>
    <r>
      <rPr>
        <b/>
        <sz val="8"/>
        <rFont val="Times New Roman"/>
        <family val="1"/>
      </rPr>
      <t>1 16 25000</t>
    </r>
    <r>
      <rPr>
        <sz val="8"/>
        <rFont val="Times New Roman"/>
        <family val="1"/>
      </rPr>
      <t xml:space="preserve"> 00 0000 140  </t>
    </r>
  </si>
  <si>
    <t>Денежные взыскания (штрафы) за нарушение законодательства РФ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ресурсов,земельного законодательства, лесного законодательства, водного законодательства</t>
  </si>
  <si>
    <r>
      <t xml:space="preserve">000 </t>
    </r>
    <r>
      <rPr>
        <b/>
        <sz val="8"/>
        <rFont val="Times New Roman"/>
        <family val="1"/>
      </rPr>
      <t>1 16 25010</t>
    </r>
    <r>
      <rPr>
        <sz val="8"/>
        <rFont val="Times New Roman"/>
        <family val="1"/>
      </rPr>
      <t xml:space="preserve"> 01 0000 140  </t>
    </r>
  </si>
  <si>
    <t xml:space="preserve"> -денежные взыскания (штрафы) за нарушение законодательства РФ о недрах</t>
  </si>
  <si>
    <r>
      <t xml:space="preserve">000 </t>
    </r>
    <r>
      <rPr>
        <b/>
        <sz val="8"/>
        <rFont val="Times New Roman"/>
        <family val="1"/>
      </rPr>
      <t>1 16 25030</t>
    </r>
    <r>
      <rPr>
        <sz val="8"/>
        <rFont val="Times New Roman"/>
        <family val="1"/>
      </rPr>
      <t xml:space="preserve"> 01 0000 140  </t>
    </r>
  </si>
  <si>
    <t xml:space="preserve"> -денежные взыскания (штрафы) за нарушение законодательства РФ  об охране и использовании животного мира</t>
  </si>
  <si>
    <r>
      <t xml:space="preserve">000 </t>
    </r>
    <r>
      <rPr>
        <b/>
        <sz val="8"/>
        <rFont val="Times New Roman"/>
        <family val="1"/>
      </rPr>
      <t>1 16 25050</t>
    </r>
    <r>
      <rPr>
        <sz val="8"/>
        <rFont val="Times New Roman"/>
        <family val="1"/>
      </rPr>
      <t xml:space="preserve"> 01 0000 140  </t>
    </r>
  </si>
  <si>
    <t xml:space="preserve"> -денежные взыскания (штрафы) за нарушение законодательства в области охраны окружающей среды</t>
  </si>
  <si>
    <r>
      <t xml:space="preserve"> 000 </t>
    </r>
    <r>
      <rPr>
        <b/>
        <sz val="8"/>
        <rFont val="Times New Roman"/>
        <family val="1"/>
      </rPr>
      <t>1 16 25060</t>
    </r>
    <r>
      <rPr>
        <sz val="8"/>
        <rFont val="Times New Roman"/>
        <family val="1"/>
      </rPr>
      <t xml:space="preserve"> 01 0000 140  </t>
    </r>
  </si>
  <si>
    <t xml:space="preserve"> -денежные взыскания (штрафы) за нарушение земельного законодательства</t>
  </si>
  <si>
    <r>
      <t xml:space="preserve">141 </t>
    </r>
    <r>
      <rPr>
        <b/>
        <sz val="8"/>
        <rFont val="Times New Roman"/>
        <family val="1"/>
      </rPr>
      <t>1 16 28000</t>
    </r>
    <r>
      <rPr>
        <sz val="8"/>
        <rFont val="Times New Roman"/>
        <family val="1"/>
      </rPr>
      <t xml:space="preserve"> 01 0000 140</t>
    </r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</si>
  <si>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</si>
  <si>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r>
      <t xml:space="preserve">188 </t>
    </r>
    <r>
      <rPr>
        <b/>
        <sz val="8"/>
        <rFont val="Times New Roman"/>
        <family val="1"/>
      </rPr>
      <t>1 16 30000</t>
    </r>
    <r>
      <rPr>
        <sz val="8"/>
        <rFont val="Times New Roman"/>
        <family val="1"/>
      </rPr>
      <t xml:space="preserve"> 01 0000 140 </t>
    </r>
  </si>
  <si>
    <t>Денежные взыскания (штрафы) за правонарушения в области дорожного движения</t>
  </si>
  <si>
    <r>
      <t xml:space="preserve">188 </t>
    </r>
    <r>
      <rPr>
        <b/>
        <sz val="8"/>
        <rFont val="Times New Roman"/>
        <family val="1"/>
      </rPr>
      <t>1 16 30030</t>
    </r>
    <r>
      <rPr>
        <sz val="8"/>
        <rFont val="Times New Roman"/>
        <family val="1"/>
      </rPr>
      <t xml:space="preserve"> 01 0000 140 </t>
    </r>
  </si>
  <si>
    <t xml:space="preserve"> - прочие денежные взыскания (штрафы) за  правонарушения в области дорожного движения</t>
  </si>
  <si>
    <r>
      <t xml:space="preserve">000 </t>
    </r>
    <r>
      <rPr>
        <b/>
        <sz val="8"/>
        <rFont val="Times New Roman"/>
        <family val="1"/>
      </rPr>
      <t>1 16 33000</t>
    </r>
    <r>
      <rPr>
        <sz val="8"/>
        <rFont val="Times New Roman"/>
        <family val="1"/>
      </rPr>
      <t xml:space="preserve"> 00 0000 140</t>
    </r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</si>
  <si>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</t>
  </si>
  <si>
    <r>
      <t xml:space="preserve">892 </t>
    </r>
    <r>
      <rPr>
        <b/>
        <sz val="8"/>
        <rFont val="Times New Roman"/>
        <family val="1"/>
      </rPr>
      <t>1 16 33040</t>
    </r>
    <r>
      <rPr>
        <sz val="8"/>
        <rFont val="Times New Roman"/>
        <family val="1"/>
      </rPr>
      <t xml:space="preserve"> 04 0000 140</t>
    </r>
  </si>
  <si>
    <t xml:space="preserve"> - 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для нужд городских округов </t>
  </si>
  <si>
    <r>
      <t xml:space="preserve">000 </t>
    </r>
    <r>
      <rPr>
        <b/>
        <sz val="8"/>
        <rFont val="Times New Roman"/>
        <family val="1"/>
      </rPr>
      <t>1 16 37000</t>
    </r>
    <r>
      <rPr>
        <sz val="8"/>
        <rFont val="Times New Roman"/>
        <family val="1"/>
      </rPr>
      <t xml:space="preserve"> 00 0000 140</t>
    </r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</si>
  <si>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</si>
  <si>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r>
      <t xml:space="preserve">892 </t>
    </r>
    <r>
      <rPr>
        <b/>
        <sz val="8"/>
        <rFont val="Times New Roman"/>
        <family val="1"/>
      </rPr>
      <t>1 16 37030</t>
    </r>
    <r>
      <rPr>
        <sz val="8"/>
        <rFont val="Times New Roman"/>
        <family val="1"/>
      </rPr>
      <t xml:space="preserve"> 04 0000 140</t>
    </r>
  </si>
  <si>
    <t xml:space="preserve"> -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</si>
  <si>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r>
      <t>000</t>
    </r>
    <r>
      <rPr>
        <b/>
        <sz val="8"/>
        <rFont val="Times New Roman"/>
        <family val="1"/>
      </rPr>
      <t xml:space="preserve"> 1 16 43000</t>
    </r>
    <r>
      <rPr>
        <sz val="8"/>
        <rFont val="Times New Roman"/>
        <family val="1"/>
      </rPr>
      <t xml:space="preserve"> 01 0000 140</t>
    </r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</si>
  <si>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правонарушениях</t>
  </si>
  <si>
    <r>
      <t>000</t>
    </r>
    <r>
      <rPr>
        <b/>
        <sz val="8"/>
        <rFont val="Times New Roman"/>
        <family val="1"/>
      </rPr>
      <t xml:space="preserve"> 1 16 45000</t>
    </r>
    <r>
      <rPr>
        <sz val="8"/>
        <rFont val="Times New Roman"/>
        <family val="1"/>
      </rPr>
      <t xml:space="preserve"> 01 0000 140</t>
    </r>
  </si>
  <si>
    <t>Денежные взыскания (штрафы) за нарушение законодательства Российской Федерации о промышленной безопасности</t>
  </si>
  <si>
    <r>
      <t>000</t>
    </r>
    <r>
      <rPr>
        <b/>
        <sz val="8"/>
        <rFont val="Times New Roman"/>
        <family val="1"/>
      </rPr>
      <t xml:space="preserve"> 1 16 46000</t>
    </r>
    <r>
      <rPr>
        <sz val="8"/>
        <rFont val="Times New Roman"/>
        <family val="1"/>
      </rPr>
      <t xml:space="preserve"> 00 0000 140</t>
    </r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</si>
  <si>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счёт средств дорожных фондов, либо в связи с уклонением от заключения таких контрактов или иных договоров</t>
  </si>
  <si>
    <r>
      <t>892</t>
    </r>
    <r>
      <rPr>
        <b/>
        <sz val="8"/>
        <rFont val="Times New Roman"/>
        <family val="1"/>
      </rPr>
      <t xml:space="preserve"> 1 16 46000</t>
    </r>
    <r>
      <rPr>
        <sz val="8"/>
        <rFont val="Times New Roman"/>
        <family val="1"/>
      </rPr>
      <t xml:space="preserve"> 04 0000 140</t>
    </r>
  </si>
  <si>
    <t xml:space="preserve"> -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счёт средств муниципальных дорожных фондов городских округов, либо в связи с уклонением от заключения таких контрактов или иных договоров</t>
  </si>
  <si>
    <r>
      <t xml:space="preserve">000 </t>
    </r>
    <r>
      <rPr>
        <b/>
        <sz val="8"/>
        <rFont val="Times New Roman"/>
        <family val="1"/>
      </rPr>
      <t>1 16 90000</t>
    </r>
    <r>
      <rPr>
        <sz val="8"/>
        <rFont val="Times New Roman"/>
        <family val="1"/>
      </rPr>
      <t xml:space="preserve"> 00 0000 140</t>
    </r>
  </si>
  <si>
    <t>Прочие поступления от денежных взысканий (штрафов) и иных сумм в возмещение ущерба</t>
  </si>
  <si>
    <r>
      <t xml:space="preserve">000 </t>
    </r>
    <r>
      <rPr>
        <b/>
        <sz val="8"/>
        <rFont val="Times New Roman"/>
        <family val="1"/>
      </rPr>
      <t>1 16 90040</t>
    </r>
    <r>
      <rPr>
        <sz val="8"/>
        <rFont val="Times New Roman"/>
        <family val="1"/>
      </rPr>
      <t xml:space="preserve"> 04 0000 140 </t>
    </r>
  </si>
  <si>
    <t>- прочие поступления от денежных взысканий (штрафов) и иных сумм в возмещение ущерба, зачисляемые в бюджеты городских округов</t>
  </si>
  <si>
    <t>000 1 17 00000 00 0000 000</t>
  </si>
  <si>
    <t xml:space="preserve">Прочие неналоговые доходы </t>
  </si>
  <si>
    <r>
      <t xml:space="preserve">000 </t>
    </r>
    <r>
      <rPr>
        <b/>
        <sz val="8"/>
        <rFont val="Times New Roman"/>
        <family val="1"/>
      </rPr>
      <t>1 17 05000</t>
    </r>
    <r>
      <rPr>
        <sz val="8"/>
        <rFont val="Times New Roman"/>
        <family val="1"/>
      </rPr>
      <t xml:space="preserve"> 00 0000 180</t>
    </r>
  </si>
  <si>
    <r>
      <t xml:space="preserve">892 </t>
    </r>
    <r>
      <rPr>
        <b/>
        <sz val="8"/>
        <rFont val="Times New Roman"/>
        <family val="1"/>
      </rPr>
      <t>1 17 05040</t>
    </r>
    <r>
      <rPr>
        <sz val="8"/>
        <rFont val="Times New Roman"/>
        <family val="1"/>
      </rPr>
      <t xml:space="preserve"> 04 0000 180</t>
    </r>
  </si>
  <si>
    <t xml:space="preserve"> -прочие неналоговые доходы бюджетов городских округов</t>
  </si>
  <si>
    <r>
      <t xml:space="preserve">892 </t>
    </r>
    <r>
      <rPr>
        <b/>
        <sz val="8"/>
        <rFont val="Times New Roman"/>
        <family val="1"/>
      </rPr>
      <t>1 17 05040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19</t>
    </r>
    <r>
      <rPr>
        <sz val="8"/>
        <rFont val="Times New Roman"/>
        <family val="1"/>
      </rPr>
      <t xml:space="preserve"> 180</t>
    </r>
  </si>
  <si>
    <r>
      <t xml:space="preserve">892 </t>
    </r>
    <r>
      <rPr>
        <b/>
        <sz val="8"/>
        <rFont val="Times New Roman"/>
        <family val="1"/>
      </rPr>
      <t>1 17 05040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22</t>
    </r>
    <r>
      <rPr>
        <sz val="8"/>
        <rFont val="Times New Roman"/>
        <family val="1"/>
      </rPr>
      <t xml:space="preserve"> 180</t>
    </r>
  </si>
  <si>
    <t xml:space="preserve"> -прочие неналоговые доходы бюджетов городских округов (на формирование муниципального дорожного фонда)</t>
  </si>
  <si>
    <r>
      <t xml:space="preserve">Итого: </t>
    </r>
    <r>
      <rPr>
        <b/>
        <i/>
        <sz val="11"/>
        <rFont val="Times New Roman"/>
        <family val="1"/>
      </rPr>
      <t>неналоговые</t>
    </r>
    <r>
      <rPr>
        <b/>
        <sz val="11"/>
        <rFont val="Times New Roman"/>
        <family val="1"/>
      </rPr>
      <t xml:space="preserve"> доходы </t>
    </r>
  </si>
  <si>
    <t xml:space="preserve">000 2 00 00000 00 0000 000 </t>
  </si>
  <si>
    <t>БЕЗВОЗМЕЗДНЫЕ ПОСТУПЛЕНИЯ</t>
  </si>
  <si>
    <t>Удельный вес (в общем объёме доходов),%</t>
  </si>
  <si>
    <t xml:space="preserve">000 2 02 00000 00 0000 000 </t>
  </si>
  <si>
    <t>БЕЗВОЗМЕЗДНЫЕ ПОСТУПЛЕНИЯ ОТ ДРУГИХ БЮДЖЕТОВ БЮДЖЕТНОЙ СИСТЕМЫ РОССИЙСКОЙ ФЕДЕРАЦИИ</t>
  </si>
  <si>
    <r>
      <t xml:space="preserve">000 2 02 </t>
    </r>
    <r>
      <rPr>
        <b/>
        <sz val="8"/>
        <rFont val="Times New Roman"/>
        <family val="1"/>
      </rPr>
      <t>10000</t>
    </r>
    <r>
      <rPr>
        <sz val="8"/>
        <rFont val="Times New Roman"/>
        <family val="1"/>
      </rPr>
      <t xml:space="preserve"> 00 0000 151</t>
    </r>
  </si>
  <si>
    <t xml:space="preserve"> Дотации бюджетам бюджетной системы Российской Федерации</t>
  </si>
  <si>
    <r>
      <t xml:space="preserve">892 2 02 </t>
    </r>
    <r>
      <rPr>
        <b/>
        <sz val="8"/>
        <rFont val="Times New Roman"/>
        <family val="1"/>
      </rPr>
      <t>15001</t>
    </r>
    <r>
      <rPr>
        <sz val="8"/>
        <rFont val="Times New Roman"/>
        <family val="1"/>
      </rPr>
      <t xml:space="preserve"> 04 0000 151</t>
    </r>
  </si>
  <si>
    <t>Дотации бюджетам городских округов на выравнивание бюджетной обеспеченности</t>
  </si>
  <si>
    <r>
      <t xml:space="preserve">892 2 02 </t>
    </r>
    <r>
      <rPr>
        <b/>
        <sz val="8"/>
        <rFont val="Times New Roman"/>
        <family val="1"/>
      </rPr>
      <t>15002</t>
    </r>
    <r>
      <rPr>
        <sz val="8"/>
        <rFont val="Times New Roman"/>
        <family val="1"/>
      </rPr>
      <t xml:space="preserve"> 04 0000 151</t>
    </r>
  </si>
  <si>
    <t>Дотации бюджетам городских округов на поддержку мер по обеспечению сбалансированности бюджетов</t>
  </si>
  <si>
    <r>
      <t xml:space="preserve">892 2 02 </t>
    </r>
    <r>
      <rPr>
        <b/>
        <sz val="8"/>
        <rFont val="Times New Roman"/>
        <family val="1"/>
      </rPr>
      <t>19999</t>
    </r>
    <r>
      <rPr>
        <sz val="8"/>
        <rFont val="Times New Roman"/>
        <family val="1"/>
      </rPr>
      <t xml:space="preserve"> 04 0000 151</t>
    </r>
  </si>
  <si>
    <t xml:space="preserve">Прочие дотации бюджетам городских округов </t>
  </si>
  <si>
    <r>
      <t xml:space="preserve">000 2 02 </t>
    </r>
    <r>
      <rPr>
        <b/>
        <sz val="8"/>
        <rFont val="Times New Roman"/>
        <family val="1"/>
      </rPr>
      <t>20000</t>
    </r>
    <r>
      <rPr>
        <sz val="8"/>
        <rFont val="Times New Roman"/>
        <family val="1"/>
      </rPr>
      <t xml:space="preserve"> 00 0000 151</t>
    </r>
  </si>
  <si>
    <t xml:space="preserve"> Субсидии  (всего)</t>
  </si>
  <si>
    <r>
      <t xml:space="preserve">892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20077</t>
    </r>
    <r>
      <rPr>
        <sz val="8"/>
        <rFont val="Times New Roman"/>
        <family val="1"/>
      </rPr>
      <t xml:space="preserve"> 04 0000 151</t>
    </r>
  </si>
  <si>
    <t>На софинансирование капитальных вложений в объекты муниципальной собственности</t>
  </si>
  <si>
    <t>в том числе:</t>
  </si>
  <si>
    <r>
      <t xml:space="preserve"> - на строительство (реконструкцию) дорог  </t>
    </r>
    <r>
      <rPr>
        <b/>
        <sz val="7"/>
        <rFont val="Times New Roman"/>
        <family val="1"/>
      </rPr>
      <t>(дкл 18-А37-000Т4</t>
    </r>
    <r>
      <rPr>
        <sz val="8"/>
        <rFont val="Times New Roman"/>
        <family val="1"/>
      </rPr>
      <t xml:space="preserve">) </t>
    </r>
  </si>
  <si>
    <r>
      <t xml:space="preserve"> - на строительство (реконструкцию) дорог  </t>
    </r>
    <r>
      <rPr>
        <b/>
        <sz val="7"/>
        <rFont val="Times New Roman"/>
        <family val="1"/>
      </rPr>
      <t>(дкл 7203</t>
    </r>
    <r>
      <rPr>
        <sz val="8"/>
        <rFont val="Times New Roman"/>
        <family val="1"/>
      </rPr>
      <t xml:space="preserve">) </t>
    </r>
  </si>
  <si>
    <r>
      <t xml:space="preserve">892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20216</t>
    </r>
    <r>
      <rPr>
        <sz val="8"/>
        <rFont val="Times New Roman"/>
        <family val="1"/>
      </rPr>
      <t xml:space="preserve"> 04 0000 151</t>
    </r>
  </si>
  <si>
    <r>
      <t>На осуществление дорожной деятельности</t>
    </r>
    <r>
      <rPr>
        <sz val="8"/>
        <rFont val="Times New Roman"/>
        <family val="1"/>
      </rPr>
      <t xml:space="preserve"> в отношении автомобиль ных дорог общего пользования, а также капитального ремонта  и ремонта дворовых территорий многоквартирных домов, проездов к дворовым территориям многоквартирных домов населённых пунктов</t>
    </r>
  </si>
  <si>
    <r>
      <t xml:space="preserve">в т.ч: - </t>
    </r>
    <r>
      <rPr>
        <sz val="9"/>
        <rFont val="Times New Roman"/>
        <family val="1"/>
      </rPr>
      <t>за счёт федеральных средств    (</t>
    </r>
    <r>
      <rPr>
        <sz val="8"/>
        <rFont val="Times New Roman"/>
        <family val="1"/>
      </rPr>
      <t>на ремонт автомобильных
            дорог общего пользования местного значения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>(дкл 792)</t>
    </r>
  </si>
  <si>
    <t xml:space="preserve">         - за счёт областных средств   (всего)</t>
  </si>
  <si>
    <r>
      <t xml:space="preserve"> - на ремонт автомобильных дорог общего пользования
    местного значения </t>
    </r>
    <r>
      <rPr>
        <sz val="7"/>
        <rFont val="Times New Roman"/>
        <family val="1"/>
      </rPr>
      <t>(</t>
    </r>
    <r>
      <rPr>
        <b/>
        <sz val="7"/>
        <rFont val="Times New Roman"/>
        <family val="1"/>
      </rPr>
      <t>дкл 7201</t>
    </r>
    <r>
      <rPr>
        <sz val="7"/>
        <rFont val="Times New Roman"/>
        <family val="1"/>
      </rPr>
      <t>)</t>
    </r>
  </si>
  <si>
    <r>
      <t xml:space="preserve"> - на содержание автомобильных дорог общего пользования
   местного значения </t>
    </r>
    <r>
      <rPr>
        <sz val="7"/>
        <rFont val="Times New Roman"/>
        <family val="1"/>
      </rPr>
      <t>(</t>
    </r>
    <r>
      <rPr>
        <b/>
        <sz val="7"/>
        <rFont val="Times New Roman"/>
        <family val="1"/>
      </rPr>
      <t>дкл 7204</t>
    </r>
    <r>
      <rPr>
        <sz val="7"/>
        <rFont val="Times New Roman"/>
        <family val="1"/>
      </rPr>
      <t>)</t>
    </r>
  </si>
  <si>
    <r>
      <t xml:space="preserve">  - на ремонт проездов к дворовым территориям многоквартир- ных домов и дворовых территорий многоквартирных домов  </t>
    </r>
    <r>
      <rPr>
        <sz val="7"/>
        <rFont val="Times New Roman"/>
        <family val="1"/>
      </rPr>
      <t>(</t>
    </r>
    <r>
      <rPr>
        <b/>
        <sz val="7"/>
        <rFont val="Times New Roman"/>
        <family val="1"/>
      </rPr>
      <t>дкл 7301</t>
    </r>
    <r>
      <rPr>
        <sz val="7"/>
        <rFont val="Times New Roman"/>
        <family val="1"/>
      </rPr>
      <t>)</t>
    </r>
  </si>
  <si>
    <r>
      <t xml:space="preserve">   - на благоустройство дворовых территорий по программе "Формирование современной городской среды"    (</t>
    </r>
    <r>
      <rPr>
        <b/>
        <sz val="7"/>
        <rFont val="Times New Roman"/>
        <family val="1"/>
      </rPr>
      <t>дкл 7305</t>
    </r>
    <r>
      <rPr>
        <sz val="8"/>
        <rFont val="Times New Roman"/>
        <family val="1"/>
      </rPr>
      <t>)</t>
    </r>
  </si>
  <si>
    <r>
      <t xml:space="preserve">892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25027</t>
    </r>
    <r>
      <rPr>
        <sz val="8"/>
        <rFont val="Times New Roman"/>
        <family val="1"/>
      </rPr>
      <t xml:space="preserve"> 04 0000 151</t>
    </r>
  </si>
  <si>
    <t>На реализацию мероприятий государственной программы Российской Федерации "Доступная среда" на 2011-2020 годы</t>
  </si>
  <si>
    <r>
      <t xml:space="preserve"> - за счёт федеральных средств         (</t>
    </r>
    <r>
      <rPr>
        <b/>
        <sz val="7"/>
        <rFont val="Times New Roman"/>
        <family val="1"/>
      </rPr>
      <t>дкл 18-443-00005</t>
    </r>
    <r>
      <rPr>
        <sz val="8"/>
        <rFont val="Times New Roman"/>
        <family val="1"/>
      </rPr>
      <t>)</t>
    </r>
  </si>
  <si>
    <r>
      <t xml:space="preserve"> - за счёт областных средств            (</t>
    </r>
    <r>
      <rPr>
        <b/>
        <sz val="7"/>
        <rFont val="Times New Roman"/>
        <family val="1"/>
      </rPr>
      <t>дкл 18-443-00005</t>
    </r>
    <r>
      <rPr>
        <sz val="8"/>
        <rFont val="Times New Roman"/>
        <family val="1"/>
      </rPr>
      <t xml:space="preserve">)            </t>
    </r>
  </si>
  <si>
    <r>
      <t xml:space="preserve">892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25497</t>
    </r>
    <r>
      <rPr>
        <sz val="8"/>
        <rFont val="Times New Roman"/>
        <family val="1"/>
      </rPr>
      <t xml:space="preserve"> 04 0000 151</t>
    </r>
  </si>
  <si>
    <t>На реализацию мероприятий по обеспечению жильём молодых семей</t>
  </si>
  <si>
    <t xml:space="preserve"> - за счёт федеральных средств         (дкл 18-В04)</t>
  </si>
  <si>
    <t xml:space="preserve"> - за счёт областных средств            (дкл 18-В04)            </t>
  </si>
  <si>
    <r>
      <t xml:space="preserve">892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25555</t>
    </r>
    <r>
      <rPr>
        <sz val="8"/>
        <rFont val="Times New Roman"/>
        <family val="1"/>
      </rPr>
      <t xml:space="preserve"> 04 0000 151</t>
    </r>
  </si>
  <si>
    <r>
      <t>На поддержку государственных программы субъектов Российской Федерации и муниципальных программ формирования современной городской среды            (</t>
    </r>
    <r>
      <rPr>
        <b/>
        <sz val="7"/>
        <rFont val="Times New Roman"/>
        <family val="1"/>
      </rPr>
      <t>дкл 18- 992</t>
    </r>
    <r>
      <rPr>
        <sz val="9"/>
        <rFont val="Times New Roman"/>
        <family val="1"/>
      </rPr>
      <t>)</t>
    </r>
  </si>
  <si>
    <r>
      <t xml:space="preserve"> - на благоустройство дворовых территорий</t>
    </r>
    <r>
      <rPr>
        <b/>
        <sz val="8"/>
        <rFont val="Times New Roman"/>
        <family val="1"/>
      </rPr>
      <t xml:space="preserve">    (</t>
    </r>
    <r>
      <rPr>
        <b/>
        <sz val="7"/>
        <rFont val="Times New Roman"/>
        <family val="1"/>
      </rPr>
      <t>дкл 18-992-00002</t>
    </r>
    <r>
      <rPr>
        <sz val="8"/>
        <rFont val="Times New Roman"/>
        <family val="1"/>
      </rPr>
      <t>)</t>
    </r>
  </si>
  <si>
    <r>
      <t xml:space="preserve"> - на благоустройство общественных территорий</t>
    </r>
    <r>
      <rPr>
        <b/>
        <sz val="8"/>
        <rFont val="Times New Roman"/>
        <family val="1"/>
      </rPr>
      <t xml:space="preserve">  (</t>
    </r>
    <r>
      <rPr>
        <b/>
        <sz val="7"/>
        <rFont val="Times New Roman"/>
        <family val="1"/>
      </rPr>
      <t>дкл 18-992-00002</t>
    </r>
    <r>
      <rPr>
        <sz val="8"/>
        <rFont val="Times New Roman"/>
        <family val="1"/>
      </rPr>
      <t>)</t>
    </r>
  </si>
  <si>
    <r>
      <t xml:space="preserve">892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25560</t>
    </r>
    <r>
      <rPr>
        <sz val="8"/>
        <rFont val="Times New Roman"/>
        <family val="1"/>
      </rPr>
      <t xml:space="preserve"> 04 0000 151</t>
    </r>
  </si>
  <si>
    <t xml:space="preserve">На поддержку обустройства мест массового отдыха населения (городских парков) </t>
  </si>
  <si>
    <r>
      <t xml:space="preserve"> - за счёт федеральных средств         (</t>
    </r>
    <r>
      <rPr>
        <b/>
        <sz val="7"/>
        <rFont val="Times New Roman"/>
        <family val="1"/>
      </rPr>
      <t>дкл 18-А38</t>
    </r>
    <r>
      <rPr>
        <sz val="8"/>
        <rFont val="Times New Roman"/>
        <family val="1"/>
      </rPr>
      <t>)</t>
    </r>
  </si>
  <si>
    <r>
      <t xml:space="preserve"> - за счёт областных средств            (</t>
    </r>
    <r>
      <rPr>
        <b/>
        <sz val="7"/>
        <rFont val="Times New Roman"/>
        <family val="1"/>
      </rPr>
      <t>дкл18- А38</t>
    </r>
    <r>
      <rPr>
        <sz val="8"/>
        <rFont val="Times New Roman"/>
        <family val="1"/>
      </rPr>
      <t xml:space="preserve">)            </t>
    </r>
  </si>
  <si>
    <r>
      <t xml:space="preserve">892 2 02 </t>
    </r>
    <r>
      <rPr>
        <b/>
        <sz val="8"/>
        <rFont val="Times New Roman"/>
        <family val="1"/>
      </rPr>
      <t>29999</t>
    </r>
    <r>
      <rPr>
        <sz val="8"/>
        <rFont val="Times New Roman"/>
        <family val="1"/>
      </rPr>
      <t xml:space="preserve"> 04 0000 151</t>
    </r>
  </si>
  <si>
    <r>
      <t xml:space="preserve"> Прочие субсидии</t>
    </r>
    <r>
      <rPr>
        <b/>
        <i/>
        <sz val="9"/>
        <rFont val="Times New Roman"/>
        <family val="1"/>
      </rPr>
      <t xml:space="preserve"> бюджетам городских округов</t>
    </r>
  </si>
  <si>
    <t xml:space="preserve"> 1) на питание учащихся (50% затрат) </t>
  </si>
  <si>
    <t xml:space="preserve"> 2) на организацию оздоровительной компании детей</t>
  </si>
  <si>
    <t xml:space="preserve"> 3) на реализацию подпрограммы 3 "Сохранение и реконструкция военно-мемориальных объектов в Орловской области"</t>
  </si>
  <si>
    <t>4) на реализ.мероприятий межвед.инвестиц.программы "Развитие и укрепление социальной и инженерной инфраструктуры Орловской обл. на 2018 год"   (катитальный ремонт музея)</t>
  </si>
  <si>
    <t>5) на реализацию мероприятий в рамках проекта "Народный бюджет" в Орловской области   (текущий ремонт спортивного зала МБУ "Мценский Дворец культуры")</t>
  </si>
  <si>
    <t>6) на финансовое обеспечение дорожной деятельности   (всего)</t>
  </si>
  <si>
    <r>
      <t>в т.ч.:  6.1) строительство (реконструкция) дорог   - за счёт 
                    федеральных средств         (</t>
    </r>
    <r>
      <rPr>
        <b/>
        <sz val="8"/>
        <rFont val="Times New Roman"/>
        <family val="1"/>
      </rPr>
      <t>дкл 18-А37-000Т4</t>
    </r>
    <r>
      <rPr>
        <sz val="8"/>
        <rFont val="Times New Roman"/>
        <family val="1"/>
      </rPr>
      <t>)</t>
    </r>
  </si>
  <si>
    <r>
      <t xml:space="preserve">           6.2) строительство (реконструкция) дорог   - за счёт
                   областных средств             (</t>
    </r>
    <r>
      <rPr>
        <b/>
        <sz val="8"/>
        <rFont val="Times New Roman"/>
        <family val="1"/>
      </rPr>
      <t>дкл 18-А37-000Т4</t>
    </r>
    <r>
      <rPr>
        <sz val="8"/>
        <rFont val="Times New Roman"/>
        <family val="1"/>
      </rPr>
      <t>)</t>
    </r>
  </si>
  <si>
    <r>
      <t xml:space="preserve">000 2 02 </t>
    </r>
    <r>
      <rPr>
        <b/>
        <sz val="8"/>
        <rFont val="Times New Roman"/>
        <family val="1"/>
      </rPr>
      <t>30000</t>
    </r>
    <r>
      <rPr>
        <sz val="8"/>
        <rFont val="Times New Roman"/>
        <family val="1"/>
      </rPr>
      <t xml:space="preserve"> 00 0000 151</t>
    </r>
  </si>
  <si>
    <t xml:space="preserve"> Субвенции  (всего)</t>
  </si>
  <si>
    <r>
      <t xml:space="preserve">892 2 02 </t>
    </r>
    <r>
      <rPr>
        <b/>
        <sz val="8"/>
        <rFont val="Times New Roman"/>
        <family val="1"/>
      </rPr>
      <t>30021</t>
    </r>
    <r>
      <rPr>
        <sz val="8"/>
        <rFont val="Times New Roman"/>
        <family val="1"/>
      </rPr>
      <t xml:space="preserve"> 04 0000 151</t>
    </r>
  </si>
  <si>
    <t xml:space="preserve">Ежемесячное денежное вознаграждение за классное руководство      </t>
  </si>
  <si>
    <r>
      <t xml:space="preserve">892 2 02 </t>
    </r>
    <r>
      <rPr>
        <b/>
        <sz val="8"/>
        <rFont val="Times New Roman"/>
        <family val="1"/>
      </rPr>
      <t>30024</t>
    </r>
    <r>
      <rPr>
        <sz val="8"/>
        <rFont val="Times New Roman"/>
        <family val="1"/>
      </rPr>
      <t xml:space="preserve"> 04 0000 151</t>
    </r>
  </si>
  <si>
    <t xml:space="preserve">На выполнение передаваемых полномочий субъектов РФ </t>
  </si>
  <si>
    <t>Административная комиссия</t>
  </si>
  <si>
    <t>Комиссия по делам несовершеннолетних</t>
  </si>
  <si>
    <t>Полномочия в сфере трудовых отношений</t>
  </si>
  <si>
    <t>Отдел опеки и попечительства</t>
  </si>
  <si>
    <t>На обеспечение бесплатного проезда детям из числа детей-сирот и детей, оставшихся без попечения родителей и лицам из  их числа</t>
  </si>
  <si>
    <t>На обеспечение единовременной выплаты на ремонт жилых помещений, закреплённых на правах собственности за детьми-сиротами и детьми, оставшимися без попечения родителей</t>
  </si>
  <si>
    <r>
      <t xml:space="preserve">892 2 02 </t>
    </r>
    <r>
      <rPr>
        <b/>
        <sz val="8"/>
        <rFont val="Times New Roman"/>
        <family val="1"/>
      </rPr>
      <t>30027</t>
    </r>
    <r>
      <rPr>
        <sz val="8"/>
        <rFont val="Times New Roman"/>
        <family val="1"/>
      </rPr>
      <t xml:space="preserve"> 04 0000 151</t>
    </r>
  </si>
  <si>
    <t xml:space="preserve">На содержание ребёнка в семье опекуна и приёмной семье, а также вознаграждение, причитающееся приёмному родителю        </t>
  </si>
  <si>
    <r>
      <t xml:space="preserve">892 2 02 </t>
    </r>
    <r>
      <rPr>
        <b/>
        <sz val="8"/>
        <rFont val="Times New Roman"/>
        <family val="1"/>
      </rPr>
      <t>30029</t>
    </r>
    <r>
      <rPr>
        <sz val="8"/>
        <rFont val="Times New Roman"/>
        <family val="1"/>
      </rPr>
      <t xml:space="preserve"> 04 0000 151</t>
    </r>
  </si>
  <si>
    <t>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</si>
  <si>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r>
      <t xml:space="preserve">892 2 02 </t>
    </r>
    <r>
      <rPr>
        <b/>
        <sz val="8"/>
        <rFont val="Times New Roman"/>
        <family val="1"/>
      </rPr>
      <t>35082</t>
    </r>
    <r>
      <rPr>
        <sz val="8"/>
        <rFont val="Times New Roman"/>
        <family val="1"/>
      </rPr>
      <t xml:space="preserve"> 04 0000 151</t>
    </r>
  </si>
  <si>
    <t xml:space="preserve"> На предоставление 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</si>
  <si>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r>
      <t xml:space="preserve"> - за счёт федеральных средств  (</t>
    </r>
    <r>
      <rPr>
        <b/>
        <sz val="7"/>
        <rFont val="Times New Roman"/>
        <family val="1"/>
      </rPr>
      <t>дкл 18-780</t>
    </r>
    <r>
      <rPr>
        <sz val="8"/>
        <rFont val="Times New Roman"/>
        <family val="1"/>
      </rPr>
      <t>)</t>
    </r>
  </si>
  <si>
    <r>
      <t xml:space="preserve"> - за счёт областных средств      (</t>
    </r>
    <r>
      <rPr>
        <b/>
        <sz val="7"/>
        <rFont val="Times New Roman"/>
        <family val="1"/>
      </rPr>
      <t>дкл 18-780</t>
    </r>
    <r>
      <rPr>
        <sz val="8"/>
        <rFont val="Times New Roman"/>
        <family val="1"/>
      </rPr>
      <t>)</t>
    </r>
  </si>
  <si>
    <t xml:space="preserve"> - за счёт областных средств</t>
  </si>
  <si>
    <r>
      <t xml:space="preserve">892 2 02 </t>
    </r>
    <r>
      <rPr>
        <b/>
        <sz val="8"/>
        <rFont val="Times New Roman"/>
        <family val="1"/>
      </rPr>
      <t>35120</t>
    </r>
    <r>
      <rPr>
        <sz val="8"/>
        <rFont val="Times New Roman"/>
        <family val="1"/>
      </rPr>
      <t xml:space="preserve"> 04 0000 151</t>
    </r>
  </si>
  <si>
    <t>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</si>
  <si>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r>
      <t xml:space="preserve">892 2 02 </t>
    </r>
    <r>
      <rPr>
        <b/>
        <sz val="8"/>
        <rFont val="Times New Roman"/>
        <family val="1"/>
      </rPr>
      <t>35134</t>
    </r>
    <r>
      <rPr>
        <sz val="8"/>
        <rFont val="Times New Roman"/>
        <family val="1"/>
      </rPr>
      <t xml:space="preserve"> 04 0000 151</t>
    </r>
  </si>
  <si>
    <t>На осуществление полномочий по обеспечению жильём отдельных категорий граждан, установленных Федеральныи законом от 12.01.1995г №5-ФЗ "О ветеранах", в соответствии с Указом Президента РФ от 07.05.2008 года №714 "Об обеспечении жильем ветеранов Великой Отечественной войны 1941 - 1945 годов"</t>
  </si>
  <si>
    <r>
      <t xml:space="preserve"> - за счёт федеральных средств    (</t>
    </r>
    <r>
      <rPr>
        <b/>
        <sz val="7"/>
        <rFont val="Times New Roman"/>
        <family val="1"/>
      </rPr>
      <t>дкл 18-201</t>
    </r>
    <r>
      <rPr>
        <sz val="8"/>
        <rFont val="Times New Roman"/>
        <family val="1"/>
      </rPr>
      <t xml:space="preserve">)                      </t>
    </r>
  </si>
  <si>
    <r>
      <t xml:space="preserve">892 2 02 </t>
    </r>
    <r>
      <rPr>
        <b/>
        <sz val="8"/>
        <rFont val="Times New Roman"/>
        <family val="1"/>
      </rPr>
      <t>35135</t>
    </r>
    <r>
      <rPr>
        <sz val="8"/>
        <rFont val="Times New Roman"/>
        <family val="1"/>
      </rPr>
      <t xml:space="preserve"> 04 0000 151</t>
    </r>
  </si>
  <si>
    <t xml:space="preserve">На обеспечение жильём отдельных категорий граждан, установленных Фед. законами от 12.01.1995г №5-ФЗ "О ветеранах" и от 24.11.1995г №181-ФЗ "О социальной защите инвалидов в Российской Федерации" </t>
  </si>
  <si>
    <r>
      <t xml:space="preserve">892 2 02 </t>
    </r>
    <r>
      <rPr>
        <b/>
        <sz val="8"/>
        <rFont val="Times New Roman"/>
        <family val="1"/>
      </rPr>
      <t>35260</t>
    </r>
    <r>
      <rPr>
        <sz val="8"/>
        <rFont val="Times New Roman"/>
        <family val="1"/>
      </rPr>
      <t xml:space="preserve"> 04 0000 151</t>
    </r>
  </si>
  <si>
    <t xml:space="preserve">На выплату единовременного пособия при всех формах устройства детей, лишённых родительского попечения, в семью </t>
  </si>
  <si>
    <r>
      <t xml:space="preserve">892 2 02 </t>
    </r>
    <r>
      <rPr>
        <b/>
        <sz val="8"/>
        <rFont val="Times New Roman"/>
        <family val="1"/>
      </rPr>
      <t>39999</t>
    </r>
    <r>
      <rPr>
        <sz val="8"/>
        <rFont val="Times New Roman"/>
        <family val="1"/>
      </rPr>
      <t xml:space="preserve"> 04 0000 151</t>
    </r>
  </si>
  <si>
    <r>
      <t>Прочие субвенции</t>
    </r>
    <r>
      <rPr>
        <i/>
        <sz val="9"/>
        <rFont val="Times New Roman"/>
        <family val="1"/>
      </rPr>
      <t xml:space="preserve"> бюджетам городских округов  </t>
    </r>
  </si>
  <si>
    <t xml:space="preserve">На обеспечение образовательного процесса </t>
  </si>
  <si>
    <t>На выплату единовременного пособия и компенсации предметов вещевого обеспечения выпускникам муниципальных учреждений, из числа детей-сирот и детей оставшихся без попечения родителей</t>
  </si>
  <si>
    <t>На выплату единовременного пособия гражданам усыновившим детей-сирот и детей, оставшихся без попечения родителей
 (Закон Орловской обл  от 12.11.2008г № 832-ОЗ)</t>
  </si>
  <si>
    <r>
      <t xml:space="preserve">000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40000</t>
    </r>
    <r>
      <rPr>
        <sz val="8"/>
        <rFont val="Times New Roman"/>
        <family val="1"/>
      </rPr>
      <t xml:space="preserve"> 00 0000 151</t>
    </r>
  </si>
  <si>
    <t>Иные межбюджетные трансферты (всего)</t>
  </si>
  <si>
    <r>
      <t xml:space="preserve">892 2 02 </t>
    </r>
    <r>
      <rPr>
        <b/>
        <sz val="8"/>
        <rFont val="Times New Roman"/>
        <family val="1"/>
      </rPr>
      <t>45144</t>
    </r>
    <r>
      <rPr>
        <sz val="8"/>
        <rFont val="Times New Roman"/>
        <family val="1"/>
      </rPr>
      <t xml:space="preserve"> 04 0000 151</t>
    </r>
  </si>
  <si>
    <t xml:space="preserve"> Межбюджетные трансферты, передаваемые бюджетам городских округов на комплектование книжных фондов библиотек муниципальных образований</t>
  </si>
  <si>
    <r>
      <t xml:space="preserve">892 2 02 </t>
    </r>
    <r>
      <rPr>
        <b/>
        <sz val="8"/>
        <rFont val="Times New Roman"/>
        <family val="1"/>
      </rPr>
      <t>45146</t>
    </r>
    <r>
      <rPr>
        <sz val="8"/>
        <rFont val="Times New Roman"/>
        <family val="1"/>
      </rPr>
      <t xml:space="preserve"> 04 0000 151</t>
    </r>
  </si>
  <si>
    <r>
      <t xml:space="preserve"> Межбюджетные трансферты, передаваемые бюджетам городских округов на подключение общедоступных библиотек Российской Федерации к сети </t>
    </r>
    <r>
      <rPr>
        <sz val="8"/>
        <color indexed="10"/>
        <rFont val="Times New Roman"/>
        <family val="1"/>
      </rPr>
      <t>"Интернет"</t>
    </r>
    <r>
      <rPr>
        <sz val="8"/>
        <rFont val="Times New Roman"/>
        <family val="1"/>
      </rPr>
      <t xml:space="preserve"> и развитие системы библиотечного дела с учётом задачи расширения информационных технологий и оцифровки</t>
    </r>
  </si>
  <si>
    <r>
      <t xml:space="preserve">892 2 02 </t>
    </r>
    <r>
      <rPr>
        <b/>
        <sz val="8"/>
        <rFont val="Times New Roman"/>
        <family val="1"/>
      </rPr>
      <t>45390</t>
    </r>
    <r>
      <rPr>
        <sz val="8"/>
        <rFont val="Times New Roman"/>
        <family val="1"/>
      </rPr>
      <t xml:space="preserve"> 04 0000 151</t>
    </r>
  </si>
  <si>
    <t>Межбюджетные трансферты, передаваемые бюджетам городских округов на финансовое обеспечение дорожной деятельности в отношении автомобильных дорог общего пользования местного значения</t>
  </si>
  <si>
    <r>
      <t xml:space="preserve">000 2 02 </t>
    </r>
    <r>
      <rPr>
        <b/>
        <sz val="8"/>
        <rFont val="Times New Roman"/>
        <family val="1"/>
      </rPr>
      <t>49999</t>
    </r>
    <r>
      <rPr>
        <sz val="8"/>
        <rFont val="Times New Roman"/>
        <family val="1"/>
      </rPr>
      <t xml:space="preserve"> 00 0000 151</t>
    </r>
  </si>
  <si>
    <t xml:space="preserve"> Прочие межбюджетные трансферты, передаваемые бюджетам </t>
  </si>
  <si>
    <r>
      <t xml:space="preserve">892 2 02 </t>
    </r>
    <r>
      <rPr>
        <b/>
        <sz val="8"/>
        <rFont val="Times New Roman"/>
        <family val="1"/>
      </rPr>
      <t>49999</t>
    </r>
    <r>
      <rPr>
        <sz val="8"/>
        <rFont val="Times New Roman"/>
        <family val="1"/>
      </rPr>
      <t xml:space="preserve"> 04 0000 151</t>
    </r>
  </si>
  <si>
    <t xml:space="preserve">Прочие межбюджетные трансферты, передаваемые бюджетам городских округов </t>
  </si>
  <si>
    <t>1) На наказы избирателей</t>
  </si>
  <si>
    <t>2) Грант в целях поощрения достижения наилучших показателей деятельности органов местного самоуправления</t>
  </si>
  <si>
    <t>3) На стимулирование по результатам оценки качества управления муниципальными финансами и соблюдения требований бюджетного и налогового законодательства</t>
  </si>
  <si>
    <t>4) Денежная премия победителю областного смотра-конкурса "Лучшее муниципальное образование Орловской области в сфере охраны труда"</t>
  </si>
  <si>
    <t>000 2 07 00000 00 0000 000</t>
  </si>
  <si>
    <t>ПРОЧИЕ БЕЗВОЗМЕЗДНЫЕ ПОСТУПЛЕНИЯ</t>
  </si>
  <si>
    <r>
      <t xml:space="preserve">000 </t>
    </r>
    <r>
      <rPr>
        <b/>
        <sz val="8"/>
        <rFont val="Times New Roman"/>
        <family val="1"/>
      </rPr>
      <t>2 07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04000</t>
    </r>
    <r>
      <rPr>
        <sz val="8"/>
        <rFont val="Times New Roman"/>
        <family val="1"/>
      </rPr>
      <t xml:space="preserve"> 04 0000 180</t>
    </r>
  </si>
  <si>
    <t xml:space="preserve"> Прочие безвозмездные поступления в бюджеты городских округов</t>
  </si>
  <si>
    <r>
      <t xml:space="preserve">892 </t>
    </r>
    <r>
      <rPr>
        <b/>
        <sz val="8"/>
        <rFont val="Times New Roman"/>
        <family val="1"/>
      </rPr>
      <t>2 07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04010</t>
    </r>
    <r>
      <rPr>
        <sz val="8"/>
        <rFont val="Times New Roman"/>
        <family val="1"/>
      </rPr>
      <t xml:space="preserve"> 04 0000 180</t>
    </r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</si>
  <si>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</si>
  <si>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r>
      <t xml:space="preserve">892 </t>
    </r>
    <r>
      <rPr>
        <b/>
        <sz val="8"/>
        <rFont val="Times New Roman"/>
        <family val="1"/>
      </rPr>
      <t>2 07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04050</t>
    </r>
    <r>
      <rPr>
        <sz val="8"/>
        <rFont val="Times New Roman"/>
        <family val="1"/>
      </rPr>
      <t xml:space="preserve"> 04 0000 180</t>
    </r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</si>
  <si>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</si>
  <si>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</si>
  <si>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r>
      <t xml:space="preserve">000 </t>
    </r>
    <r>
      <rPr>
        <b/>
        <sz val="8"/>
        <rFont val="Times New Roman"/>
        <family val="1"/>
      </rPr>
      <t>2 19 00000 04</t>
    </r>
    <r>
      <rPr>
        <sz val="8"/>
        <rFont val="Times New Roman"/>
        <family val="1"/>
      </rPr>
      <t xml:space="preserve"> 0000 000</t>
    </r>
  </si>
  <si>
    <t>Возврат остатков субсидий, субвенций и иных межбюджетных трансфертов, имеющих целевое назначение, прошлых лет из  бюджетов городских округов</t>
  </si>
  <si>
    <r>
      <t xml:space="preserve">892 </t>
    </r>
    <r>
      <rPr>
        <b/>
        <sz val="8"/>
        <rFont val="Times New Roman"/>
        <family val="1"/>
      </rPr>
      <t>2 19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60010</t>
    </r>
    <r>
      <rPr>
        <sz val="8"/>
        <rFont val="Times New Roman"/>
        <family val="1"/>
      </rPr>
      <t xml:space="preserve"> 04 0000 151</t>
    </r>
  </si>
  <si>
    <t>Возврат прочих остатков субсидий, субвенций и иных межбюджетных трансфертов, имеющих целевое назначение, прошлых лет из  бюджетов городских округов</t>
  </si>
  <si>
    <t>000 0 00 0000 00 0000 000</t>
  </si>
  <si>
    <t xml:space="preserve">ВСЕГО ДОХОДОВ </t>
  </si>
  <si>
    <t>Из общей суммы доходов:</t>
  </si>
  <si>
    <t xml:space="preserve"> - На выполнение обязательств городского округа</t>
  </si>
  <si>
    <t xml:space="preserve">                    Удельный вес (в общем объёме доходов)</t>
  </si>
  <si>
    <t xml:space="preserve"> - На выполнение областных и федеральных полномочий</t>
  </si>
  <si>
    <r>
      <t>Профицит бюджета (</t>
    </r>
    <r>
      <rPr>
        <b/>
        <sz val="7"/>
        <rFont val="Times New Roman"/>
        <family val="1"/>
      </rPr>
      <t>со знаком "плюс"</t>
    </r>
    <r>
      <rPr>
        <sz val="8"/>
        <rFont val="Times New Roman"/>
        <family val="1"/>
      </rPr>
      <t xml:space="preserve">)                                   или                                                                                             </t>
    </r>
    <r>
      <rPr>
        <b/>
        <sz val="8"/>
        <rFont val="Times New Roman"/>
        <family val="1"/>
      </rPr>
      <t>Дефицит  бюджета (</t>
    </r>
    <r>
      <rPr>
        <b/>
        <sz val="7"/>
        <rFont val="Times New Roman"/>
        <family val="1"/>
      </rPr>
      <t>со знаком "минус"</t>
    </r>
    <r>
      <rPr>
        <b/>
        <sz val="8"/>
        <rFont val="Times New Roman"/>
        <family val="1"/>
      </rPr>
      <t>)</t>
    </r>
  </si>
  <si>
    <t xml:space="preserve">000 01 00 00 00 00 0000 000 </t>
  </si>
  <si>
    <t>Источники внутреннего финансирования дефицита бюджета</t>
  </si>
  <si>
    <t xml:space="preserve">000 01 01 00 00 00 0000 000 </t>
  </si>
  <si>
    <t>Бюджетные кредиты от кредитных организаций  Российской Федерации</t>
  </si>
  <si>
    <t xml:space="preserve">892 01 02 00 00 04 0000 710 </t>
  </si>
  <si>
    <t>Получение кредитов от кредитных организаций бюджетами городских округов в валюте Российской Федерации</t>
  </si>
  <si>
    <t xml:space="preserve">892 01 02 00 00 04 0000 810 </t>
  </si>
  <si>
    <t>Погашение бюджетами городских округов кредитов от кредитных организаций в валюте Российской Федерации</t>
  </si>
  <si>
    <t xml:space="preserve">000 01 03 00 00 00 0000 000 </t>
  </si>
  <si>
    <t>Кредитные соглашения с другими бюджетами бюджетной системы</t>
  </si>
  <si>
    <t xml:space="preserve">892 01 03 01 00 04 0000 710 </t>
  </si>
  <si>
    <t>Получение кредитов от других бюджетов бюджетной системы Российской Федерации бюджетами городских округов  в валюте Российской Федерации</t>
  </si>
  <si>
    <t xml:space="preserve">892 01 03 01 00 04 0000 810 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</si>
  <si>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</si>
  <si>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000 01 05 00 00 00 0000 600 </t>
  </si>
  <si>
    <t>Уменьшение остатков средств бюджетов</t>
  </si>
  <si>
    <t xml:space="preserve">000 01 05 02 00 00 0000 610 </t>
  </si>
  <si>
    <t>Уменьшение прочих остатков средств бюджетов</t>
  </si>
  <si>
    <t xml:space="preserve">892 01 05 02 01 04 0000 610 </t>
  </si>
  <si>
    <t>Уменьшение прочих остатков денежных средств городских округов</t>
  </si>
  <si>
    <t>На начало отчётного  периода</t>
  </si>
  <si>
    <t xml:space="preserve"> - за счёт остатка областных средств</t>
  </si>
  <si>
    <r>
      <t xml:space="preserve"> - за счёт остатка областных средств (</t>
    </r>
    <r>
      <rPr>
        <sz val="7"/>
        <rFont val="Times New Roman"/>
        <family val="1"/>
      </rPr>
      <t>возвращённых в областной бюджет</t>
    </r>
    <r>
      <rPr>
        <sz val="8"/>
        <rFont val="Times New Roman"/>
        <family val="1"/>
      </rPr>
      <t>)</t>
    </r>
  </si>
  <si>
    <t xml:space="preserve"> - за счёт остатка собственных средств </t>
  </si>
  <si>
    <t xml:space="preserve"> На конец  отчётного периода</t>
  </si>
  <si>
    <t xml:space="preserve">000 01 06 00 00 00 0000 000 </t>
  </si>
  <si>
    <t>Иные источники внутреннего финансирования дефицита бюджета</t>
  </si>
  <si>
    <t xml:space="preserve">892 01 06 01 00 04 0000 630 </t>
  </si>
  <si>
    <t>Средства от продажи акций и иных форм участия в капитале, находящихся в собственности городских округов</t>
  </si>
  <si>
    <r>
      <t>Приложение</t>
    </r>
    <r>
      <rPr>
        <sz val="8"/>
        <color indexed="10"/>
        <rFont val="Times New Roman"/>
        <family val="1"/>
      </rPr>
      <t xml:space="preserve"> 2</t>
    </r>
  </si>
  <si>
    <t>Изменения в приложение 4 к решению Мценского городского Совета нардных депутатов от 21 декабря 2017 года № 81 - МПА</t>
  </si>
  <si>
    <t>Распределение бюджетных ассигнований в бюджете города Мценска на 2018 год</t>
  </si>
  <si>
    <t>по разделам, подразделам, целевым статьям и видам расходов</t>
  </si>
  <si>
    <t>(тыс. руб.)</t>
  </si>
  <si>
    <t xml:space="preserve">Наименование организаций и показателей </t>
  </si>
  <si>
    <t>Коды классификации расходов</t>
  </si>
  <si>
    <t>Бюджет на 2018 год  (всего)</t>
  </si>
  <si>
    <t>код главы</t>
  </si>
  <si>
    <t>раздел</t>
  </si>
  <si>
    <t>подраздел</t>
  </si>
  <si>
    <t>целевая статья</t>
  </si>
  <si>
    <t>вид расхода</t>
  </si>
  <si>
    <t>за счёт собственных средств</t>
  </si>
  <si>
    <t>за счёт федеральных и областных ср-тв</t>
  </si>
  <si>
    <t>Изменения ("+" или "-")</t>
  </si>
  <si>
    <t>Общегосударственные вопросы</t>
  </si>
  <si>
    <t>892</t>
  </si>
  <si>
    <t>01</t>
  </si>
  <si>
    <t>00</t>
  </si>
  <si>
    <t>00 0 00 00000</t>
  </si>
  <si>
    <t>000</t>
  </si>
  <si>
    <t>Удельный вес (в общем объёме расходов)</t>
  </si>
  <si>
    <t>Глава города</t>
  </si>
  <si>
    <t>02</t>
  </si>
  <si>
    <t>БП 0 00 74010</t>
  </si>
  <si>
    <t>120</t>
  </si>
  <si>
    <t>расходы на выплаты персоналу государственных (муниципальных) органов</t>
  </si>
  <si>
    <t>121</t>
  </si>
  <si>
    <t>129</t>
  </si>
  <si>
    <t>Мценский городской Совет народных депутатов</t>
  </si>
  <si>
    <t>03</t>
  </si>
  <si>
    <t>в т.числе</t>
  </si>
  <si>
    <t>Совет (аппарат)</t>
  </si>
  <si>
    <t>БП 0 00 74020</t>
  </si>
  <si>
    <t>122</t>
  </si>
  <si>
    <t>прочая закупка товаров, работ и услуг</t>
  </si>
  <si>
    <t>244</t>
  </si>
  <si>
    <t>уплата прочих налогов, сборов</t>
  </si>
  <si>
    <t>852</t>
  </si>
  <si>
    <t>уплата иных платежей</t>
  </si>
  <si>
    <t>853</t>
  </si>
  <si>
    <t>Председатель горсовета</t>
  </si>
  <si>
    <t>БП 0 00 74030</t>
  </si>
  <si>
    <t>Депутаты горсовета</t>
  </si>
  <si>
    <t>БП 0 00 74040</t>
  </si>
  <si>
    <t>123</t>
  </si>
  <si>
    <t>иные выплаты лицам, привлекаемым для выполнения отдельных полномочий</t>
  </si>
  <si>
    <t>Администрация г. Мценска (аппарат)</t>
  </si>
  <si>
    <t>04</t>
  </si>
  <si>
    <t>БП 0 00 74050</t>
  </si>
  <si>
    <t>испонение судебных актов</t>
  </si>
  <si>
    <t>831</t>
  </si>
  <si>
    <t xml:space="preserve"> Судебная система (составление (изменение) списков кандидатов в присяжные заседатели)</t>
  </si>
  <si>
    <t>05</t>
  </si>
  <si>
    <t>БП 0 00 51200</t>
  </si>
  <si>
    <t>Финансовые органы и органы финансового (финансово-бюджетного) надзора (контроля)</t>
  </si>
  <si>
    <t>06</t>
  </si>
  <si>
    <t>в т.ч:</t>
  </si>
  <si>
    <t>Финансовое управление администрации города Мценска</t>
  </si>
  <si>
    <t>БП 0 00 74070</t>
  </si>
  <si>
    <t xml:space="preserve">прочая закупка товаров, работ и услуг </t>
  </si>
  <si>
    <t>Контрольно-счётная палата города</t>
  </si>
  <si>
    <t>БП 0 00 74080</t>
  </si>
  <si>
    <t xml:space="preserve">Выборы </t>
  </si>
  <si>
    <t>07</t>
  </si>
  <si>
    <t>Выборы депутатов городского Совета  (всео)</t>
  </si>
  <si>
    <t>БП 0 00 74090</t>
  </si>
  <si>
    <t xml:space="preserve">прочая закупка товаров, работ и услуг для обеспечения государственных (муниципальных) нужд  </t>
  </si>
  <si>
    <t xml:space="preserve">Резервные фонды местных администраций </t>
  </si>
  <si>
    <t>11</t>
  </si>
  <si>
    <t>БП 0 00 74110</t>
  </si>
  <si>
    <t>870</t>
  </si>
  <si>
    <t xml:space="preserve">Другие общегосударственные вопросы, всего </t>
  </si>
  <si>
    <t>13</t>
  </si>
  <si>
    <t>в том числе</t>
  </si>
  <si>
    <t>Управление по муниципальному имуществу г. Мценска</t>
  </si>
  <si>
    <t>БП 0 00 74120</t>
  </si>
  <si>
    <t>БП 0 00 71580</t>
  </si>
  <si>
    <t>БП 0 00 71590</t>
  </si>
  <si>
    <t>БП 0 00 71610</t>
  </si>
  <si>
    <t>Итого: по управлению по имуществу и переданным полномочиям</t>
  </si>
  <si>
    <t xml:space="preserve">Прочие расходы       - всего             </t>
  </si>
  <si>
    <t>БП 0 00 74130</t>
  </si>
  <si>
    <t>премии</t>
  </si>
  <si>
    <t>350</t>
  </si>
  <si>
    <t>иные выплаты населению</t>
  </si>
  <si>
    <t>360</t>
  </si>
  <si>
    <t>Оценка недвижимости, признание прав и регулирование отношений по гос. и муниципальной собственности  (всего)</t>
  </si>
  <si>
    <t>БП 0 00 74140</t>
  </si>
  <si>
    <r>
      <t xml:space="preserve">закупка товаров, работ, услуг в целях </t>
    </r>
    <r>
      <rPr>
        <i/>
        <sz val="7"/>
        <rFont val="Times New Roman"/>
        <family val="1"/>
      </rPr>
      <t>капитального ремонта</t>
    </r>
    <r>
      <rPr>
        <sz val="7"/>
        <rFont val="Times New Roman"/>
        <family val="1"/>
      </rPr>
      <t xml:space="preserve"> государственного (муниципального) имущества  </t>
    </r>
  </si>
  <si>
    <t>243</t>
  </si>
  <si>
    <t xml:space="preserve"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  </t>
  </si>
  <si>
    <t>245</t>
  </si>
  <si>
    <r>
      <t>Муниципальная программа "О поддержке социально ориентированных некоммерческих организаций в городе Мценске на 2016-20</t>
    </r>
    <r>
      <rPr>
        <sz val="8"/>
        <color indexed="10"/>
        <rFont val="Times New Roman"/>
        <family val="1"/>
      </rPr>
      <t>20</t>
    </r>
    <r>
      <rPr>
        <sz val="8"/>
        <rFont val="Times New Roman"/>
        <family val="1"/>
      </rPr>
      <t xml:space="preserve"> годы"</t>
    </r>
  </si>
  <si>
    <t>П3 0 00 74220</t>
  </si>
  <si>
    <t>633</t>
  </si>
  <si>
    <t>632</t>
  </si>
  <si>
    <t>Грант в целях поощрения достижения наилучших показателей деятельности органов местного самоуправления</t>
  </si>
  <si>
    <t>БП 0 01 71490</t>
  </si>
  <si>
    <t>На стимулирование по результатам оценки качества управления муниципальными финансами и соблюдения требований бюджетного и налогового законодательств</t>
  </si>
  <si>
    <t>БП 0 00 71490</t>
  </si>
  <si>
    <t>Денежная премия победителю областного смотра-конкурса "Лучшее муниципальное образование Орловской области в сфере охраны труда"</t>
  </si>
  <si>
    <t>БП 0 00 72040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</si>
  <si>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</si>
  <si>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 </t>
  </si>
  <si>
    <t>09</t>
  </si>
  <si>
    <t>Муниципальное казённое учреждение "ЕДДС города Мценска"</t>
  </si>
  <si>
    <t>БП 0 00 74610</t>
  </si>
  <si>
    <t>расходы на выплаты персоналу казённых учреждений</t>
  </si>
  <si>
    <t>111</t>
  </si>
  <si>
    <t>112</t>
  </si>
  <si>
    <t>119</t>
  </si>
  <si>
    <t xml:space="preserve">Другие вопросы в области национальной безопасности и правоохранительной деятельности, всего </t>
  </si>
  <si>
    <t>14</t>
  </si>
  <si>
    <t>в т.ч.</t>
  </si>
  <si>
    <t xml:space="preserve">Муниципальная программа "Профилактика правонарушений в городе Мценске на 2017-2019 годы" </t>
  </si>
  <si>
    <t>ПА 0 00 74230</t>
  </si>
  <si>
    <t>323</t>
  </si>
  <si>
    <t>Муниципальная программа "Укрепление межнационального и межконфессионального согласия, профилактика межнациональных (межэтнических) конфликтов на территории города Мценска на 2017-2020 годы"</t>
  </si>
  <si>
    <t>ПД 0 00 74630</t>
  </si>
  <si>
    <t>Муниципальная программа "Профилактика терроризма и экстремизма на территории города Мценска на 2017-2020 годы"</t>
  </si>
  <si>
    <t>ПЕ 0 00 74640</t>
  </si>
  <si>
    <t xml:space="preserve"> Национальная экономика </t>
  </si>
  <si>
    <t>Дорожное хозяйство (дорожные фонды)</t>
  </si>
  <si>
    <t>Обеспечение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 и проездов к ним</t>
  </si>
  <si>
    <t xml:space="preserve"> за счёт средств муниципального дорожного фонда</t>
  </si>
  <si>
    <t xml:space="preserve"> за счёт средств дорожного фонда субъекта</t>
  </si>
  <si>
    <t>- содержание улично-дорожной сети</t>
  </si>
  <si>
    <t xml:space="preserve"> за счёт средств дорожного фонда субъекта         (дкл 7204)</t>
  </si>
  <si>
    <t>БП 0 00 70550</t>
  </si>
  <si>
    <r>
      <t>П1 1 0</t>
    </r>
    <r>
      <rPr>
        <b/>
        <sz val="8"/>
        <color indexed="60"/>
        <rFont val="Times New Roman"/>
        <family val="1"/>
      </rPr>
      <t>2</t>
    </r>
    <r>
      <rPr>
        <sz val="8"/>
        <color indexed="60"/>
        <rFont val="Times New Roman"/>
        <family val="1"/>
      </rPr>
      <t xml:space="preserve"> </t>
    </r>
    <r>
      <rPr>
        <b/>
        <sz val="8"/>
        <color indexed="60"/>
        <rFont val="Times New Roman"/>
        <family val="1"/>
      </rPr>
      <t>S</t>
    </r>
    <r>
      <rPr>
        <sz val="8"/>
        <color indexed="60"/>
        <rFont val="Times New Roman"/>
        <family val="1"/>
      </rPr>
      <t>0550</t>
    </r>
  </si>
  <si>
    <t>за счёт средств муниципального дорожного фонда</t>
  </si>
  <si>
    <t>П1 1 00 74300</t>
  </si>
  <si>
    <t xml:space="preserve"> за счёт средств муниципального дорожного фонда (освещение)</t>
  </si>
  <si>
    <r>
      <t xml:space="preserve"> - за счёт средств муниципального дорожного фонда    (</t>
    </r>
    <r>
      <rPr>
        <sz val="7"/>
        <rFont val="Times New Roman"/>
        <family val="1"/>
      </rPr>
      <t>разработка комплексной схемы организации дорожного движения; проекта организации дорожного движения; паспортов</t>
    </r>
    <r>
      <rPr>
        <sz val="8"/>
        <rFont val="Times New Roman"/>
        <family val="1"/>
      </rPr>
      <t xml:space="preserve">) </t>
    </r>
  </si>
  <si>
    <t>- ремонт улично-дорожной сети</t>
  </si>
  <si>
    <t xml:space="preserve"> за счёт средств дорожного фонда субъекта         (дкл 7201)</t>
  </si>
  <si>
    <r>
      <t>П1 1 0</t>
    </r>
    <r>
      <rPr>
        <b/>
        <sz val="8"/>
        <color indexed="60"/>
        <rFont val="Times New Roman"/>
        <family val="1"/>
      </rPr>
      <t>1</t>
    </r>
    <r>
      <rPr>
        <sz val="8"/>
        <color indexed="60"/>
        <rFont val="Times New Roman"/>
        <family val="1"/>
      </rPr>
      <t xml:space="preserve"> </t>
    </r>
    <r>
      <rPr>
        <b/>
        <sz val="8"/>
        <color indexed="60"/>
        <rFont val="Times New Roman"/>
        <family val="1"/>
      </rPr>
      <t>S</t>
    </r>
    <r>
      <rPr>
        <sz val="8"/>
        <color indexed="60"/>
        <rFont val="Times New Roman"/>
        <family val="1"/>
      </rPr>
      <t>0550</t>
    </r>
  </si>
  <si>
    <t>П1 1 00 74150</t>
  </si>
  <si>
    <t>капитальный ремонт улично-дорожной сети</t>
  </si>
  <si>
    <t>за счёт средств дорожного фонда субъекта         (дкл 7304)</t>
  </si>
  <si>
    <t>БП 0 00 72320</t>
  </si>
  <si>
    <t>П1 1 00 74160</t>
  </si>
  <si>
    <t>П1 2 00 74180</t>
  </si>
  <si>
    <t>-строительство (реконструкция) дорог</t>
  </si>
  <si>
    <t>414</t>
  </si>
  <si>
    <t xml:space="preserve">за счёт средств дорожного фонда субъекта  (дкл 18-А37-000Т4) - федеральные средства      </t>
  </si>
  <si>
    <t>БП 0 00 53900</t>
  </si>
  <si>
    <r>
      <t>П1 1 0</t>
    </r>
    <r>
      <rPr>
        <b/>
        <sz val="8"/>
        <color indexed="60"/>
        <rFont val="Times New Roman"/>
        <family val="1"/>
      </rPr>
      <t>3</t>
    </r>
    <r>
      <rPr>
        <sz val="8"/>
        <color indexed="60"/>
        <rFont val="Times New Roman"/>
        <family val="1"/>
      </rPr>
      <t xml:space="preserve"> </t>
    </r>
    <r>
      <rPr>
        <b/>
        <sz val="8"/>
        <color indexed="60"/>
        <rFont val="Times New Roman"/>
        <family val="1"/>
      </rPr>
      <t>L</t>
    </r>
    <r>
      <rPr>
        <sz val="8"/>
        <color indexed="60"/>
        <rFont val="Times New Roman"/>
        <family val="1"/>
      </rPr>
      <t>0550</t>
    </r>
  </si>
  <si>
    <t>за счёт средств дорожного фонда субъекта          (дкл  7203)</t>
  </si>
  <si>
    <t>БП 0 00 72310</t>
  </si>
  <si>
    <t>за счёт средств дорожного фонда субъекта   (дкл 18-А37-000Т4) - областные средства</t>
  </si>
  <si>
    <t>П1 1 00 74170</t>
  </si>
  <si>
    <t xml:space="preserve"> - строительство объектов дорожной инфраструктуры в целях повышения безопасности дорожного движения</t>
  </si>
  <si>
    <t xml:space="preserve"> - за счёт средств дорожного фонда субъекта</t>
  </si>
  <si>
    <t xml:space="preserve"> - за счёт средств муниципального дорожного фонда</t>
  </si>
  <si>
    <t xml:space="preserve"> - ремонт проездов к дворовым территориям многоквартирных домов и дворовых территорий многоквартирных домов</t>
  </si>
  <si>
    <t xml:space="preserve"> за счёт средств дорожного фонда субъекта           (дкл 7301)</t>
  </si>
  <si>
    <t>П1 1 00 74200</t>
  </si>
  <si>
    <t>На реализ.гос.программы "Формирование современной городской среды" - благоустройство дворовых территорий</t>
  </si>
  <si>
    <t xml:space="preserve"> за счёт средств дорожного фонда субъекта   (дкл 7305)</t>
  </si>
  <si>
    <r>
      <t xml:space="preserve">ПВ 1 </t>
    </r>
    <r>
      <rPr>
        <b/>
        <sz val="8"/>
        <color indexed="10"/>
        <rFont val="Times New Roman"/>
        <family val="1"/>
      </rPr>
      <t>01</t>
    </r>
    <r>
      <rPr>
        <sz val="8"/>
        <color indexed="10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S3180</t>
    </r>
  </si>
  <si>
    <t>Другие вопросы в области национальной экономики</t>
  </si>
  <si>
    <t>12</t>
  </si>
  <si>
    <t>Программа "Развитие и поддержка малого и среднего предпринимательства в городе Мценске на 2018-2022 годы"</t>
  </si>
  <si>
    <t>ПБ 0 00 74590</t>
  </si>
  <si>
    <t>Жилищно-коммунальное хозяйство</t>
  </si>
  <si>
    <t>Жилищное хозяйство</t>
  </si>
  <si>
    <t>Поддержка жилищного хозяйства  (всего)</t>
  </si>
  <si>
    <t xml:space="preserve"> Взносы собственника по капитальному ремонту     (за счёт городского бюджета)                                                                                      </t>
  </si>
  <si>
    <t xml:space="preserve"> взносы  по капремонту                                                                                 </t>
  </si>
  <si>
    <t>БП 0 00 74600</t>
  </si>
  <si>
    <t xml:space="preserve"> - Мероприятия в области жилищного хозяйства (всего)</t>
  </si>
  <si>
    <t>по предложениям избирателей</t>
  </si>
  <si>
    <t>БП 0 00 74190</t>
  </si>
  <si>
    <t>наказы избирателей депутатам областного Совета</t>
  </si>
  <si>
    <t xml:space="preserve"> БП 0 00 72650</t>
  </si>
  <si>
    <t>Коммунальное хозяйство</t>
  </si>
  <si>
    <t>Муниципальная программа "Комплексное развитие систем коммунальной инфраструктуры города Мценска на 2014-2025 годы"</t>
  </si>
  <si>
    <t>П4 0 00 74570</t>
  </si>
  <si>
    <t>изготовление проектов планировки и межевания территории р-на "Агролицея"</t>
  </si>
  <si>
    <r>
      <t xml:space="preserve">строит.водопровода в р-не "Агролицея" </t>
    </r>
    <r>
      <rPr>
        <sz val="7"/>
        <rFont val="Times New Roman"/>
        <family val="1"/>
      </rPr>
      <t>(ул.Круглова, ул.Данкова, ул.Жегалкина)</t>
    </r>
  </si>
  <si>
    <r>
      <t xml:space="preserve">стр.канализационной насосной станции и напорного коллектора </t>
    </r>
    <r>
      <rPr>
        <sz val="7"/>
        <rFont val="Times New Roman"/>
        <family val="1"/>
      </rPr>
      <t>в р-не "Агролицея"</t>
    </r>
  </si>
  <si>
    <t>на актуализацию схемы теплоснабжения города Мценска</t>
  </si>
  <si>
    <t>На строительство объектов, в рамках программы "Развитие и укрепление социальной и инженерной инфрастуктуры Орловской области на 2017 год" (свод)</t>
  </si>
  <si>
    <t xml:space="preserve">Благоустройство </t>
  </si>
  <si>
    <t>Уличное освещение</t>
  </si>
  <si>
    <t>П2 2 00 74240</t>
  </si>
  <si>
    <t xml:space="preserve"> уличное освещение и ТО уличных сетей</t>
  </si>
  <si>
    <t xml:space="preserve">  - исполнение судебных актов</t>
  </si>
  <si>
    <t xml:space="preserve"> - уплата иных платежей</t>
  </si>
  <si>
    <t xml:space="preserve"> - по предложениям избирателей</t>
  </si>
  <si>
    <t xml:space="preserve">Озеленение </t>
  </si>
  <si>
    <t>00 0 0 00000</t>
  </si>
  <si>
    <t xml:space="preserve"> бюджет</t>
  </si>
  <si>
    <t>П2 2 00 74250</t>
  </si>
  <si>
    <t xml:space="preserve"> по предложениям избирателей</t>
  </si>
  <si>
    <t>Организация и содержание мест захоронения</t>
  </si>
  <si>
    <t xml:space="preserve"> содержание мест захоронения</t>
  </si>
  <si>
    <t>П2 2 00 74260</t>
  </si>
  <si>
    <t xml:space="preserve"> реконструкция кладбища по ул.Болховская</t>
  </si>
  <si>
    <t>Прочие мероприятия по благоустройству (всего)</t>
  </si>
  <si>
    <t xml:space="preserve"> прочие мероприятия по благоустройству</t>
  </si>
  <si>
    <r>
      <t>П2 2 0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74270</t>
    </r>
  </si>
  <si>
    <r>
      <t xml:space="preserve"> </t>
    </r>
    <r>
      <rPr>
        <sz val="8"/>
        <rFont val="Times New Roman"/>
        <family val="1"/>
      </rPr>
      <t xml:space="preserve"> на осуществление мероприятий по отлову безнадзорных животных</t>
    </r>
  </si>
  <si>
    <r>
      <t>П2 2 0</t>
    </r>
    <r>
      <rPr>
        <b/>
        <sz val="8"/>
        <rFont val="Times New Roman"/>
        <family val="1"/>
      </rPr>
      <t>2</t>
    </r>
    <r>
      <rPr>
        <sz val="8"/>
        <rFont val="Times New Roman"/>
        <family val="1"/>
      </rPr>
      <t xml:space="preserve"> 74270</t>
    </r>
  </si>
  <si>
    <t xml:space="preserve"> подпрограмма 2 "Сохранение и реконструкция военно-мемориальных объектов в городе Мценске на 2018-2022 годы"</t>
  </si>
  <si>
    <t>П7 2 00 74480</t>
  </si>
  <si>
    <t>подпрограмма 3 "Сохранение и реконструкция военно-мемориальных объектов в Орловской области"</t>
  </si>
  <si>
    <t>БП 0 00 71790</t>
  </si>
  <si>
    <t xml:space="preserve"> наказы избирателей депутатам областного Совета</t>
  </si>
  <si>
    <t>БП 0 00 72650</t>
  </si>
  <si>
    <r>
      <t xml:space="preserve"> - </t>
    </r>
    <r>
      <rPr>
        <sz val="7"/>
        <rFont val="Times New Roman"/>
        <family val="1"/>
      </rPr>
      <t>на реализацию гос.программы</t>
    </r>
    <r>
      <rPr>
        <sz val="8"/>
        <rFont val="Times New Roman"/>
        <family val="1"/>
      </rPr>
      <t xml:space="preserve"> "Формирование современной городской среды"</t>
    </r>
  </si>
  <si>
    <t xml:space="preserve">в т.ч. -благоустройство дворовых территорий
         (за счёт собственных средств)      </t>
  </si>
  <si>
    <r>
      <t xml:space="preserve">ПВ 1 </t>
    </r>
    <r>
      <rPr>
        <b/>
        <sz val="8"/>
        <rFont val="Times New Roman"/>
        <family val="1"/>
      </rPr>
      <t>01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L</t>
    </r>
    <r>
      <rPr>
        <sz val="8"/>
        <rFont val="Times New Roman"/>
        <family val="1"/>
      </rPr>
      <t>5550</t>
    </r>
  </si>
  <si>
    <r>
      <t xml:space="preserve">     - благоустройство дворовых территорий
</t>
    </r>
    <r>
      <rPr>
        <sz val="7"/>
        <rFont val="Times New Roman"/>
        <family val="1"/>
      </rPr>
      <t xml:space="preserve">(за счёт  федеральных и областных средств) </t>
    </r>
    <r>
      <rPr>
        <b/>
        <sz val="7"/>
        <rFont val="Times New Roman"/>
        <family val="1"/>
      </rPr>
      <t>дкл 18-992-00002</t>
    </r>
  </si>
  <si>
    <r>
      <t xml:space="preserve">ПВ 0 </t>
    </r>
    <r>
      <rPr>
        <b/>
        <sz val="8"/>
        <rFont val="Times New Roman"/>
        <family val="1"/>
      </rPr>
      <t>01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R</t>
    </r>
    <r>
      <rPr>
        <sz val="8"/>
        <rFont val="Times New Roman"/>
        <family val="1"/>
      </rPr>
      <t>5550</t>
    </r>
  </si>
  <si>
    <t xml:space="preserve">     - благоустройство общественных территорий
       (за счёт собственных средств) </t>
  </si>
  <si>
    <r>
      <t xml:space="preserve">ПВ 1 </t>
    </r>
    <r>
      <rPr>
        <b/>
        <sz val="8"/>
        <rFont val="Times New Roman"/>
        <family val="1"/>
      </rPr>
      <t>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L</t>
    </r>
    <r>
      <rPr>
        <sz val="8"/>
        <rFont val="Times New Roman"/>
        <family val="1"/>
      </rPr>
      <t>5550</t>
    </r>
  </si>
  <si>
    <r>
      <t xml:space="preserve">     - благоустройство общественных территорий
</t>
    </r>
    <r>
      <rPr>
        <sz val="7"/>
        <rFont val="Times New Roman"/>
        <family val="1"/>
      </rPr>
      <t xml:space="preserve">(за счёт  федеральных и областных средств) </t>
    </r>
    <r>
      <rPr>
        <b/>
        <sz val="7"/>
        <rFont val="Times New Roman"/>
        <family val="1"/>
      </rPr>
      <t>дкл 18-992-00002</t>
    </r>
  </si>
  <si>
    <r>
      <t xml:space="preserve">ПВ 0 </t>
    </r>
    <r>
      <rPr>
        <b/>
        <sz val="8"/>
        <rFont val="Times New Roman"/>
        <family val="1"/>
      </rPr>
      <t>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R</t>
    </r>
    <r>
      <rPr>
        <sz val="8"/>
        <rFont val="Times New Roman"/>
        <family val="1"/>
      </rPr>
      <t>5550</t>
    </r>
  </si>
  <si>
    <t>Другие вопросы в области ЖКХ</t>
  </si>
  <si>
    <t>Управление ЖКХ</t>
  </si>
  <si>
    <t>БП 0 00 74290</t>
  </si>
  <si>
    <t xml:space="preserve"> На реализацию гос.программы "Формирование современной городской среды"    - обустойство мест массового отдыха населения (городских парков)</t>
  </si>
  <si>
    <t xml:space="preserve">  -за счёт собственных средств </t>
  </si>
  <si>
    <r>
      <t>ПВ 2 0</t>
    </r>
    <r>
      <rPr>
        <b/>
        <sz val="8"/>
        <rFont val="Times New Roman"/>
        <family val="1"/>
      </rPr>
      <t>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L</t>
    </r>
    <r>
      <rPr>
        <sz val="8"/>
        <rFont val="Times New Roman"/>
        <family val="1"/>
      </rPr>
      <t>5600</t>
    </r>
  </si>
  <si>
    <t>-за счёт  федеральных и областны средстватв (дкл 18-А38)</t>
  </si>
  <si>
    <r>
      <t xml:space="preserve">ПВ 2 02 </t>
    </r>
    <r>
      <rPr>
        <b/>
        <sz val="8"/>
        <rFont val="Times New Roman"/>
        <family val="1"/>
      </rPr>
      <t>R</t>
    </r>
    <r>
      <rPr>
        <sz val="8"/>
        <rFont val="Times New Roman"/>
        <family val="1"/>
      </rPr>
      <t>5600</t>
    </r>
  </si>
  <si>
    <r>
      <t>ПВ 2 0</t>
    </r>
    <r>
      <rPr>
        <b/>
        <sz val="8"/>
        <color indexed="10"/>
        <rFont val="Times New Roman"/>
        <family val="1"/>
      </rPr>
      <t>2</t>
    </r>
    <r>
      <rPr>
        <sz val="8"/>
        <color indexed="10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L</t>
    </r>
    <r>
      <rPr>
        <sz val="8"/>
        <color indexed="10"/>
        <rFont val="Times New Roman"/>
        <family val="1"/>
      </rPr>
      <t>5600</t>
    </r>
  </si>
  <si>
    <t xml:space="preserve">Образование </t>
  </si>
  <si>
    <t xml:space="preserve">Свод </t>
  </si>
  <si>
    <t>Дошкольное образование</t>
  </si>
  <si>
    <t xml:space="preserve">Общее образование </t>
  </si>
  <si>
    <t>Дополнительное образование детей</t>
  </si>
  <si>
    <t xml:space="preserve">Молодёжная политика </t>
  </si>
  <si>
    <t>Другие вопросы в области образования</t>
  </si>
  <si>
    <t>Субсидия учреждениям дошкольного образования на выполнение муниципального задания (всего)</t>
  </si>
  <si>
    <t>611</t>
  </si>
  <si>
    <t xml:space="preserve">в том числе: </t>
  </si>
  <si>
    <t>МБДОУ г. Мценска "Детский сад № 1"</t>
  </si>
  <si>
    <t>в т.ч.: - за счёт собственных средств</t>
  </si>
  <si>
    <t>БП 0 00 74310</t>
  </si>
  <si>
    <t xml:space="preserve">           - за счёт областных средств</t>
  </si>
  <si>
    <t>БП 0 00 71570</t>
  </si>
  <si>
    <t>МБДОУ г. Мценска "Детский сад № 4"</t>
  </si>
  <si>
    <t>МБДОУ г. Мценска "Детский сад № 5"</t>
  </si>
  <si>
    <t>МБДОУ г. Мценска "Детский сад № 6"</t>
  </si>
  <si>
    <t>МБДОУ г. Мценска "Детский сад № 7"</t>
  </si>
  <si>
    <t>МБДОУ г. Мценска "Детский сад № 9"</t>
  </si>
  <si>
    <t>МБДОУ г. Мценска "Детский сад № 10"</t>
  </si>
  <si>
    <t>МБДОУ г. Мценска "Детский сад № 11"</t>
  </si>
  <si>
    <t>МБДОУ г. Мценска "Детский сад № 12"</t>
  </si>
  <si>
    <t>МБДОУ г. Мценска "Детский сад № 13"</t>
  </si>
  <si>
    <t>МБДОУ г.Мценска "Детский сад №14"</t>
  </si>
  <si>
    <t>МБДОУ г. Мценска "Детский сад № 15"</t>
  </si>
  <si>
    <t>Субсидия учреждениям дошкольного образования на иные цели (всего)</t>
  </si>
  <si>
    <t>612</t>
  </si>
  <si>
    <r>
      <t>Подпрограмма "Развитие системы дошкольного образования города Мценска на 201</t>
    </r>
    <r>
      <rPr>
        <sz val="8"/>
        <color indexed="10"/>
        <rFont val="Times New Roman"/>
        <family val="1"/>
      </rPr>
      <t>7</t>
    </r>
    <r>
      <rPr>
        <sz val="8"/>
        <rFont val="Times New Roman"/>
        <family val="1"/>
      </rPr>
      <t>-2020 годы"</t>
    </r>
  </si>
  <si>
    <t>П5 1 00 74320</t>
  </si>
  <si>
    <t xml:space="preserve">Резервный фонд Правительства Орловской области                                                         </t>
  </si>
  <si>
    <t>БП 0 00 70070</t>
  </si>
  <si>
    <t>Наказы избирателей депутатам областного Совета</t>
  </si>
  <si>
    <t>По предложениям избирателей</t>
  </si>
  <si>
    <t xml:space="preserve">892 </t>
  </si>
  <si>
    <r>
      <t xml:space="preserve">На реализацию мероприятий программы </t>
    </r>
    <r>
      <rPr>
        <sz val="9"/>
        <rFont val="Times New Roman"/>
        <family val="1"/>
      </rPr>
      <t>"Социальная поддержка инвалидов (доступная среда)"</t>
    </r>
  </si>
  <si>
    <t xml:space="preserve"> -за счёт собственных средств</t>
  </si>
  <si>
    <r>
      <t xml:space="preserve">П9 0 00 </t>
    </r>
    <r>
      <rPr>
        <b/>
        <sz val="8"/>
        <rFont val="Times New Roman"/>
        <family val="1"/>
      </rPr>
      <t>L</t>
    </r>
    <r>
      <rPr>
        <sz val="8"/>
        <rFont val="Times New Roman"/>
        <family val="1"/>
      </rPr>
      <t>0270</t>
    </r>
  </si>
  <si>
    <t xml:space="preserve"> -за счёт федеральных средств   (дкл 18-443-00005)</t>
  </si>
  <si>
    <r>
      <t xml:space="preserve">БП 0 00 </t>
    </r>
    <r>
      <rPr>
        <b/>
        <sz val="8"/>
        <rFont val="Times New Roman"/>
        <family val="1"/>
      </rPr>
      <t>L</t>
    </r>
    <r>
      <rPr>
        <sz val="8"/>
        <rFont val="Times New Roman"/>
        <family val="1"/>
      </rPr>
      <t>0270</t>
    </r>
  </si>
  <si>
    <t xml:space="preserve"> -за счёт областных средств       (дкл 18-443-00005)</t>
  </si>
  <si>
    <t>Всего: по учреждениям дошкольного образования</t>
  </si>
  <si>
    <t>Субсидия общеобразовательным учреждениям  на выполнение муниципального задания (всего)</t>
  </si>
  <si>
    <t>МБОУ г. Мценска "Средняя школа № 1"</t>
  </si>
  <si>
    <t>БП 0 00 74330</t>
  </si>
  <si>
    <t xml:space="preserve">           - за счёт областных средств (на образовательный процесс)</t>
  </si>
  <si>
    <t>МБОУ г. Мценска "Средняя школа № 2"</t>
  </si>
  <si>
    <t>МБОУ г. Мценска "Средняя школа № 3"</t>
  </si>
  <si>
    <t>МБОУ г. Мценска "Средняя школа № 4"</t>
  </si>
  <si>
    <t>МБОУ г. Мценска "Лицей № 5"</t>
  </si>
  <si>
    <t>МБОУ г. Мценска "Средняя школа № 7"</t>
  </si>
  <si>
    <t>МБОУ г. Мценска "Средняя школа № 8"</t>
  </si>
  <si>
    <t>МБОУ г. Мценска "Средняя школа № 9"</t>
  </si>
  <si>
    <t xml:space="preserve"> Итого на выполнение образовательного процесса и обеспечение деятельности общеобразовательного учреждения </t>
  </si>
  <si>
    <t xml:space="preserve">Ежемесячное денежное вознаграждение за классное руководство  </t>
  </si>
  <si>
    <t>БП 0 00 71500</t>
  </si>
  <si>
    <t>Субсидия общеобразовательным учреждениям на иные цели (всего)</t>
  </si>
  <si>
    <t xml:space="preserve">На возмещение затрат по питанию учащихся </t>
  </si>
  <si>
    <t>БП 0 00 S2410</t>
  </si>
  <si>
    <t>П5 4 00 S2410</t>
  </si>
  <si>
    <t xml:space="preserve"> -за счёт областных средств</t>
  </si>
  <si>
    <r>
      <t>Подпрограмма "Развитие системы общего образования города Мценска на 201</t>
    </r>
    <r>
      <rPr>
        <sz val="8"/>
        <color indexed="10"/>
        <rFont val="Times New Roman"/>
        <family val="1"/>
      </rPr>
      <t>7</t>
    </r>
    <r>
      <rPr>
        <sz val="8"/>
        <rFont val="Times New Roman"/>
        <family val="1"/>
      </rPr>
      <t>-2020 годы"</t>
    </r>
  </si>
  <si>
    <t>П5 2 00 74350</t>
  </si>
  <si>
    <t xml:space="preserve">  Резервный фонд Правительства Орловской области
 (__________________)                                                                         </t>
  </si>
  <si>
    <t xml:space="preserve">Всего: по общеобразовательным учреждениям </t>
  </si>
  <si>
    <t>Субсидия учреждениям дополнительного образования на выполнение муниципального задания (всего)</t>
  </si>
  <si>
    <t>МБУДО города Мценска "Детско-юношеский центр"</t>
  </si>
  <si>
    <t>БП 0 00 74360</t>
  </si>
  <si>
    <t>МБУДО г. Мценска "ДЮСШ"</t>
  </si>
  <si>
    <t>МБУДО "Мценская ДШИ"</t>
  </si>
  <si>
    <t>БП 0 00 74370</t>
  </si>
  <si>
    <t>МБУДО ДХШ</t>
  </si>
  <si>
    <t>Субсидия учреждениям дополнительного образования на иные цели (всего)</t>
  </si>
  <si>
    <t>в т.числе:</t>
  </si>
  <si>
    <r>
      <t>Подпрограмма "Развитие системы дополнительного образования детей и молодёжи города Мценска на 201</t>
    </r>
    <r>
      <rPr>
        <sz val="8"/>
        <color indexed="10"/>
        <rFont val="Times New Roman"/>
        <family val="1"/>
      </rPr>
      <t>7</t>
    </r>
    <r>
      <rPr>
        <sz val="8"/>
        <rFont val="Times New Roman"/>
        <family val="1"/>
      </rPr>
      <t>-2020 годы"</t>
    </r>
  </si>
  <si>
    <t>П5 3 00 74380</t>
  </si>
  <si>
    <r>
      <t>На реализацию мероприятий муниципальной программы</t>
    </r>
    <r>
      <rPr>
        <sz val="8"/>
        <rFont val="Times New Roman"/>
        <family val="1"/>
      </rPr>
      <t xml:space="preserve"> "Социальная поддержка инвалидов (доступная среда) на 2014-2018 годы") </t>
    </r>
  </si>
  <si>
    <t>П9 0 00 74580</t>
  </si>
  <si>
    <t>Всего: по учреждениям дополнительного образования детей</t>
  </si>
  <si>
    <t xml:space="preserve">Молодёжная политика  </t>
  </si>
  <si>
    <t xml:space="preserve">Подпрограмма "Молодёжь города Мценска на 2015-2020 годы" </t>
  </si>
  <si>
    <t>П6 1 00 74390</t>
  </si>
  <si>
    <t xml:space="preserve"> Проведение мероприятий для детей и молодёжи </t>
  </si>
  <si>
    <t xml:space="preserve"> Выплаты премий</t>
  </si>
  <si>
    <t xml:space="preserve"> Иные выплаты  (стипенди)</t>
  </si>
  <si>
    <t>Отдых детей в каникулярное время (всего)</t>
  </si>
  <si>
    <t xml:space="preserve"> за счёт областных средств</t>
  </si>
  <si>
    <r>
      <t xml:space="preserve">БП 0 00 </t>
    </r>
    <r>
      <rPr>
        <b/>
        <sz val="8"/>
        <rFont val="Times New Roman"/>
        <family val="1"/>
      </rPr>
      <t>S</t>
    </r>
    <r>
      <rPr>
        <sz val="8"/>
        <rFont val="Times New Roman"/>
        <family val="1"/>
      </rPr>
      <t>0850</t>
    </r>
  </si>
  <si>
    <t>муниципальная программа "Отдых детей в каникулярное время на 2017-2020 годы" (всего)</t>
  </si>
  <si>
    <t>П8 0 00 00000</t>
  </si>
  <si>
    <t>в т.ч.: - в организациях отдыха и оздоровления детей</t>
  </si>
  <si>
    <r>
      <t xml:space="preserve">П8 0 00 </t>
    </r>
    <r>
      <rPr>
        <b/>
        <sz val="8"/>
        <rFont val="Times New Roman"/>
        <family val="1"/>
      </rPr>
      <t>S</t>
    </r>
    <r>
      <rPr>
        <sz val="8"/>
        <rFont val="Times New Roman"/>
        <family val="1"/>
      </rPr>
      <t>0850</t>
    </r>
  </si>
  <si>
    <t xml:space="preserve">           - в организациях отдыха и оздоровления детей</t>
  </si>
  <si>
    <t>П8 0 00 74490</t>
  </si>
  <si>
    <t xml:space="preserve">          - в летних лагерях учреждений образования     </t>
  </si>
  <si>
    <r>
      <t>Подпрограмма "Комплексные меры противодействия злоупотреблению наркотиками и профилактика алкоголизма в молодёжной среде в городе Мценске на 2015-20</t>
    </r>
    <r>
      <rPr>
        <sz val="8"/>
        <color indexed="10"/>
        <rFont val="Times New Roman"/>
        <family val="1"/>
      </rPr>
      <t>20</t>
    </r>
    <r>
      <rPr>
        <sz val="8"/>
        <rFont val="Times New Roman"/>
        <family val="1"/>
      </rPr>
      <t xml:space="preserve"> годы"</t>
    </r>
  </si>
  <si>
    <t>П6 2 00 74410</t>
  </si>
  <si>
    <t xml:space="preserve">Другие вопросы в области образования </t>
  </si>
  <si>
    <t>Управление образования г. Мценска</t>
  </si>
  <si>
    <t>БП 0 00 74420</t>
  </si>
  <si>
    <t>МБУ г. Мценска "ППМСП-Центр" (всего)</t>
  </si>
  <si>
    <t xml:space="preserve"> на выполнение муниципального задания</t>
  </si>
  <si>
    <t>БП 0 00 74430</t>
  </si>
  <si>
    <t xml:space="preserve"> на иные цели  (по предложениям избирателей)</t>
  </si>
  <si>
    <t>Мероприятия в области образования</t>
  </si>
  <si>
    <t xml:space="preserve"> - Выплата ежегодной премии педагогическим работникам муниципальных образовательных учреждений города Мценска
 (№ 167 - МПА от 23.09.2008г.)</t>
  </si>
  <si>
    <t>БП 0 00 74440</t>
  </si>
  <si>
    <t>Культура, кинематография</t>
  </si>
  <si>
    <t>08</t>
  </si>
  <si>
    <t xml:space="preserve">Культура </t>
  </si>
  <si>
    <t>Субсидия учреждениям культуры на выполнение муниципального задания (всего)</t>
  </si>
  <si>
    <t>МБУ "Мценский Дворец культуры"</t>
  </si>
  <si>
    <t>БП 0 00 74450</t>
  </si>
  <si>
    <t>МБУ "Мценский парк К и О"</t>
  </si>
  <si>
    <t>МБУ "Мценский краеведческий музей"</t>
  </si>
  <si>
    <t>БП 0 00 74460</t>
  </si>
  <si>
    <t>МБУ ЦБС</t>
  </si>
  <si>
    <t>БП 0 00 74470</t>
  </si>
  <si>
    <t>Субсидия учреждениям культуры на иные цели (всего)</t>
  </si>
  <si>
    <t>Подпрограмма 1 "Развитие отрасли культуры и искусства в городе Мценске на 2018-2022 годы"</t>
  </si>
  <si>
    <r>
      <t xml:space="preserve">П7 </t>
    </r>
    <r>
      <rPr>
        <sz val="8"/>
        <color indexed="10"/>
        <rFont val="Times New Roman"/>
        <family val="1"/>
      </rPr>
      <t>1</t>
    </r>
    <r>
      <rPr>
        <sz val="8"/>
        <rFont val="Times New Roman"/>
        <family val="1"/>
      </rPr>
      <t xml:space="preserve"> 00 74480</t>
    </r>
  </si>
  <si>
    <t>Подпрограмма1 "Развитие отрасли культуры и искусства в городе Мценске на 2018-2022 годы" (на реализацию мероприя-тий в рамках проекта "Народный бюджет" в Орловской области)
 - текущий ремонт спортзала МБУ "Мценский Дворец культуры"</t>
  </si>
  <si>
    <r>
      <t xml:space="preserve">П7 </t>
    </r>
    <r>
      <rPr>
        <sz val="8"/>
        <color indexed="10"/>
        <rFont val="Times New Roman"/>
        <family val="1"/>
      </rPr>
      <t>1</t>
    </r>
    <r>
      <rPr>
        <sz val="8"/>
        <rFont val="Times New Roman"/>
        <family val="1"/>
      </rPr>
      <t xml:space="preserve"> 00 </t>
    </r>
    <r>
      <rPr>
        <b/>
        <sz val="8"/>
        <rFont val="Times New Roman"/>
        <family val="1"/>
      </rPr>
      <t>S</t>
    </r>
    <r>
      <rPr>
        <sz val="8"/>
        <rFont val="Times New Roman"/>
        <family val="1"/>
      </rPr>
      <t>0140</t>
    </r>
  </si>
  <si>
    <t xml:space="preserve">  - за счёт собственных средств бюджета </t>
  </si>
  <si>
    <t xml:space="preserve">  - за счёт областных средств </t>
  </si>
  <si>
    <t xml:space="preserve">  - за счёт добровольных пожертвований</t>
  </si>
  <si>
    <r>
      <t>В рамках межвед.инвестиционной программы</t>
    </r>
    <r>
      <rPr>
        <b/>
        <sz val="8"/>
        <rFont val="Times New Roman"/>
        <family val="1"/>
      </rPr>
      <t xml:space="preserve"> "Развитие и укрепление социальной и инженерной инфрастуктуры Орловской области на 2018 год"  
(</t>
    </r>
    <r>
      <rPr>
        <sz val="8"/>
        <rFont val="Times New Roman"/>
        <family val="1"/>
      </rPr>
      <t>капитальный ремонт МБУ "Мценский краеведческий музей"</t>
    </r>
    <r>
      <rPr>
        <b/>
        <sz val="8"/>
        <rFont val="Times New Roman"/>
        <family val="1"/>
      </rPr>
      <t>)</t>
    </r>
  </si>
  <si>
    <t>Социальная политика</t>
  </si>
  <si>
    <t>10</t>
  </si>
  <si>
    <t xml:space="preserve">Пенсионное обеспечение </t>
  </si>
  <si>
    <t xml:space="preserve">Муниципальные пенсии и доплаты </t>
  </si>
  <si>
    <t>БП 0 00 74500</t>
  </si>
  <si>
    <t>321</t>
  </si>
  <si>
    <t>Персональные надбавки местного значения</t>
  </si>
  <si>
    <t>БП 0 00 74510</t>
  </si>
  <si>
    <t>Социальное обеспечение населения</t>
  </si>
  <si>
    <t>Софинансирование мероприятий подпрограммы"Обеспечение жильём молодых семей" федеральной программы "Жилище"</t>
  </si>
  <si>
    <t xml:space="preserve"> за счёт собственных средств</t>
  </si>
  <si>
    <t>П6 3 00 L0200</t>
  </si>
  <si>
    <t>322</t>
  </si>
  <si>
    <r>
      <t>Софинансирование основного мероприятия</t>
    </r>
    <r>
      <rPr>
        <sz val="9"/>
        <rFont val="Times New Roman"/>
        <family val="1"/>
      </rPr>
      <t xml:space="preserve"> "Обеспечение жильём молодых семей" </t>
    </r>
    <r>
      <rPr>
        <sz val="7"/>
        <rFont val="Times New Roman"/>
        <family val="1"/>
      </rPr>
      <t>государственной программы Российской Федарации "Обеспечение доступным и комфортным жильём и коммунальными услугами граждан Российской Федерации"</t>
    </r>
  </si>
  <si>
    <r>
      <t xml:space="preserve">П6 3 00 </t>
    </r>
    <r>
      <rPr>
        <b/>
        <sz val="8"/>
        <color indexed="10"/>
        <rFont val="Times New Roman"/>
        <family val="1"/>
      </rPr>
      <t>L</t>
    </r>
    <r>
      <rPr>
        <sz val="8"/>
        <color indexed="10"/>
        <rFont val="Times New Roman"/>
        <family val="1"/>
      </rPr>
      <t>4970</t>
    </r>
  </si>
  <si>
    <r>
      <t xml:space="preserve"> за счёт федеральных и областных средств      (</t>
    </r>
    <r>
      <rPr>
        <sz val="7"/>
        <rFont val="Times New Roman"/>
        <family val="1"/>
      </rPr>
      <t>дкл 18-В04</t>
    </r>
    <r>
      <rPr>
        <sz val="8"/>
        <rFont val="Times New Roman"/>
        <family val="1"/>
      </rPr>
      <t>)</t>
    </r>
  </si>
  <si>
    <r>
      <t xml:space="preserve">П6 3 00 </t>
    </r>
    <r>
      <rPr>
        <u val="single"/>
        <sz val="8"/>
        <color indexed="10"/>
        <rFont val="Times New Roman"/>
        <family val="1"/>
      </rPr>
      <t>R</t>
    </r>
    <r>
      <rPr>
        <sz val="8"/>
        <color indexed="10"/>
        <rFont val="Times New Roman"/>
        <family val="1"/>
      </rPr>
      <t>4970</t>
    </r>
  </si>
  <si>
    <r>
      <t xml:space="preserve"> за счёт областных средств          (</t>
    </r>
    <r>
      <rPr>
        <sz val="7"/>
        <rFont val="Times New Roman"/>
        <family val="1"/>
      </rPr>
      <t>дкл 666</t>
    </r>
    <r>
      <rPr>
        <sz val="8"/>
        <rFont val="Times New Roman"/>
        <family val="1"/>
      </rPr>
      <t>)</t>
    </r>
  </si>
  <si>
    <r>
      <t xml:space="preserve">П6 3 00 </t>
    </r>
    <r>
      <rPr>
        <u val="single"/>
        <sz val="8"/>
        <color indexed="10"/>
        <rFont val="Times New Roman"/>
        <family val="1"/>
      </rPr>
      <t>R</t>
    </r>
    <r>
      <rPr>
        <sz val="8"/>
        <color indexed="10"/>
        <rFont val="Times New Roman"/>
        <family val="1"/>
      </rPr>
      <t>497</t>
    </r>
    <r>
      <rPr>
        <b/>
        <sz val="8"/>
        <color indexed="10"/>
        <rFont val="Times New Roman"/>
        <family val="1"/>
      </rPr>
      <t>1</t>
    </r>
  </si>
  <si>
    <r>
      <t>Оказание социальной помощи</t>
    </r>
    <r>
      <rPr>
        <sz val="8"/>
        <rFont val="Times New Roman"/>
        <family val="1"/>
      </rPr>
      <t xml:space="preserve"> (</t>
    </r>
    <r>
      <rPr>
        <sz val="7"/>
        <rFont val="Times New Roman"/>
        <family val="1"/>
      </rPr>
      <t>Решение Мценского городского Совета народных депутатов от 26.01.2006 г. №78/896-ГС "О дополнительных социальных гарантиях гражданам, предоставляемых за счёт средств бюджета города Мценска"</t>
    </r>
    <r>
      <rPr>
        <sz val="8"/>
        <rFont val="Times New Roman"/>
        <family val="1"/>
      </rPr>
      <t xml:space="preserve">)  </t>
    </r>
  </si>
  <si>
    <t>БП 0 00 74530</t>
  </si>
  <si>
    <t>320</t>
  </si>
  <si>
    <t xml:space="preserve"> выплаты гражданам</t>
  </si>
  <si>
    <t xml:space="preserve">приобретение товаров, работ, услуг в пользу граждан </t>
  </si>
  <si>
    <t>Обеспечение жильём ветеранов и инвалидов (свод)</t>
  </si>
  <si>
    <t xml:space="preserve">Обеспечение жильём отдельных категорий граждан, установл Фед зак от 12.01.1995г №5-ФЗ "О ветеранах", в соотв с Указом Президента РФ от 07.05.2008г №714 </t>
  </si>
  <si>
    <t>БП 0 00 51340</t>
  </si>
  <si>
    <t xml:space="preserve"> Обеспечение жильём отдельных категорий граждан, установленных Фед зак от 12.01.1995г №5-ФЗ "О ветеранах" и от 24.11.1995г №181-ФЗ "О социальной защите инвалидов в Российской Федерации" </t>
  </si>
  <si>
    <t>Охрана семьи и детства</t>
  </si>
  <si>
    <t>На выплату единовременного пособия при всех формах устройства детей, лишённых родительского попечения, в семью  (дкл 18-206)</t>
  </si>
  <si>
    <t>БП 0 00 52600</t>
  </si>
  <si>
    <t>313</t>
  </si>
  <si>
    <t xml:space="preserve"> за счёт федеральных  средств      (дкл 18-780)</t>
  </si>
  <si>
    <t>БП 0 00 R0820</t>
  </si>
  <si>
    <t>412</t>
  </si>
  <si>
    <t xml:space="preserve"> за счёт областных средств           (дкл 18-780)</t>
  </si>
  <si>
    <t>БП 0 00 72950</t>
  </si>
  <si>
    <t>БП 0 00 71510</t>
  </si>
  <si>
    <t>БП 0 00 72480</t>
  </si>
  <si>
    <t>содержание ребёнка в семье опекуна и приёмной семье</t>
  </si>
  <si>
    <t>вознаграждение, причитающееся приёмному родителю</t>
  </si>
  <si>
    <t>БП 0 00 72460</t>
  </si>
  <si>
    <t>Обеспечение бесплатного проезда детям из числа детей-сирот и детей, оставшихся без попечения родителей и лицам из  их числа</t>
  </si>
  <si>
    <t>БП 0 00 72470</t>
  </si>
  <si>
    <t>БП 0 00 72490</t>
  </si>
  <si>
    <t>БП 0 00 72500</t>
  </si>
  <si>
    <t xml:space="preserve">Другие вопросы  в области социальной политики </t>
  </si>
  <si>
    <t>БП 0 00 71600</t>
  </si>
  <si>
    <t>Физическая культура и спорт</t>
  </si>
  <si>
    <t xml:space="preserve">Физическая культура </t>
  </si>
  <si>
    <r>
      <t>Мероприятия в области физической культуры</t>
    </r>
    <r>
      <rPr>
        <sz val="9"/>
        <rFont val="Times New Roman"/>
        <family val="1"/>
      </rPr>
      <t xml:space="preserve"> 
(Мун. программа "Развитие физической культуры и спорта в городе Мценске на 2018-2022 годы")</t>
    </r>
  </si>
  <si>
    <t>ПЖ 0 00 74540</t>
  </si>
  <si>
    <t xml:space="preserve">проведение мероприятий </t>
  </si>
  <si>
    <t>Массовый спорт</t>
  </si>
  <si>
    <t>Средства массовой информации</t>
  </si>
  <si>
    <t>Телевидение и радиовещание</t>
  </si>
  <si>
    <t>МАУ "Мценская телерадиокомпания"  (всего)</t>
  </si>
  <si>
    <t>БП 0 00 74550</t>
  </si>
  <si>
    <t>621</t>
  </si>
  <si>
    <t>622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</si>
  <si>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</si>
  <si>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</si>
  <si>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БП 0 00 74560</t>
  </si>
  <si>
    <t>730</t>
  </si>
  <si>
    <t xml:space="preserve"> Всего расходов   </t>
  </si>
  <si>
    <t>96</t>
  </si>
  <si>
    <r>
      <t>Приложение</t>
    </r>
    <r>
      <rPr>
        <sz val="8"/>
        <color indexed="10"/>
        <rFont val="Times New Roman"/>
        <family val="1"/>
      </rPr>
      <t xml:space="preserve"> 3 </t>
    </r>
  </si>
  <si>
    <t>к решению Мценского городского Совета народных депутатов</t>
  </si>
  <si>
    <t xml:space="preserve"> от 20 сентября 2018 года  № 130 - МПА</t>
  </si>
  <si>
    <t>Изменения в приложение 9 к решению Мценского городского Совета народных депутатов от 21 декабря 2017 года № 81 - МПА</t>
  </si>
  <si>
    <t>Распределение бюджетных ассигнований на реализацию муниципальных программ</t>
  </si>
  <si>
    <t>в бюджете города Мценска на 2018 год</t>
  </si>
  <si>
    <t>(в тыс.руб)</t>
  </si>
  <si>
    <t>Номер программы</t>
  </si>
  <si>
    <t>Номер подпрограммы</t>
  </si>
  <si>
    <t>Наименование программы</t>
  </si>
  <si>
    <t>Нормативный документ</t>
  </si>
  <si>
    <t>Главный раздел, подраздел (ГРП)</t>
  </si>
  <si>
    <t>Целевая статья</t>
  </si>
  <si>
    <t>Вид расхода</t>
  </si>
  <si>
    <t>Код цели для федеральных и областных средств</t>
  </si>
  <si>
    <t>Утверждено на
 2018 год</t>
  </si>
  <si>
    <t>Муниципальная программа города Мценска "Развитие дорожного хозяйства города Мценска"</t>
  </si>
  <si>
    <t>Постановление администрации города Мценска
от 17.10.2013 года №1286</t>
  </si>
  <si>
    <t>Итого по программе № 1</t>
  </si>
  <si>
    <t>за счёт федеральных и областных средств</t>
  </si>
  <si>
    <t>1.1</t>
  </si>
  <si>
    <r>
      <t>Подпрограмма "Проектирование, ремонт, капитальный ремонт, строительство, реконструкция и содержание улично-дорожной сети города Мценска, ремонт дворовых территорий многоквартирных домов и проездов к ним на 2015-20</t>
    </r>
    <r>
      <rPr>
        <sz val="8"/>
        <color indexed="10"/>
        <rFont val="Times New Roman"/>
        <family val="1"/>
      </rPr>
      <t>20</t>
    </r>
    <r>
      <rPr>
        <sz val="8"/>
        <rFont val="Times New Roman"/>
        <family val="1"/>
      </rPr>
      <t xml:space="preserve"> годы"</t>
    </r>
  </si>
  <si>
    <t xml:space="preserve">Итого по подпрограмме 1.1 </t>
  </si>
  <si>
    <t>1.1.1) ремонт улично-дорожной сети:</t>
  </si>
  <si>
    <t>за счёт областных средств</t>
  </si>
  <si>
    <t>04 09</t>
  </si>
  <si>
    <r>
      <t>П1 1 0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S</t>
    </r>
    <r>
      <rPr>
        <sz val="8"/>
        <rFont val="Times New Roman"/>
        <family val="1"/>
      </rPr>
      <t>0550</t>
    </r>
  </si>
  <si>
    <t>7201</t>
  </si>
  <si>
    <t>1.1.2) содержание улично-дорожной сети:</t>
  </si>
  <si>
    <r>
      <t>П1 1 0</t>
    </r>
    <r>
      <rPr>
        <b/>
        <sz val="8"/>
        <rFont val="Times New Roman"/>
        <family val="1"/>
      </rPr>
      <t>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S</t>
    </r>
    <r>
      <rPr>
        <sz val="8"/>
        <rFont val="Times New Roman"/>
        <family val="1"/>
      </rPr>
      <t>0550</t>
    </r>
  </si>
  <si>
    <t>7204</t>
  </si>
  <si>
    <t>1.1.3) строительство (реконструкция) дорог:</t>
  </si>
  <si>
    <r>
      <t>П1 1 0</t>
    </r>
    <r>
      <rPr>
        <b/>
        <sz val="8"/>
        <rFont val="Times New Roman"/>
        <family val="1"/>
      </rPr>
      <t>3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L</t>
    </r>
    <r>
      <rPr>
        <sz val="8"/>
        <rFont val="Times New Roman"/>
        <family val="1"/>
      </rPr>
      <t>3900</t>
    </r>
  </si>
  <si>
    <t>18-А37-000Т4</t>
  </si>
  <si>
    <t>1.1.4) капремонт улично-дорожной сети:</t>
  </si>
  <si>
    <r>
      <t>П1 1 0</t>
    </r>
    <r>
      <rPr>
        <b/>
        <sz val="8"/>
        <rFont val="Times New Roman"/>
        <family val="1"/>
      </rPr>
      <t>4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S</t>
    </r>
    <r>
      <rPr>
        <sz val="8"/>
        <rFont val="Times New Roman"/>
        <family val="1"/>
      </rPr>
      <t>2320</t>
    </r>
  </si>
  <si>
    <t>7304</t>
  </si>
  <si>
    <t>1.1.5) ремонт дворовых территорий многоквартирных домов и проездов к ним:</t>
  </si>
  <si>
    <r>
      <t>П1 1 0</t>
    </r>
    <r>
      <rPr>
        <b/>
        <sz val="8"/>
        <rFont val="Times New Roman"/>
        <family val="1"/>
      </rPr>
      <t>5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S</t>
    </r>
    <r>
      <rPr>
        <sz val="8"/>
        <rFont val="Times New Roman"/>
        <family val="1"/>
      </rPr>
      <t>0550</t>
    </r>
  </si>
  <si>
    <t>7301</t>
  </si>
  <si>
    <t>1.2</t>
  </si>
  <si>
    <r>
      <t>Подпрограмма "Обеспечение безопасности дорожного движения на территории города Мценска на 2015-20</t>
    </r>
    <r>
      <rPr>
        <sz val="8"/>
        <color indexed="10"/>
        <rFont val="Times New Roman"/>
        <family val="1"/>
      </rPr>
      <t>20</t>
    </r>
    <r>
      <rPr>
        <sz val="8"/>
        <rFont val="Times New Roman"/>
        <family val="1"/>
      </rPr>
      <t xml:space="preserve"> годы"</t>
    </r>
  </si>
  <si>
    <t>Итого по подпрограмме 1.2</t>
  </si>
  <si>
    <r>
      <t xml:space="preserve"> в том числе: капитальный ремонт улично-дорожной сети (</t>
    </r>
    <r>
      <rPr>
        <sz val="7"/>
        <rFont val="Times New Roman"/>
        <family val="1"/>
      </rPr>
      <t>устройство недостающих средств организации и регулирования дорожного движения</t>
    </r>
    <r>
      <rPr>
        <sz val="8"/>
        <rFont val="Times New Roman"/>
        <family val="1"/>
      </rPr>
      <t>):</t>
    </r>
  </si>
  <si>
    <r>
      <t>П1 1 0</t>
    </r>
    <r>
      <rPr>
        <b/>
        <sz val="8"/>
        <rFont val="Times New Roman"/>
        <family val="1"/>
      </rPr>
      <t>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S</t>
    </r>
    <r>
      <rPr>
        <sz val="8"/>
        <rFont val="Times New Roman"/>
        <family val="1"/>
      </rPr>
      <t>2320</t>
    </r>
  </si>
  <si>
    <t>Муниципальная программа "Обеспечение условий и формирование комфортной среды проживания в городе Мценске"</t>
  </si>
  <si>
    <t>Постановление администрации города Мценска
от 17.10.2013 года №1287</t>
  </si>
  <si>
    <t>Итого по программе № 2</t>
  </si>
  <si>
    <t>2.1</t>
  </si>
  <si>
    <r>
      <t>Подпрограмма "Стимулирование развития жилищного строительства на 20</t>
    </r>
    <r>
      <rPr>
        <sz val="8"/>
        <color indexed="10"/>
        <rFont val="Times New Roman"/>
        <family val="1"/>
      </rPr>
      <t>15</t>
    </r>
    <r>
      <rPr>
        <sz val="8"/>
        <rFont val="Times New Roman"/>
        <family val="1"/>
      </rPr>
      <t>-20</t>
    </r>
    <r>
      <rPr>
        <sz val="8"/>
        <color indexed="10"/>
        <rFont val="Times New Roman"/>
        <family val="1"/>
      </rPr>
      <t>19</t>
    </r>
    <r>
      <rPr>
        <sz val="8"/>
        <rFont val="Times New Roman"/>
        <family val="1"/>
      </rPr>
      <t xml:space="preserve"> годы в городе Мценске"</t>
    </r>
  </si>
  <si>
    <t>04 12</t>
  </si>
  <si>
    <r>
      <t xml:space="preserve">П2 1 00 </t>
    </r>
    <r>
      <rPr>
        <sz val="8"/>
        <color indexed="10"/>
        <rFont val="Times New Roman"/>
        <family val="1"/>
      </rPr>
      <t>74340</t>
    </r>
  </si>
  <si>
    <t>2.2</t>
  </si>
  <si>
    <r>
      <t>Подпрограмма "Благоустройство территории города Мценска на 20</t>
    </r>
    <r>
      <rPr>
        <sz val="8"/>
        <color indexed="10"/>
        <rFont val="Times New Roman"/>
        <family val="1"/>
      </rPr>
      <t>15</t>
    </r>
    <r>
      <rPr>
        <sz val="8"/>
        <rFont val="Times New Roman"/>
        <family val="1"/>
      </rPr>
      <t>-20</t>
    </r>
    <r>
      <rPr>
        <sz val="8"/>
        <color indexed="10"/>
        <rFont val="Times New Roman"/>
        <family val="1"/>
      </rPr>
      <t>20</t>
    </r>
    <r>
      <rPr>
        <sz val="8"/>
        <rFont val="Times New Roman"/>
        <family val="1"/>
      </rPr>
      <t xml:space="preserve"> годы"</t>
    </r>
  </si>
  <si>
    <t xml:space="preserve">Итого по подпрограмме 2.2 </t>
  </si>
  <si>
    <t>в том числе: - уличное освещение</t>
  </si>
  <si>
    <t>05 03</t>
  </si>
  <si>
    <t>- озеленение</t>
  </si>
  <si>
    <t xml:space="preserve">05 03 </t>
  </si>
  <si>
    <t>- организация и содержание мест захоронения</t>
  </si>
  <si>
    <t>- прочие мероприятия по благоустройству</t>
  </si>
  <si>
    <t>2.5</t>
  </si>
  <si>
    <r>
      <t>Подпрограмма</t>
    </r>
    <r>
      <rPr>
        <sz val="8"/>
        <rFont val="Times New Roman"/>
        <family val="1"/>
      </rPr>
      <t xml:space="preserve"> "Обращение с отходами производства и потребле- ния на территории города Мценска на 2015-2018 годы"</t>
    </r>
  </si>
  <si>
    <t>П2 5 00 74280</t>
  </si>
  <si>
    <t>Муниципальная программа "О поддержке социально ориентированных некоммерческих организаций в городе Мценске на 2016-2020 годы"</t>
  </si>
  <si>
    <t>Постановление администрации города Мценска
от 03.06.2016 года №550</t>
  </si>
  <si>
    <t>01 13</t>
  </si>
  <si>
    <t>Постановление администрации города Мценска
от 01.11.2013 года №1348</t>
  </si>
  <si>
    <t>Итого по программе № 9</t>
  </si>
  <si>
    <t>05 02</t>
  </si>
  <si>
    <r>
      <t xml:space="preserve">Муниципальная программа "Развитие муниципальной системы образования города Мценска на </t>
    </r>
    <r>
      <rPr>
        <b/>
        <sz val="8"/>
        <color indexed="10"/>
        <rFont val="Times New Roman"/>
        <family val="1"/>
      </rPr>
      <t>2017-2020</t>
    </r>
    <r>
      <rPr>
        <b/>
        <sz val="8"/>
        <rFont val="Times New Roman"/>
        <family val="1"/>
      </rPr>
      <t xml:space="preserve"> годы"</t>
    </r>
  </si>
  <si>
    <t>Постановление администрации города Мценска
от 03.11.2016 года
№ 1271-1</t>
  </si>
  <si>
    <t>Итого по программе № 5</t>
  </si>
  <si>
    <t>5.1</t>
  </si>
  <si>
    <r>
      <t xml:space="preserve">Подпрограмма "Развитие системы дошкольного образования города Мценска на </t>
    </r>
    <r>
      <rPr>
        <sz val="8"/>
        <color indexed="10"/>
        <rFont val="Times New Roman"/>
        <family val="1"/>
      </rPr>
      <t>2017-2020</t>
    </r>
    <r>
      <rPr>
        <sz val="8"/>
        <rFont val="Times New Roman"/>
        <family val="1"/>
      </rPr>
      <t xml:space="preserve"> годы"</t>
    </r>
  </si>
  <si>
    <t>07 01</t>
  </si>
  <si>
    <t>5.2</t>
  </si>
  <si>
    <r>
      <t xml:space="preserve">Подпрограмма "Развитие системы общего образования города Мценска на </t>
    </r>
    <r>
      <rPr>
        <sz val="8"/>
        <color indexed="10"/>
        <rFont val="Times New Roman"/>
        <family val="1"/>
      </rPr>
      <t>2017-2020</t>
    </r>
    <r>
      <rPr>
        <sz val="8"/>
        <rFont val="Times New Roman"/>
        <family val="1"/>
      </rPr>
      <t xml:space="preserve"> годы"</t>
    </r>
  </si>
  <si>
    <t>07 02</t>
  </si>
  <si>
    <t>5.3</t>
  </si>
  <si>
    <r>
      <t xml:space="preserve">Подпрограмма "Развитие системы дополнительного образования детей и молодёжи города Мценска на </t>
    </r>
    <r>
      <rPr>
        <sz val="8"/>
        <color indexed="10"/>
        <rFont val="Times New Roman"/>
        <family val="1"/>
      </rPr>
      <t>2017-2020</t>
    </r>
    <r>
      <rPr>
        <sz val="8"/>
        <rFont val="Times New Roman"/>
        <family val="1"/>
      </rPr>
      <t xml:space="preserve"> годы"</t>
    </r>
  </si>
  <si>
    <t>07 03</t>
  </si>
  <si>
    <t>5.4</t>
  </si>
  <si>
    <r>
      <t xml:space="preserve">Подпрограмма "Совершенствование организации питания в общеобразовательных учреждениях города Мценска на </t>
    </r>
    <r>
      <rPr>
        <sz val="8"/>
        <color indexed="10"/>
        <rFont val="Times New Roman"/>
        <family val="1"/>
      </rPr>
      <t>2018-2020</t>
    </r>
    <r>
      <rPr>
        <sz val="8"/>
        <rFont val="Times New Roman"/>
        <family val="1"/>
      </rPr>
      <t xml:space="preserve"> годы"</t>
    </r>
  </si>
  <si>
    <t>Итого по подпрограмме 5.4</t>
  </si>
  <si>
    <t>П5 4 00 74380</t>
  </si>
  <si>
    <r>
      <t xml:space="preserve">П5 4 00 </t>
    </r>
    <r>
      <rPr>
        <b/>
        <sz val="8"/>
        <rFont val="Times New Roman"/>
        <family val="1"/>
      </rPr>
      <t>S</t>
    </r>
    <r>
      <rPr>
        <sz val="8"/>
        <rFont val="Times New Roman"/>
        <family val="1"/>
      </rPr>
      <t>2410</t>
    </r>
  </si>
  <si>
    <t>5715</t>
  </si>
  <si>
    <t xml:space="preserve"> - 1 - </t>
  </si>
  <si>
    <r>
      <t>Муниципальная программа "Молодёжь города Мценска на 2015-20</t>
    </r>
    <r>
      <rPr>
        <b/>
        <sz val="8"/>
        <color indexed="10"/>
        <rFont val="Times New Roman"/>
        <family val="1"/>
      </rPr>
      <t>20</t>
    </r>
    <r>
      <rPr>
        <b/>
        <sz val="8"/>
        <rFont val="Times New Roman"/>
        <family val="1"/>
      </rPr>
      <t xml:space="preserve"> годы"</t>
    </r>
  </si>
  <si>
    <t>Постановление администрации города Мценска
от 30.09.2015 года №1022</t>
  </si>
  <si>
    <t>Итого по программе № 6</t>
  </si>
  <si>
    <t>6.1</t>
  </si>
  <si>
    <r>
      <t>Подпрограмма "Молодёжь города Мценска на 2015-20</t>
    </r>
    <r>
      <rPr>
        <sz val="8"/>
        <color indexed="10"/>
        <rFont val="Times New Roman"/>
        <family val="1"/>
      </rPr>
      <t>20</t>
    </r>
    <r>
      <rPr>
        <sz val="8"/>
        <rFont val="Times New Roman"/>
        <family val="1"/>
      </rPr>
      <t xml:space="preserve"> годы"</t>
    </r>
  </si>
  <si>
    <t xml:space="preserve">Итого по подпрограмме 6.1 </t>
  </si>
  <si>
    <t xml:space="preserve">07 07 </t>
  </si>
  <si>
    <t>6.2</t>
  </si>
  <si>
    <t>Подпрограмма "Комплексные меры противодействия злоупотреблению наркотиками и профилактика алкоголизма в молодёжной среде в городе Мценске на 2015-2020 годы"</t>
  </si>
  <si>
    <t>6.3</t>
  </si>
  <si>
    <r>
      <t>Подпрограмма"Обеспечение жильём молодых семей в городе Мценске на 2015-20</t>
    </r>
    <r>
      <rPr>
        <sz val="8"/>
        <color indexed="10"/>
        <rFont val="Times New Roman"/>
        <family val="1"/>
      </rPr>
      <t>20</t>
    </r>
    <r>
      <rPr>
        <sz val="8"/>
        <rFont val="Times New Roman"/>
        <family val="1"/>
      </rPr>
      <t xml:space="preserve"> годы"</t>
    </r>
  </si>
  <si>
    <t xml:space="preserve">Итого по подпрограмме 6.3 </t>
  </si>
  <si>
    <t>10 03</t>
  </si>
  <si>
    <r>
      <t xml:space="preserve">П6 3 00 </t>
    </r>
    <r>
      <rPr>
        <b/>
        <sz val="8"/>
        <rFont val="Times New Roman"/>
        <family val="1"/>
      </rPr>
      <t>L</t>
    </r>
    <r>
      <rPr>
        <sz val="8"/>
        <rFont val="Times New Roman"/>
        <family val="1"/>
      </rPr>
      <t>0200</t>
    </r>
  </si>
  <si>
    <r>
      <t xml:space="preserve">П6 3 00 </t>
    </r>
    <r>
      <rPr>
        <b/>
        <sz val="8"/>
        <rFont val="Times New Roman"/>
        <family val="1"/>
      </rPr>
      <t>L</t>
    </r>
    <r>
      <rPr>
        <sz val="8"/>
        <rFont val="Times New Roman"/>
        <family val="1"/>
      </rPr>
      <t>4970</t>
    </r>
  </si>
  <si>
    <t>18-В04</t>
  </si>
  <si>
    <t>Муниципальная программа города Мценска "Развитие культуры и искусства, сохранение и реконструкция военно-мемориальных объектов в городе Мценске (2018-2022 годы)"</t>
  </si>
  <si>
    <t>Постановление администрации города Мценска
от 08.09.2017 года № 938</t>
  </si>
  <si>
    <t>Итого по программе № 7</t>
  </si>
  <si>
    <t>7.1</t>
  </si>
  <si>
    <t>Подпрограмма 1"Развитие отрасли культуры и искусства в городе Мценске на 2018-2022 годы"</t>
  </si>
  <si>
    <t xml:space="preserve">Итого по подпрограмме 7.1 </t>
  </si>
  <si>
    <t xml:space="preserve">7.1.1) на мероприя муниципльной программы </t>
  </si>
  <si>
    <t xml:space="preserve">08 01 </t>
  </si>
  <si>
    <t>П7 1 00 74480</t>
  </si>
  <si>
    <t xml:space="preserve">Подпрограмма1 "Развитие отрасли культуры и искусства в городе Мценске на 2018-2022 годы" (на реализацию мероприятий в рамках проекта "Народный бюджет" в Орловской области)
</t>
  </si>
  <si>
    <t xml:space="preserve">7.1.2) на проект "Народный бюджет" </t>
  </si>
  <si>
    <r>
      <t xml:space="preserve">П7 1 00 </t>
    </r>
    <r>
      <rPr>
        <b/>
        <sz val="8"/>
        <rFont val="Times New Roman"/>
        <family val="1"/>
      </rPr>
      <t>S</t>
    </r>
    <r>
      <rPr>
        <sz val="8"/>
        <rFont val="Times New Roman"/>
        <family val="1"/>
      </rPr>
      <t>0140</t>
    </r>
  </si>
  <si>
    <r>
      <t xml:space="preserve">П7 1 00 </t>
    </r>
    <r>
      <rPr>
        <b/>
        <sz val="8"/>
        <color indexed="10"/>
        <rFont val="Times New Roman"/>
        <family val="1"/>
      </rPr>
      <t>S</t>
    </r>
    <r>
      <rPr>
        <sz val="8"/>
        <color indexed="10"/>
        <rFont val="Times New Roman"/>
        <family val="1"/>
      </rPr>
      <t>0140</t>
    </r>
  </si>
  <si>
    <t>5718</t>
  </si>
  <si>
    <t>7.2</t>
  </si>
  <si>
    <t>Подпрограмма 2 "Сохранение и реконструкция военно-мемориальных объектов в городе Мценске на 2018-2022 годы"</t>
  </si>
  <si>
    <t>Муниципальная программа  "Отдых детей в каникулярное время на 2017-2020годы"</t>
  </si>
  <si>
    <t>Постановление администрации города Мценска
от 31.03.2017 года № 318</t>
  </si>
  <si>
    <t>Итого по программе № 8</t>
  </si>
  <si>
    <t>07 07</t>
  </si>
  <si>
    <t>Муниципальная программа города Мценска "Социальная поддержка инвалидов (доступная среда) на 2014-2018 годы"</t>
  </si>
  <si>
    <t>Постановление администрации города Мценска
от 15.11.2013 года №1413</t>
  </si>
  <si>
    <t xml:space="preserve">- на реализацию мероприятий гос.программы </t>
  </si>
  <si>
    <t xml:space="preserve">07 01 </t>
  </si>
  <si>
    <t>18-443-00005</t>
  </si>
  <si>
    <t xml:space="preserve">- на реализацию мероприятий мун.программы </t>
  </si>
  <si>
    <t>А</t>
  </si>
  <si>
    <t>Муниципальная программа "Профилактика право-нарушений в городе Мценске на 2017-2019 годы"</t>
  </si>
  <si>
    <t>Постановление администрации города Мценска
от 31.01.2017 года № 110</t>
  </si>
  <si>
    <t xml:space="preserve">03 14 </t>
  </si>
  <si>
    <t>Б</t>
  </si>
  <si>
    <r>
      <t>Муниципальная программа "Развитие и поддержка малого и среднего предприниматель-ства в городе Мценске на 20</t>
    </r>
    <r>
      <rPr>
        <b/>
        <sz val="8"/>
        <color indexed="10"/>
        <rFont val="Times New Roman"/>
        <family val="1"/>
      </rPr>
      <t>18</t>
    </r>
    <r>
      <rPr>
        <b/>
        <sz val="8"/>
        <rFont val="Times New Roman"/>
        <family val="1"/>
      </rPr>
      <t>-20</t>
    </r>
    <r>
      <rPr>
        <b/>
        <sz val="8"/>
        <color indexed="10"/>
        <rFont val="Times New Roman"/>
        <family val="1"/>
      </rPr>
      <t>22</t>
    </r>
    <r>
      <rPr>
        <b/>
        <sz val="8"/>
        <rFont val="Times New Roman"/>
        <family val="1"/>
      </rPr>
      <t xml:space="preserve"> годы"</t>
    </r>
  </si>
  <si>
    <r>
      <t xml:space="preserve">Постановление администрации города Мценска
от </t>
    </r>
    <r>
      <rPr>
        <sz val="7"/>
        <color indexed="10"/>
        <rFont val="Times New Roman"/>
        <family val="1"/>
      </rPr>
      <t>01.08.</t>
    </r>
    <r>
      <rPr>
        <sz val="7"/>
        <rFont val="Times New Roman"/>
        <family val="1"/>
      </rPr>
      <t>2017 года № 827</t>
    </r>
  </si>
  <si>
    <t>В</t>
  </si>
  <si>
    <t>Муниципальная программа "Формирование современной городской среды на территории города Мценске на 2018 - 2022 годы"</t>
  </si>
  <si>
    <r>
      <t xml:space="preserve">Постановление администрации города Мценска
от </t>
    </r>
    <r>
      <rPr>
        <sz val="7"/>
        <color indexed="10"/>
        <rFont val="Times New Roman"/>
        <family val="1"/>
      </rPr>
      <t>09.11.2017</t>
    </r>
    <r>
      <rPr>
        <sz val="7"/>
        <rFont val="Times New Roman"/>
        <family val="1"/>
      </rPr>
      <t xml:space="preserve"> года №</t>
    </r>
    <r>
      <rPr>
        <sz val="7"/>
        <color indexed="10"/>
        <rFont val="Times New Roman"/>
        <family val="1"/>
      </rPr>
      <t>1198</t>
    </r>
  </si>
  <si>
    <t>Итого по программе № В</t>
  </si>
  <si>
    <t>В.1</t>
  </si>
  <si>
    <t>Подпрограмма 1"Благоустройство территории города Мценска"</t>
  </si>
  <si>
    <t xml:space="preserve">Итого по подпрограмме В.1 </t>
  </si>
  <si>
    <t>- ремонт дворовых территорий многоквартир-ных домов и проездов к ним</t>
  </si>
  <si>
    <r>
      <t xml:space="preserve">ПВ 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0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S</t>
    </r>
    <r>
      <rPr>
        <sz val="8"/>
        <rFont val="Times New Roman"/>
        <family val="1"/>
      </rPr>
      <t>3180</t>
    </r>
  </si>
  <si>
    <r>
      <t xml:space="preserve">ПВ </t>
    </r>
    <r>
      <rPr>
        <b/>
        <sz val="8"/>
        <color indexed="10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 0</t>
    </r>
    <r>
      <rPr>
        <b/>
        <sz val="8"/>
        <color indexed="10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S</t>
    </r>
    <r>
      <rPr>
        <sz val="8"/>
        <color indexed="10"/>
        <rFont val="Times New Roman"/>
        <family val="1"/>
      </rPr>
      <t>3180</t>
    </r>
  </si>
  <si>
    <t>7305</t>
  </si>
  <si>
    <t xml:space="preserve">- благоустройства дворовых территорий </t>
  </si>
  <si>
    <r>
      <t xml:space="preserve">ПВ 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0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L</t>
    </r>
    <r>
      <rPr>
        <sz val="8"/>
        <rFont val="Times New Roman"/>
        <family val="1"/>
      </rPr>
      <t>5550</t>
    </r>
  </si>
  <si>
    <r>
      <t xml:space="preserve">ПВ </t>
    </r>
    <r>
      <rPr>
        <b/>
        <sz val="8"/>
        <color indexed="10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 0</t>
    </r>
    <r>
      <rPr>
        <b/>
        <sz val="8"/>
        <color indexed="10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L</t>
    </r>
    <r>
      <rPr>
        <sz val="8"/>
        <color indexed="10"/>
        <rFont val="Times New Roman"/>
        <family val="1"/>
      </rPr>
      <t>5550</t>
    </r>
  </si>
  <si>
    <t>18-992-00002</t>
  </si>
  <si>
    <t xml:space="preserve">- благоустройства общественных территорий </t>
  </si>
  <si>
    <r>
      <t xml:space="preserve">ПВ 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0</t>
    </r>
    <r>
      <rPr>
        <b/>
        <sz val="8"/>
        <rFont val="Times New Roman"/>
        <family val="1"/>
      </rPr>
      <t>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L</t>
    </r>
    <r>
      <rPr>
        <sz val="8"/>
        <rFont val="Times New Roman"/>
        <family val="1"/>
      </rPr>
      <t>5550</t>
    </r>
  </si>
  <si>
    <r>
      <t xml:space="preserve">ПВ </t>
    </r>
    <r>
      <rPr>
        <b/>
        <sz val="8"/>
        <color indexed="10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 0</t>
    </r>
    <r>
      <rPr>
        <b/>
        <sz val="8"/>
        <color indexed="10"/>
        <rFont val="Times New Roman"/>
        <family val="1"/>
      </rPr>
      <t>2</t>
    </r>
    <r>
      <rPr>
        <sz val="8"/>
        <color indexed="10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L</t>
    </r>
    <r>
      <rPr>
        <sz val="8"/>
        <color indexed="10"/>
        <rFont val="Times New Roman"/>
        <family val="1"/>
      </rPr>
      <t>5550</t>
    </r>
  </si>
  <si>
    <t>В.2</t>
  </si>
  <si>
    <t>Подпрограмма 2"Обустройство мест массового отдыха населения (городских парков)"</t>
  </si>
  <si>
    <t>05 05</t>
  </si>
  <si>
    <r>
      <t xml:space="preserve">ПВ </t>
    </r>
    <r>
      <rPr>
        <b/>
        <sz val="8"/>
        <rFont val="Times New Roman"/>
        <family val="1"/>
      </rPr>
      <t>2</t>
    </r>
    <r>
      <rPr>
        <sz val="8"/>
        <rFont val="Times New Roman"/>
        <family val="1"/>
      </rPr>
      <t xml:space="preserve"> 0</t>
    </r>
    <r>
      <rPr>
        <b/>
        <sz val="8"/>
        <rFont val="Times New Roman"/>
        <family val="1"/>
      </rPr>
      <t>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L</t>
    </r>
    <r>
      <rPr>
        <sz val="8"/>
        <rFont val="Times New Roman"/>
        <family val="1"/>
      </rPr>
      <t>5600</t>
    </r>
  </si>
  <si>
    <t>18-А38</t>
  </si>
  <si>
    <t>Д</t>
  </si>
  <si>
    <t>Постановление администрации города Мценска
от 31.03.2017 года № 319</t>
  </si>
  <si>
    <t>03 14</t>
  </si>
  <si>
    <t>Е</t>
  </si>
  <si>
    <t>Постановление администрации города Мценска
от 23.06.2017 года № 642</t>
  </si>
  <si>
    <t>Ж</t>
  </si>
  <si>
    <t>Муниципальная программа "Развитие физической культуры и спорта в городе Мценске на 2018-2022 годы"</t>
  </si>
  <si>
    <t>Постановление администрации города Мценска
от 05.09.2017 года № 926</t>
  </si>
  <si>
    <t>Итого по программе № Ж</t>
  </si>
  <si>
    <t>11 01</t>
  </si>
  <si>
    <t>И</t>
  </si>
  <si>
    <r>
      <t xml:space="preserve">Муниципальная программа "Повышение безопасности дорожного движения"              </t>
    </r>
    <r>
      <rPr>
        <b/>
        <sz val="8"/>
        <color indexed="10"/>
        <rFont val="Times New Roman"/>
        <family val="1"/>
      </rPr>
      <t>проект!</t>
    </r>
  </si>
  <si>
    <t xml:space="preserve">Постановление администрации города Мценска
от _.___.2017 года № ___
</t>
  </si>
  <si>
    <r>
      <t xml:space="preserve">ПИ 0 00 </t>
    </r>
    <r>
      <rPr>
        <b/>
        <sz val="8"/>
        <color indexed="10"/>
        <rFont val="Times New Roman"/>
        <family val="1"/>
      </rPr>
      <t>L</t>
    </r>
    <r>
      <rPr>
        <sz val="8"/>
        <color indexed="10"/>
        <rFont val="Times New Roman"/>
        <family val="1"/>
      </rPr>
      <t>0150</t>
    </r>
  </si>
  <si>
    <t xml:space="preserve">                      Итого:</t>
  </si>
  <si>
    <t xml:space="preserve"> - 2 - </t>
  </si>
  <si>
    <r>
      <t>Приложение</t>
    </r>
    <r>
      <rPr>
        <sz val="8"/>
        <color indexed="10"/>
        <rFont val="Times New Roman"/>
        <family val="1"/>
      </rPr>
      <t xml:space="preserve"> 4</t>
    </r>
  </si>
  <si>
    <t>Изменения в приложение 13 к решению Мценского городского Совета нардных депутатов от 21 декабря 2017 года № 81 - МПА</t>
  </si>
  <si>
    <t>Прогнозируемое поступление доходов и распределение бюджетных ассигнований</t>
  </si>
  <si>
    <t xml:space="preserve">муниципального дорожного фонда города Мценска </t>
  </si>
  <si>
    <t>на 2018 год</t>
  </si>
  <si>
    <t>Утверждено        на                2018 год</t>
  </si>
  <si>
    <r>
      <t>Доходы</t>
    </r>
    <r>
      <rPr>
        <b/>
        <sz val="12"/>
        <rFont val="Times New Roman"/>
        <family val="1"/>
      </rPr>
      <t xml:space="preserve"> муниципального дорожного фонда (всего)</t>
    </r>
  </si>
  <si>
    <t>000 1 11 00000 00 0000 000</t>
  </si>
  <si>
    <r>
      <t xml:space="preserve">892 </t>
    </r>
    <r>
      <rPr>
        <b/>
        <sz val="8"/>
        <rFont val="Times New Roman"/>
        <family val="1"/>
      </rPr>
      <t>1 11 05012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22</t>
    </r>
    <r>
      <rPr>
        <sz val="8"/>
        <rFont val="Times New Roman"/>
        <family val="1"/>
      </rPr>
      <t xml:space="preserve"> 120</t>
    </r>
  </si>
  <si>
    <r>
      <t xml:space="preserve"> - доходы, получаемые в виде арендной платы за земельные участки, гос.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  </r>
    <r>
      <rPr>
        <i/>
        <sz val="8"/>
        <rFont val="Times New Roman"/>
        <family val="1"/>
      </rPr>
      <t>(под объектами дорожного сервиса)</t>
    </r>
  </si>
  <si>
    <r>
      <t xml:space="preserve">892 </t>
    </r>
    <r>
      <rPr>
        <b/>
        <sz val="8"/>
        <rFont val="Times New Roman"/>
        <family val="1"/>
      </rPr>
      <t>1 11 07014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22</t>
    </r>
    <r>
      <rPr>
        <sz val="8"/>
        <rFont val="Times New Roman"/>
        <family val="1"/>
      </rPr>
      <t xml:space="preserve"> 120</t>
    </r>
  </si>
  <si>
    <t xml:space="preserve">000 1 13 00000 00 0000 000 </t>
  </si>
  <si>
    <t xml:space="preserve">000 1 14 00000 00 0000 000 </t>
  </si>
  <si>
    <r>
      <t xml:space="preserve">892 </t>
    </r>
    <r>
      <rPr>
        <b/>
        <sz val="8"/>
        <rFont val="Times New Roman"/>
        <family val="1"/>
      </rPr>
      <t>1 14 020430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22</t>
    </r>
    <r>
      <rPr>
        <sz val="8"/>
        <rFont val="Times New Roman"/>
        <family val="1"/>
      </rPr>
      <t xml:space="preserve"> 440</t>
    </r>
  </si>
  <si>
    <r>
  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(</t>
    </r>
    <r>
      <rPr>
        <i/>
        <sz val="8"/>
        <rFont val="Times New Roman"/>
        <family val="1"/>
      </rPr>
      <t>входящего в состав автомобильных дорог общего пользования местного значения или расположенные в полосе отвода автомобильных дорог общего пользования местного значения</t>
    </r>
    <r>
      <rPr>
        <sz val="8"/>
        <rFont val="Times New Roman"/>
        <family val="1"/>
      </rPr>
      <t>)</t>
    </r>
  </si>
  <si>
    <t xml:space="preserve">000 1 15 00000 00 0000 000 </t>
  </si>
  <si>
    <r>
      <t xml:space="preserve">892 </t>
    </r>
    <r>
      <rPr>
        <b/>
        <sz val="8"/>
        <rFont val="Times New Roman"/>
        <family val="1"/>
      </rPr>
      <t>1 15 02040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21</t>
    </r>
    <r>
      <rPr>
        <sz val="8"/>
        <rFont val="Times New Roman"/>
        <family val="1"/>
      </rPr>
      <t xml:space="preserve"> 140</t>
    </r>
  </si>
  <si>
    <t xml:space="preserve">000 1 16 00000 00 0000 000 </t>
  </si>
  <si>
    <t>892 1 17 00000 00 0000 000</t>
  </si>
  <si>
    <r>
      <t>892</t>
    </r>
    <r>
      <rPr>
        <b/>
        <sz val="8"/>
        <rFont val="Times New Roman"/>
        <family val="1"/>
      </rPr>
      <t xml:space="preserve"> 1 17 05040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22</t>
    </r>
    <r>
      <rPr>
        <sz val="8"/>
        <rFont val="Times New Roman"/>
        <family val="1"/>
      </rPr>
      <t xml:space="preserve"> 180</t>
    </r>
  </si>
  <si>
    <t xml:space="preserve"> Прочие неналоговые доходы бюджетов городских округов (на формирование муниципального дорожного фонда)</t>
  </si>
  <si>
    <t xml:space="preserve"> - 1 -</t>
  </si>
  <si>
    <r>
      <t xml:space="preserve">000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20000</t>
    </r>
    <r>
      <rPr>
        <sz val="8"/>
        <rFont val="Times New Roman"/>
        <family val="1"/>
      </rPr>
      <t xml:space="preserve"> 00 0000 151</t>
    </r>
  </si>
  <si>
    <r>
      <t xml:space="preserve"> - на строительство (реконструкцию) дорог   (</t>
    </r>
    <r>
      <rPr>
        <b/>
        <sz val="8"/>
        <rFont val="Times New Roman"/>
        <family val="1"/>
      </rPr>
      <t>ДКЛ 18-А37-000Т4</t>
    </r>
    <r>
      <rPr>
        <sz val="8"/>
        <rFont val="Times New Roman"/>
        <family val="1"/>
      </rPr>
      <t xml:space="preserve">) </t>
    </r>
  </si>
  <si>
    <r>
      <t xml:space="preserve"> - на строительство (реконструкцию) дорог   (</t>
    </r>
    <r>
      <rPr>
        <b/>
        <sz val="8"/>
        <rFont val="Times New Roman"/>
        <family val="1"/>
      </rPr>
      <t>ДКЛ 7203</t>
    </r>
    <r>
      <rPr>
        <sz val="8"/>
        <rFont val="Times New Roman"/>
        <family val="1"/>
      </rPr>
      <t>)</t>
    </r>
  </si>
  <si>
    <r>
      <t xml:space="preserve">000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20216</t>
    </r>
    <r>
      <rPr>
        <sz val="8"/>
        <rFont val="Times New Roman"/>
        <family val="1"/>
      </rPr>
      <t xml:space="preserve"> 04 0000 151</t>
    </r>
  </si>
  <si>
    <t>На осуществление дорожной деятельности в отношении автомобильных дорог общего пользования, а также капитального ремонта  и ремонта дворовых территорий многоквартирных домов, проездов к дворовым территориям многоквартирных домов населённых пунктов</t>
  </si>
  <si>
    <r>
      <t xml:space="preserve"> - на ремонт автомобильных дорог общего пользования местного значения
 (</t>
    </r>
    <r>
      <rPr>
        <b/>
        <sz val="7"/>
        <rFont val="Times New Roman"/>
        <family val="1"/>
      </rPr>
      <t>ДКЛ 7 201</t>
    </r>
    <r>
      <rPr>
        <sz val="8"/>
        <rFont val="Times New Roman"/>
        <family val="1"/>
      </rPr>
      <t>)</t>
    </r>
  </si>
  <si>
    <r>
      <t xml:space="preserve"> - на содержание автомобильных дорог общего пользования местного значения
 (</t>
    </r>
    <r>
      <rPr>
        <b/>
        <sz val="7"/>
        <rFont val="Times New Roman"/>
        <family val="1"/>
      </rPr>
      <t>ДКЛ 7 204</t>
    </r>
    <r>
      <rPr>
        <sz val="8"/>
        <rFont val="Times New Roman"/>
        <family val="1"/>
      </rPr>
      <t>)</t>
    </r>
  </si>
  <si>
    <r>
      <t xml:space="preserve"> - на ремонт проездов к дворовым территориям многоквартирных домов и дворовых территорий многоквартирных домов  (</t>
    </r>
    <r>
      <rPr>
        <b/>
        <sz val="7"/>
        <rFont val="Times New Roman"/>
        <family val="1"/>
      </rPr>
      <t>ДКЛ 7 301</t>
    </r>
    <r>
      <rPr>
        <sz val="8"/>
        <rFont val="Times New Roman"/>
        <family val="1"/>
      </rPr>
      <t xml:space="preserve">) </t>
    </r>
  </si>
  <si>
    <r>
      <t xml:space="preserve">  - устройство (монтаж) недостающих средств организации и регулирования дорожного движения, в том числе светофорных объектов, на пересечении автомобильных дорог с автомобильными и железными дорогами, а также в местах пешеходных переходов в одном уровне  (</t>
    </r>
    <r>
      <rPr>
        <b/>
        <sz val="8"/>
        <rFont val="Times New Roman"/>
        <family val="1"/>
      </rPr>
      <t>ДКЛ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7304</t>
    </r>
    <r>
      <rPr>
        <sz val="8"/>
        <rFont val="Times New Roman"/>
        <family val="1"/>
      </rPr>
      <t>)</t>
    </r>
  </si>
  <si>
    <r>
      <t xml:space="preserve">   - на благоустройство дворовых территорий по программе "Формирование современной городской среды"   (</t>
    </r>
    <r>
      <rPr>
        <b/>
        <sz val="8"/>
        <rFont val="Times New Roman"/>
        <family val="1"/>
      </rPr>
      <t>ДКЛ 7305</t>
    </r>
    <r>
      <rPr>
        <sz val="8"/>
        <rFont val="Times New Roman"/>
        <family val="1"/>
      </rPr>
      <t>)</t>
    </r>
  </si>
  <si>
    <t>На финансовое обеспечение дорожной деятельности   (всего)</t>
  </si>
  <si>
    <r>
      <t xml:space="preserve"> строительство (реконструкция) дорог   - за счёт  федеральных средств 
        (</t>
    </r>
    <r>
      <rPr>
        <b/>
        <sz val="8"/>
        <rFont val="Times New Roman"/>
        <family val="1"/>
      </rPr>
      <t>дкл 18-А37-000Т4</t>
    </r>
    <r>
      <rPr>
        <sz val="8"/>
        <rFont val="Times New Roman"/>
        <family val="1"/>
      </rPr>
      <t>)</t>
    </r>
  </si>
  <si>
    <r>
      <t xml:space="preserve"> строительство (реконструкция) дорог   - за счёт  областных средств
       (</t>
    </r>
    <r>
      <rPr>
        <b/>
        <sz val="8"/>
        <rFont val="Times New Roman"/>
        <family val="1"/>
      </rPr>
      <t>дкл 18-А37-000Т4</t>
    </r>
    <r>
      <rPr>
        <sz val="8"/>
        <rFont val="Times New Roman"/>
        <family val="1"/>
      </rPr>
      <t>)</t>
    </r>
  </si>
  <si>
    <r>
      <t xml:space="preserve">000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45390</t>
    </r>
    <r>
      <rPr>
        <sz val="8"/>
        <rFont val="Times New Roman"/>
        <family val="1"/>
      </rPr>
      <t xml:space="preserve"> 00 0000 151</t>
    </r>
  </si>
  <si>
    <t xml:space="preserve">Межбюджетные трансферты, передаваемые бюджетам на финансовое обеспечение дорожной деятельности в отношении автомобильных дорог общего пользования </t>
  </si>
  <si>
    <r>
      <t xml:space="preserve">000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45390</t>
    </r>
    <r>
      <rPr>
        <sz val="8"/>
        <rFont val="Times New Roman"/>
        <family val="1"/>
      </rPr>
      <t xml:space="preserve"> 04 0000 151</t>
    </r>
  </si>
  <si>
    <t xml:space="preserve"> - межбюджетные трансферты, передаваемые бюджетам городских округов на финансовое обеспечение дорожной деятельности в отношении автомобильных дорог общего пользования местного значения</t>
  </si>
  <si>
    <r>
      <t xml:space="preserve">000 </t>
    </r>
    <r>
      <rPr>
        <b/>
        <sz val="8"/>
        <rFont val="Times New Roman"/>
        <family val="1"/>
      </rPr>
      <t>2 07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04010</t>
    </r>
    <r>
      <rPr>
        <sz val="8"/>
        <rFont val="Times New Roman"/>
        <family val="1"/>
      </rPr>
      <t xml:space="preserve"> 04 0000 180</t>
    </r>
  </si>
  <si>
    <t xml:space="preserve"> - 2 -</t>
  </si>
  <si>
    <r>
      <t>Расходы</t>
    </r>
    <r>
      <rPr>
        <b/>
        <sz val="12"/>
        <rFont val="Times New Roman"/>
        <family val="1"/>
      </rPr>
      <t xml:space="preserve"> муниципального дорожного фонда (всего)</t>
    </r>
  </si>
  <si>
    <t>892 04 09 00 0 00 00000 000</t>
  </si>
  <si>
    <t xml:space="preserve">-содержание улично-дорожной сети   </t>
  </si>
  <si>
    <t>892 04 09 БП 0 00 70550 244</t>
  </si>
  <si>
    <r>
      <t>в том числе: - за счёт средств дорожного фонда субъекта   (</t>
    </r>
    <r>
      <rPr>
        <b/>
        <sz val="7"/>
        <rFont val="Times New Roman"/>
        <family val="1"/>
      </rPr>
      <t>ДКЛ  7204</t>
    </r>
    <r>
      <rPr>
        <sz val="7"/>
        <rFont val="Times New Roman"/>
        <family val="1"/>
      </rPr>
      <t>)</t>
    </r>
  </si>
  <si>
    <r>
      <t xml:space="preserve">892 04 09 </t>
    </r>
    <r>
      <rPr>
        <sz val="8"/>
        <color indexed="10"/>
        <rFont val="Times New Roman"/>
        <family val="1"/>
      </rPr>
      <t>П1 1 0</t>
    </r>
    <r>
      <rPr>
        <b/>
        <sz val="8"/>
        <color indexed="10"/>
        <rFont val="Times New Roman"/>
        <family val="1"/>
      </rPr>
      <t>2</t>
    </r>
    <r>
      <rPr>
        <sz val="8"/>
        <color indexed="10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S</t>
    </r>
    <r>
      <rPr>
        <sz val="8"/>
        <color indexed="10"/>
        <rFont val="Times New Roman"/>
        <family val="1"/>
      </rPr>
      <t>0550</t>
    </r>
    <r>
      <rPr>
        <sz val="8"/>
        <rFont val="Times New Roman"/>
        <family val="1"/>
      </rPr>
      <t xml:space="preserve"> 244</t>
    </r>
  </si>
  <si>
    <r>
      <t xml:space="preserve">892 04 09 </t>
    </r>
    <r>
      <rPr>
        <sz val="8"/>
        <color indexed="10"/>
        <rFont val="Times New Roman"/>
        <family val="1"/>
      </rPr>
      <t>П1 1 02 S0550</t>
    </r>
    <r>
      <rPr>
        <sz val="8"/>
        <rFont val="Times New Roman"/>
        <family val="1"/>
      </rPr>
      <t xml:space="preserve"> 244</t>
    </r>
  </si>
  <si>
    <t xml:space="preserve">                         - за счёт средств муниципального дорожного фонда</t>
  </si>
  <si>
    <t>892 04 09 П1 1 00 74300 244</t>
  </si>
  <si>
    <t xml:space="preserve">                         - за счёт средств муниципального дорожного фонда   (освещение) </t>
  </si>
  <si>
    <t xml:space="preserve">                           - за счёт средств муниципального дорожного фонда          (разработка комплексной схемы организации дорожного движения;  планов обеспечения транспортной безопасности объектов транспортной инфрструктуры; паспортов)   - 100%</t>
  </si>
  <si>
    <t xml:space="preserve">-ремонт улично-дорожной сети        </t>
  </si>
  <si>
    <t>892 04 09 БП 0 00 53900 244</t>
  </si>
  <si>
    <r>
      <t>в том числе: - за счёт средств дорожного фонда субъекта   (</t>
    </r>
    <r>
      <rPr>
        <b/>
        <sz val="7"/>
        <rFont val="Times New Roman"/>
        <family val="1"/>
      </rPr>
      <t>ДКЛ  ____</t>
    </r>
    <r>
      <rPr>
        <sz val="7"/>
        <rFont val="Times New Roman"/>
        <family val="1"/>
      </rPr>
      <t>)</t>
    </r>
  </si>
  <si>
    <r>
      <t xml:space="preserve">                          - за счёт средств дорожного фонда субъекта  (</t>
    </r>
    <r>
      <rPr>
        <b/>
        <sz val="7"/>
        <rFont val="Times New Roman"/>
        <family val="1"/>
      </rPr>
      <t>ДКЛ 7201</t>
    </r>
    <r>
      <rPr>
        <sz val="7"/>
        <rFont val="Times New Roman"/>
        <family val="1"/>
      </rPr>
      <t>)</t>
    </r>
  </si>
  <si>
    <r>
      <t xml:space="preserve">892 04 09 </t>
    </r>
    <r>
      <rPr>
        <sz val="8"/>
        <color indexed="10"/>
        <rFont val="Times New Roman"/>
        <family val="1"/>
      </rPr>
      <t>П1 1 0</t>
    </r>
    <r>
      <rPr>
        <b/>
        <sz val="8"/>
        <color indexed="10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S</t>
    </r>
    <r>
      <rPr>
        <sz val="8"/>
        <color indexed="10"/>
        <rFont val="Times New Roman"/>
        <family val="1"/>
      </rPr>
      <t>0550</t>
    </r>
    <r>
      <rPr>
        <sz val="8"/>
        <rFont val="Times New Roman"/>
        <family val="1"/>
      </rPr>
      <t xml:space="preserve"> 244</t>
    </r>
  </si>
  <si>
    <r>
      <t xml:space="preserve">892 04 09 П1 1 00 </t>
    </r>
    <r>
      <rPr>
        <sz val="8"/>
        <color indexed="14"/>
        <rFont val="Times New Roman"/>
        <family val="1"/>
      </rPr>
      <t>74150</t>
    </r>
    <r>
      <rPr>
        <sz val="8"/>
        <rFont val="Times New Roman"/>
        <family val="1"/>
      </rPr>
      <t xml:space="preserve"> 244</t>
    </r>
  </si>
  <si>
    <t>892 04 09 00 0 00 00000 243</t>
  </si>
  <si>
    <t xml:space="preserve">- капитальный ремонт улично-дорожной сети       </t>
  </si>
  <si>
    <r>
      <t xml:space="preserve">892 04 09 БП 0 00 72320 </t>
    </r>
    <r>
      <rPr>
        <sz val="8"/>
        <color indexed="10"/>
        <rFont val="Times New Roman"/>
        <family val="1"/>
      </rPr>
      <t>243</t>
    </r>
  </si>
  <si>
    <r>
      <t>в том числе: - за счёт средств дорожного фонда субъекта  (</t>
    </r>
    <r>
      <rPr>
        <b/>
        <sz val="7"/>
        <rFont val="Times New Roman"/>
        <family val="1"/>
      </rPr>
      <t>ДКЛ 7304</t>
    </r>
    <r>
      <rPr>
        <sz val="7"/>
        <rFont val="Times New Roman"/>
        <family val="1"/>
      </rPr>
      <t>)</t>
    </r>
  </si>
  <si>
    <r>
      <t xml:space="preserve">892 04 09 П1 1 00 74160 </t>
    </r>
    <r>
      <rPr>
        <sz val="8"/>
        <color indexed="10"/>
        <rFont val="Times New Roman"/>
        <family val="1"/>
      </rPr>
      <t>243</t>
    </r>
  </si>
  <si>
    <r>
      <t xml:space="preserve">892 04 09 П1 </t>
    </r>
    <r>
      <rPr>
        <sz val="8"/>
        <color indexed="14"/>
        <rFont val="Times New Roman"/>
        <family val="1"/>
      </rPr>
      <t>2</t>
    </r>
    <r>
      <rPr>
        <sz val="8"/>
        <rFont val="Times New Roman"/>
        <family val="1"/>
      </rPr>
      <t xml:space="preserve"> 00 </t>
    </r>
    <r>
      <rPr>
        <sz val="8"/>
        <color indexed="11"/>
        <rFont val="Times New Roman"/>
        <family val="1"/>
      </rPr>
      <t>74180</t>
    </r>
    <r>
      <rPr>
        <sz val="8"/>
        <rFont val="Times New Roman"/>
        <family val="1"/>
      </rPr>
      <t xml:space="preserve"> </t>
    </r>
    <r>
      <rPr>
        <sz val="8"/>
        <color indexed="10"/>
        <rFont val="Times New Roman"/>
        <family val="1"/>
      </rPr>
      <t>243</t>
    </r>
  </si>
  <si>
    <t xml:space="preserve">-строительство (реконструкция) дорог       </t>
  </si>
  <si>
    <t>892 04 09 БП 0 00 54200 414</t>
  </si>
  <si>
    <r>
      <t>в том числе: - за счёт дорожного фонда субъекта   (</t>
    </r>
    <r>
      <rPr>
        <b/>
        <sz val="7"/>
        <rFont val="Times New Roman"/>
        <family val="1"/>
      </rPr>
      <t>ДКЛ 18-А37-000Т4</t>
    </r>
    <r>
      <rPr>
        <sz val="7"/>
        <rFont val="Times New Roman"/>
        <family val="1"/>
      </rPr>
      <t>)  - федеральные средства</t>
    </r>
  </si>
  <si>
    <r>
      <t xml:space="preserve">892 04 09 </t>
    </r>
    <r>
      <rPr>
        <sz val="8"/>
        <color indexed="10"/>
        <rFont val="Times New Roman"/>
        <family val="1"/>
      </rPr>
      <t>П1 1 0</t>
    </r>
    <r>
      <rPr>
        <b/>
        <sz val="8"/>
        <color indexed="10"/>
        <rFont val="Times New Roman"/>
        <family val="1"/>
      </rPr>
      <t>3</t>
    </r>
    <r>
      <rPr>
        <sz val="8"/>
        <color indexed="10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L</t>
    </r>
    <r>
      <rPr>
        <sz val="8"/>
        <color indexed="10"/>
        <rFont val="Times New Roman"/>
        <family val="1"/>
      </rPr>
      <t>0550</t>
    </r>
    <r>
      <rPr>
        <sz val="8"/>
        <rFont val="Times New Roman"/>
        <family val="1"/>
      </rPr>
      <t xml:space="preserve"> 414</t>
    </r>
  </si>
  <si>
    <r>
      <t xml:space="preserve">                         - за счёт дорожного фонда субъекта   (</t>
    </r>
    <r>
      <rPr>
        <b/>
        <sz val="7"/>
        <rFont val="Times New Roman"/>
        <family val="1"/>
      </rPr>
      <t>ДКЛ 18-А37-000Т4</t>
    </r>
    <r>
      <rPr>
        <sz val="7"/>
        <rFont val="Times New Roman"/>
        <family val="1"/>
      </rPr>
      <t>)  - федеральные средства</t>
    </r>
  </si>
  <si>
    <t>892 04 09 БП 0 00 72310 414</t>
  </si>
  <si>
    <r>
      <t xml:space="preserve">                          - за счёт  дорожного фонда субъекта  (</t>
    </r>
    <r>
      <rPr>
        <b/>
        <sz val="7"/>
        <rFont val="Times New Roman"/>
        <family val="1"/>
      </rPr>
      <t>ДКЛ 7203</t>
    </r>
    <r>
      <rPr>
        <sz val="7"/>
        <rFont val="Times New Roman"/>
        <family val="1"/>
      </rPr>
      <t>)</t>
    </r>
  </si>
  <si>
    <r>
      <t xml:space="preserve">                        - за счёт дорожного фонда субъекта   (</t>
    </r>
    <r>
      <rPr>
        <b/>
        <sz val="7"/>
        <rFont val="Times New Roman"/>
        <family val="1"/>
      </rPr>
      <t>ДКЛ 18-А37-000Т4</t>
    </r>
    <r>
      <rPr>
        <sz val="7"/>
        <rFont val="Times New Roman"/>
        <family val="1"/>
      </rPr>
      <t>)   - областные средства</t>
    </r>
  </si>
  <si>
    <t>892 04 09 П1 1 00 74170 414</t>
  </si>
  <si>
    <t>в том числе: - за счёт средств дорожного фонда субъекта</t>
  </si>
  <si>
    <r>
      <t xml:space="preserve">892 04 09 П1 1 00 </t>
    </r>
    <r>
      <rPr>
        <sz val="8"/>
        <color indexed="14"/>
        <rFont val="Times New Roman"/>
        <family val="1"/>
      </rPr>
      <t>74210</t>
    </r>
    <r>
      <rPr>
        <sz val="8"/>
        <rFont val="Times New Roman"/>
        <family val="1"/>
      </rPr>
      <t xml:space="preserve"> 414</t>
    </r>
  </si>
  <si>
    <r>
      <t xml:space="preserve">892 04 09 П1 2 00 </t>
    </r>
    <r>
      <rPr>
        <sz val="8"/>
        <color indexed="11"/>
        <rFont val="Times New Roman"/>
        <family val="1"/>
      </rPr>
      <t>74180</t>
    </r>
    <r>
      <rPr>
        <sz val="8"/>
        <rFont val="Times New Roman"/>
        <family val="1"/>
      </rPr>
      <t xml:space="preserve"> </t>
    </r>
    <r>
      <rPr>
        <sz val="8"/>
        <color indexed="14"/>
        <rFont val="Times New Roman"/>
        <family val="1"/>
      </rPr>
      <t>414</t>
    </r>
    <r>
      <rPr>
        <sz val="8"/>
        <rFont val="Times New Roman"/>
        <family val="1"/>
      </rPr>
      <t xml:space="preserve"> </t>
    </r>
  </si>
  <si>
    <t xml:space="preserve"> - ремонт проездов к дворовым территориям многоквартирных домов и дворовых территорий многоквартирных домов    </t>
  </si>
  <si>
    <r>
      <t>в том числе: - за счёт средств дорожного фонда субъекта   (</t>
    </r>
    <r>
      <rPr>
        <b/>
        <sz val="7"/>
        <rFont val="Times New Roman"/>
        <family val="1"/>
      </rPr>
      <t>ДКЛ 7301</t>
    </r>
    <r>
      <rPr>
        <sz val="7"/>
        <rFont val="Times New Roman"/>
        <family val="1"/>
      </rPr>
      <t>)</t>
    </r>
  </si>
  <si>
    <r>
      <t xml:space="preserve">892 04 09 П1 1 00 </t>
    </r>
    <r>
      <rPr>
        <sz val="8"/>
        <color indexed="14"/>
        <rFont val="Times New Roman"/>
        <family val="1"/>
      </rPr>
      <t>74200</t>
    </r>
    <r>
      <rPr>
        <sz val="8"/>
        <rFont val="Times New Roman"/>
        <family val="1"/>
      </rPr>
      <t xml:space="preserve"> 244</t>
    </r>
  </si>
  <si>
    <r>
      <t>892 04 09 ПВ 1 0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S3180</t>
    </r>
    <r>
      <rPr>
        <sz val="8"/>
        <rFont val="Times New Roman"/>
        <family val="1"/>
      </rPr>
      <t xml:space="preserve"> 244</t>
    </r>
  </si>
  <si>
    <r>
      <t>в том числе: - за счёт средств дорожного фонда субъекта               (</t>
    </r>
    <r>
      <rPr>
        <b/>
        <sz val="7"/>
        <rFont val="Times New Roman"/>
        <family val="1"/>
      </rPr>
      <t>ДКЛ 7305</t>
    </r>
    <r>
      <rPr>
        <sz val="7"/>
        <rFont val="Times New Roman"/>
        <family val="1"/>
      </rPr>
      <t>)</t>
    </r>
  </si>
  <si>
    <r>
      <t>Профицит муниципального дорожного фонда  (со знаком "плюс"</t>
    </r>
    <r>
      <rPr>
        <sz val="9"/>
        <rFont val="Times New Roman"/>
        <family val="1"/>
      </rPr>
      <t xml:space="preserve">)             или                                                                                             </t>
    </r>
    <r>
      <rPr>
        <b/>
        <sz val="9"/>
        <rFont val="Times New Roman"/>
        <family val="1"/>
      </rPr>
      <t>Дефицит  муниципального дорожного фонда   (со знаком "минус")</t>
    </r>
  </si>
  <si>
    <t>Источники внутреннего финансирования дефицита муниципального дорожного фонда</t>
  </si>
  <si>
    <t>Уменьшение прочих остатков денежных средств местных бюджетов</t>
  </si>
  <si>
    <t xml:space="preserve">Уменьшение остатка средств муниципального дорожного фонда </t>
  </si>
  <si>
    <t xml:space="preserve"> - на начало отчётного  периода (всего)</t>
  </si>
  <si>
    <t xml:space="preserve"> - за счёт средств дорожного фонда субъекта (на софиансирование) </t>
  </si>
  <si>
    <t xml:space="preserve"> - на конец  отчётного периода (всего)</t>
  </si>
  <si>
    <t xml:space="preserve"> - 3 -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</si>
</sst>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"/>
    <numFmt numFmtId="167" formatCode="0.00%"/>
    <numFmt numFmtId="168" formatCode="0.0%"/>
    <numFmt numFmtId="169" formatCode="0.00"/>
    <numFmt numFmtId="170" formatCode="_-* #,##0.00_р_._-;\-* #,##0.00_р_._-;_-* \-??_р_._-;_-@_-"/>
  </numFmts>
  <fonts count="34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11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color indexed="10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 Narrow"/>
      <family val="2"/>
    </font>
    <font>
      <sz val="8"/>
      <color indexed="60"/>
      <name val="Times New Roman"/>
      <family val="1"/>
    </font>
    <font>
      <b/>
      <sz val="8"/>
      <color indexed="60"/>
      <name val="Times New Roman"/>
      <family val="1"/>
    </font>
    <font>
      <sz val="8"/>
      <color indexed="11"/>
      <name val="Times New Roman"/>
      <family val="1"/>
    </font>
    <font>
      <b/>
      <sz val="8"/>
      <color indexed="10"/>
      <name val="Times New Roman"/>
      <family val="1"/>
    </font>
    <font>
      <sz val="8"/>
      <color indexed="14"/>
      <name val="Times New Roman"/>
      <family val="1"/>
    </font>
    <font>
      <u val="single"/>
      <sz val="8"/>
      <color indexed="10"/>
      <name val="Times New Roman"/>
      <family val="1"/>
    </font>
    <font>
      <sz val="10"/>
      <color indexed="10"/>
      <name val="Arial Cyr"/>
      <family val="2"/>
    </font>
    <font>
      <sz val="7"/>
      <color indexed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80">
    <xf numFmtId="164" fontId="0" fillId="0" borderId="0" xfId="0" applyAlignment="1">
      <alignment/>
    </xf>
    <xf numFmtId="164" fontId="2" fillId="0" borderId="0" xfId="0" applyFont="1" applyFill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right"/>
    </xf>
    <xf numFmtId="164" fontId="5" fillId="0" borderId="0" xfId="0" applyFont="1" applyFill="1" applyAlignment="1">
      <alignment horizontal="center"/>
    </xf>
    <xf numFmtId="164" fontId="3" fillId="0" borderId="0" xfId="0" applyFont="1" applyBorder="1" applyAlignment="1">
      <alignment horizontal="right" vertical="center"/>
    </xf>
    <xf numFmtId="164" fontId="6" fillId="0" borderId="0" xfId="0" applyFont="1" applyFill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 horizontal="right" vertical="center"/>
    </xf>
    <xf numFmtId="164" fontId="6" fillId="0" borderId="0" xfId="0" applyFont="1" applyAlignment="1">
      <alignment horizontal="right" vertical="center"/>
    </xf>
    <xf numFmtId="164" fontId="8" fillId="0" borderId="0" xfId="0" applyFont="1" applyBorder="1" applyAlignment="1">
      <alignment horizontal="center"/>
    </xf>
    <xf numFmtId="164" fontId="9" fillId="0" borderId="1" xfId="0" applyFont="1" applyBorder="1" applyAlignment="1">
      <alignment horizontal="right" vertical="center"/>
    </xf>
    <xf numFmtId="164" fontId="9" fillId="0" borderId="0" xfId="0" applyFont="1" applyBorder="1" applyAlignment="1">
      <alignment horizontal="right" vertical="center"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horizontal="right"/>
    </xf>
    <xf numFmtId="164" fontId="3" fillId="0" borderId="2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7" fillId="0" borderId="5" xfId="0" applyFont="1" applyBorder="1" applyAlignment="1">
      <alignment horizontal="center" vertical="center" wrapText="1"/>
    </xf>
    <xf numFmtId="164" fontId="7" fillId="0" borderId="6" xfId="0" applyFont="1" applyBorder="1" applyAlignment="1">
      <alignment horizontal="center" vertical="center" wrapText="1"/>
    </xf>
    <xf numFmtId="164" fontId="7" fillId="0" borderId="7" xfId="0" applyFont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/>
    </xf>
    <xf numFmtId="164" fontId="10" fillId="2" borderId="8" xfId="0" applyFont="1" applyFill="1" applyBorder="1" applyAlignment="1">
      <alignment vertical="center"/>
    </xf>
    <xf numFmtId="166" fontId="12" fillId="2" borderId="2" xfId="0" applyNumberFormat="1" applyFont="1" applyFill="1" applyBorder="1" applyAlignment="1">
      <alignment vertical="center"/>
    </xf>
    <xf numFmtId="166" fontId="12" fillId="2" borderId="9" xfId="0" applyNumberFormat="1" applyFont="1" applyFill="1" applyBorder="1" applyAlignment="1">
      <alignment vertical="center"/>
    </xf>
    <xf numFmtId="166" fontId="12" fillId="2" borderId="3" xfId="0" applyNumberFormat="1" applyFont="1" applyFill="1" applyBorder="1" applyAlignment="1">
      <alignment vertical="center"/>
    </xf>
    <xf numFmtId="165" fontId="13" fillId="0" borderId="2" xfId="0" applyNumberFormat="1" applyFont="1" applyFill="1" applyBorder="1" applyAlignment="1">
      <alignment horizontal="center" vertical="center"/>
    </xf>
    <xf numFmtId="164" fontId="9" fillId="2" borderId="8" xfId="0" applyFont="1" applyFill="1" applyBorder="1" applyAlignment="1">
      <alignment vertical="center"/>
    </xf>
    <xf numFmtId="167" fontId="9" fillId="2" borderId="2" xfId="0" applyNumberFormat="1" applyFont="1" applyFill="1" applyBorder="1" applyAlignment="1">
      <alignment vertical="center"/>
    </xf>
    <xf numFmtId="167" fontId="9" fillId="2" borderId="9" xfId="0" applyNumberFormat="1" applyFont="1" applyFill="1" applyBorder="1" applyAlignment="1">
      <alignment vertical="center"/>
    </xf>
    <xf numFmtId="167" fontId="9" fillId="2" borderId="3" xfId="0" applyNumberFormat="1" applyFont="1" applyFill="1" applyBorder="1" applyAlignment="1">
      <alignment vertical="center"/>
    </xf>
    <xf numFmtId="164" fontId="12" fillId="2" borderId="8" xfId="0" applyFont="1" applyFill="1" applyBorder="1" applyAlignment="1">
      <alignment horizontal="left" vertical="center" wrapText="1"/>
    </xf>
    <xf numFmtId="165" fontId="9" fillId="0" borderId="10" xfId="0" applyNumberFormat="1" applyFont="1" applyFill="1" applyBorder="1" applyAlignment="1">
      <alignment horizontal="center" vertical="center"/>
    </xf>
    <xf numFmtId="164" fontId="9" fillId="2" borderId="11" xfId="0" applyFont="1" applyFill="1" applyBorder="1" applyAlignment="1">
      <alignment vertical="center"/>
    </xf>
    <xf numFmtId="167" fontId="9" fillId="2" borderId="10" xfId="0" applyNumberFormat="1" applyFont="1" applyFill="1" applyBorder="1" applyAlignment="1">
      <alignment vertical="center"/>
    </xf>
    <xf numFmtId="167" fontId="9" fillId="2" borderId="12" xfId="0" applyNumberFormat="1" applyFont="1" applyFill="1" applyBorder="1" applyAlignment="1">
      <alignment vertical="center"/>
    </xf>
    <xf numFmtId="167" fontId="9" fillId="2" borderId="13" xfId="0" applyNumberFormat="1" applyFont="1" applyFill="1" applyBorder="1" applyAlignment="1">
      <alignment vertical="center"/>
    </xf>
    <xf numFmtId="165" fontId="7" fillId="0" borderId="14" xfId="0" applyNumberFormat="1" applyFont="1" applyBorder="1" applyAlignment="1">
      <alignment horizontal="center" vertical="center"/>
    </xf>
    <xf numFmtId="164" fontId="3" fillId="0" borderId="15" xfId="0" applyFont="1" applyBorder="1" applyAlignment="1">
      <alignment vertical="center"/>
    </xf>
    <xf numFmtId="166" fontId="3" fillId="3" borderId="14" xfId="0" applyNumberFormat="1" applyFont="1" applyFill="1" applyBorder="1" applyAlignment="1">
      <alignment vertical="center"/>
    </xf>
    <xf numFmtId="166" fontId="3" fillId="3" borderId="16" xfId="0" applyNumberFormat="1" applyFont="1" applyFill="1" applyBorder="1" applyAlignment="1">
      <alignment vertical="center"/>
    </xf>
    <xf numFmtId="166" fontId="3" fillId="3" borderId="17" xfId="0" applyNumberFormat="1" applyFont="1" applyFill="1" applyBorder="1" applyAlignment="1">
      <alignment vertical="center"/>
    </xf>
    <xf numFmtId="165" fontId="13" fillId="4" borderId="18" xfId="0" applyNumberFormat="1" applyFont="1" applyFill="1" applyBorder="1" applyAlignment="1">
      <alignment horizontal="center" vertical="center"/>
    </xf>
    <xf numFmtId="164" fontId="11" fillId="4" borderId="19" xfId="0" applyFont="1" applyFill="1" applyBorder="1" applyAlignment="1">
      <alignment horizontal="left" vertical="center"/>
    </xf>
    <xf numFmtId="166" fontId="3" fillId="4" borderId="20" xfId="0" applyNumberFormat="1" applyFont="1" applyFill="1" applyBorder="1" applyAlignment="1">
      <alignment vertical="center"/>
    </xf>
    <xf numFmtId="166" fontId="3" fillId="4" borderId="21" xfId="0" applyNumberFormat="1" applyFont="1" applyFill="1" applyBorder="1" applyAlignment="1">
      <alignment vertical="center"/>
    </xf>
    <xf numFmtId="166" fontId="3" fillId="4" borderId="22" xfId="0" applyNumberFormat="1" applyFont="1" applyFill="1" applyBorder="1" applyAlignment="1">
      <alignment vertical="center"/>
    </xf>
    <xf numFmtId="164" fontId="11" fillId="4" borderId="23" xfId="0" applyFont="1" applyFill="1" applyBorder="1" applyAlignment="1">
      <alignment horizontal="left" vertical="center"/>
    </xf>
    <xf numFmtId="166" fontId="3" fillId="4" borderId="24" xfId="0" applyNumberFormat="1" applyFont="1" applyFill="1" applyBorder="1" applyAlignment="1">
      <alignment vertical="center"/>
    </xf>
    <xf numFmtId="166" fontId="3" fillId="4" borderId="25" xfId="0" applyNumberFormat="1" applyFont="1" applyFill="1" applyBorder="1" applyAlignment="1">
      <alignment vertical="center"/>
    </xf>
    <xf numFmtId="166" fontId="3" fillId="4" borderId="26" xfId="0" applyNumberFormat="1" applyFont="1" applyFill="1" applyBorder="1" applyAlignment="1">
      <alignment vertical="center"/>
    </xf>
    <xf numFmtId="164" fontId="11" fillId="4" borderId="27" xfId="0" applyFont="1" applyFill="1" applyBorder="1" applyAlignment="1">
      <alignment horizontal="left" vertical="center" wrapText="1"/>
    </xf>
    <xf numFmtId="166" fontId="3" fillId="4" borderId="28" xfId="0" applyNumberFormat="1" applyFont="1" applyFill="1" applyBorder="1" applyAlignment="1">
      <alignment vertical="center"/>
    </xf>
    <xf numFmtId="166" fontId="3" fillId="4" borderId="29" xfId="0" applyNumberFormat="1" applyFont="1" applyFill="1" applyBorder="1" applyAlignment="1">
      <alignment vertical="center"/>
    </xf>
    <xf numFmtId="166" fontId="3" fillId="4" borderId="30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center" vertical="center"/>
    </xf>
    <xf numFmtId="164" fontId="7" fillId="0" borderId="31" xfId="0" applyNumberFormat="1" applyFont="1" applyFill="1" applyBorder="1" applyAlignment="1">
      <alignment horizontal="left" vertical="center" wrapText="1"/>
    </xf>
    <xf numFmtId="166" fontId="3" fillId="0" borderId="14" xfId="0" applyNumberFormat="1" applyFont="1" applyFill="1" applyBorder="1" applyAlignment="1">
      <alignment vertical="center"/>
    </xf>
    <xf numFmtId="166" fontId="3" fillId="0" borderId="16" xfId="0" applyNumberFormat="1" applyFont="1" applyFill="1" applyBorder="1" applyAlignment="1">
      <alignment vertical="center"/>
    </xf>
    <xf numFmtId="166" fontId="3" fillId="0" borderId="17" xfId="0" applyNumberFormat="1" applyFont="1" applyFill="1" applyBorder="1" applyAlignment="1">
      <alignment vertical="center"/>
    </xf>
    <xf numFmtId="165" fontId="7" fillId="0" borderId="32" xfId="0" applyNumberFormat="1" applyFont="1" applyFill="1" applyBorder="1" applyAlignment="1">
      <alignment horizontal="center" vertical="center"/>
    </xf>
    <xf numFmtId="164" fontId="7" fillId="0" borderId="15" xfId="0" applyFont="1" applyFill="1" applyBorder="1" applyAlignment="1">
      <alignment horizontal="left" vertical="center" wrapText="1"/>
    </xf>
    <xf numFmtId="165" fontId="7" fillId="0" borderId="14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left" vertical="center" wrapText="1"/>
    </xf>
    <xf numFmtId="165" fontId="11" fillId="2" borderId="33" xfId="0" applyNumberFormat="1" applyFont="1" applyFill="1" applyBorder="1" applyAlignment="1">
      <alignment horizontal="center" vertical="center"/>
    </xf>
    <xf numFmtId="165" fontId="12" fillId="2" borderId="34" xfId="0" applyNumberFormat="1" applyFont="1" applyFill="1" applyBorder="1" applyAlignment="1">
      <alignment vertical="center" wrapText="1"/>
    </xf>
    <xf numFmtId="166" fontId="12" fillId="2" borderId="33" xfId="0" applyNumberFormat="1" applyFont="1" applyFill="1" applyBorder="1" applyAlignment="1">
      <alignment vertical="center"/>
    </xf>
    <xf numFmtId="166" fontId="12" fillId="2" borderId="35" xfId="0" applyNumberFormat="1" applyFont="1" applyFill="1" applyBorder="1" applyAlignment="1">
      <alignment vertical="center"/>
    </xf>
    <xf numFmtId="166" fontId="12" fillId="2" borderId="36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center" vertical="center"/>
    </xf>
    <xf numFmtId="164" fontId="14" fillId="0" borderId="18" xfId="0" applyNumberFormat="1" applyFont="1" applyFill="1" applyBorder="1" applyAlignment="1">
      <alignment horizontal="center" vertical="center"/>
    </xf>
    <xf numFmtId="165" fontId="3" fillId="0" borderId="31" xfId="0" applyNumberFormat="1" applyFont="1" applyFill="1" applyBorder="1" applyAlignment="1">
      <alignment horizontal="left" vertical="center" wrapText="1"/>
    </xf>
    <xf numFmtId="166" fontId="3" fillId="3" borderId="18" xfId="0" applyNumberFormat="1" applyFont="1" applyFill="1" applyBorder="1" applyAlignment="1">
      <alignment vertical="center"/>
    </xf>
    <xf numFmtId="166" fontId="3" fillId="3" borderId="37" xfId="0" applyNumberFormat="1" applyFont="1" applyFill="1" applyBorder="1" applyAlignment="1">
      <alignment vertical="center"/>
    </xf>
    <xf numFmtId="166" fontId="3" fillId="3" borderId="38" xfId="0" applyNumberFormat="1" applyFont="1" applyFill="1" applyBorder="1" applyAlignment="1">
      <alignment vertical="center"/>
    </xf>
    <xf numFmtId="164" fontId="14" fillId="0" borderId="39" xfId="0" applyNumberFormat="1" applyFont="1" applyFill="1" applyBorder="1" applyAlignment="1">
      <alignment horizontal="center" vertical="center"/>
    </xf>
    <xf numFmtId="164" fontId="7" fillId="0" borderId="40" xfId="0" applyNumberFormat="1" applyFont="1" applyFill="1" applyBorder="1" applyAlignment="1">
      <alignment horizontal="left" vertical="center" wrapText="1"/>
    </xf>
    <xf numFmtId="166" fontId="3" fillId="0" borderId="39" xfId="0" applyNumberFormat="1" applyFont="1" applyFill="1" applyBorder="1" applyAlignment="1">
      <alignment vertical="center"/>
    </xf>
    <xf numFmtId="166" fontId="3" fillId="0" borderId="41" xfId="0" applyNumberFormat="1" applyFont="1" applyFill="1" applyBorder="1" applyAlignment="1">
      <alignment vertical="center"/>
    </xf>
    <xf numFmtId="166" fontId="3" fillId="0" borderId="42" xfId="0" applyNumberFormat="1" applyFont="1" applyFill="1" applyBorder="1" applyAlignment="1">
      <alignment vertical="center"/>
    </xf>
    <xf numFmtId="164" fontId="14" fillId="0" borderId="24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left" vertical="center" wrapText="1"/>
    </xf>
    <xf numFmtId="166" fontId="3" fillId="0" borderId="24" xfId="0" applyNumberFormat="1" applyFont="1" applyFill="1" applyBorder="1" applyAlignment="1">
      <alignment vertical="center"/>
    </xf>
    <xf numFmtId="166" fontId="3" fillId="0" borderId="25" xfId="0" applyNumberFormat="1" applyFont="1" applyFill="1" applyBorder="1" applyAlignment="1">
      <alignment vertical="center"/>
    </xf>
    <xf numFmtId="166" fontId="3" fillId="0" borderId="26" xfId="0" applyNumberFormat="1" applyFont="1" applyFill="1" applyBorder="1" applyAlignment="1">
      <alignment vertical="center"/>
    </xf>
    <xf numFmtId="164" fontId="14" fillId="0" borderId="43" xfId="0" applyNumberFormat="1" applyFont="1" applyFill="1" applyBorder="1" applyAlignment="1">
      <alignment horizontal="center" vertical="center"/>
    </xf>
    <xf numFmtId="164" fontId="7" fillId="0" borderId="44" xfId="0" applyNumberFormat="1" applyFont="1" applyFill="1" applyBorder="1" applyAlignment="1">
      <alignment horizontal="left" vertical="center" wrapText="1"/>
    </xf>
    <xf numFmtId="166" fontId="3" fillId="0" borderId="43" xfId="0" applyNumberFormat="1" applyFont="1" applyFill="1" applyBorder="1" applyAlignment="1">
      <alignment vertical="center"/>
    </xf>
    <xf numFmtId="166" fontId="3" fillId="0" borderId="45" xfId="0" applyNumberFormat="1" applyFont="1" applyFill="1" applyBorder="1" applyAlignment="1">
      <alignment vertical="center"/>
    </xf>
    <xf numFmtId="166" fontId="3" fillId="0" borderId="46" xfId="0" applyNumberFormat="1" applyFont="1" applyFill="1" applyBorder="1" applyAlignment="1">
      <alignment vertical="center"/>
    </xf>
    <xf numFmtId="164" fontId="14" fillId="0" borderId="47" xfId="0" applyNumberFormat="1" applyFont="1" applyFill="1" applyBorder="1" applyAlignment="1">
      <alignment horizontal="center" vertical="center"/>
    </xf>
    <xf numFmtId="164" fontId="7" fillId="0" borderId="47" xfId="0" applyNumberFormat="1" applyFont="1" applyFill="1" applyBorder="1" applyAlignment="1">
      <alignment horizontal="left" vertical="center" wrapText="1"/>
    </xf>
    <xf numFmtId="166" fontId="3" fillId="0" borderId="47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vertical="center"/>
    </xf>
    <xf numFmtId="165" fontId="12" fillId="2" borderId="34" xfId="0" applyNumberFormat="1" applyFont="1" applyFill="1" applyBorder="1" applyAlignment="1">
      <alignment vertical="center"/>
    </xf>
    <xf numFmtId="166" fontId="11" fillId="2" borderId="33" xfId="0" applyNumberFormat="1" applyFont="1" applyFill="1" applyBorder="1" applyAlignment="1">
      <alignment vertical="center"/>
    </xf>
    <xf numFmtId="166" fontId="11" fillId="2" borderId="35" xfId="0" applyNumberFormat="1" applyFont="1" applyFill="1" applyBorder="1" applyAlignment="1">
      <alignment vertical="center"/>
    </xf>
    <xf numFmtId="166" fontId="11" fillId="2" borderId="36" xfId="0" applyNumberFormat="1" applyFont="1" applyFill="1" applyBorder="1" applyAlignment="1">
      <alignment vertical="center"/>
    </xf>
    <xf numFmtId="164" fontId="7" fillId="0" borderId="20" xfId="0" applyNumberFormat="1" applyFont="1" applyFill="1" applyBorder="1" applyAlignment="1">
      <alignment horizontal="center" vertical="center"/>
    </xf>
    <xf numFmtId="165" fontId="3" fillId="0" borderId="19" xfId="0" applyNumberFormat="1" applyFont="1" applyFill="1" applyBorder="1" applyAlignment="1">
      <alignment horizontal="left" vertical="center" wrapText="1"/>
    </xf>
    <xf numFmtId="166" fontId="3" fillId="3" borderId="20" xfId="0" applyNumberFormat="1" applyFont="1" applyFill="1" applyBorder="1" applyAlignment="1">
      <alignment vertical="center"/>
    </xf>
    <xf numFmtId="166" fontId="3" fillId="3" borderId="21" xfId="0" applyNumberFormat="1" applyFont="1" applyFill="1" applyBorder="1" applyAlignment="1">
      <alignment vertical="center"/>
    </xf>
    <xf numFmtId="166" fontId="3" fillId="3" borderId="22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>
      <alignment horizontal="left" vertical="center" wrapText="1"/>
    </xf>
    <xf numFmtId="164" fontId="7" fillId="0" borderId="28" xfId="0" applyNumberFormat="1" applyFont="1" applyFill="1" applyBorder="1" applyAlignment="1">
      <alignment horizontal="center" vertical="center"/>
    </xf>
    <xf numFmtId="165" fontId="7" fillId="0" borderId="27" xfId="0" applyNumberFormat="1" applyFont="1" applyFill="1" applyBorder="1" applyAlignment="1">
      <alignment horizontal="left" vertical="center" wrapText="1"/>
    </xf>
    <xf numFmtId="166" fontId="3" fillId="0" borderId="28" xfId="0" applyNumberFormat="1" applyFont="1" applyFill="1" applyBorder="1" applyAlignment="1">
      <alignment vertical="center"/>
    </xf>
    <xf numFmtId="166" fontId="3" fillId="0" borderId="29" xfId="0" applyNumberFormat="1" applyFont="1" applyFill="1" applyBorder="1" applyAlignment="1">
      <alignment vertical="center"/>
    </xf>
    <xf numFmtId="166" fontId="3" fillId="0" borderId="30" xfId="0" applyNumberFormat="1" applyFont="1" applyFill="1" applyBorder="1" applyAlignment="1">
      <alignment vertical="center"/>
    </xf>
    <xf numFmtId="164" fontId="7" fillId="0" borderId="39" xfId="0" applyNumberFormat="1" applyFont="1" applyFill="1" applyBorder="1" applyAlignment="1">
      <alignment horizontal="center" vertical="center"/>
    </xf>
    <xf numFmtId="165" fontId="3" fillId="0" borderId="40" xfId="0" applyNumberFormat="1" applyFont="1" applyFill="1" applyBorder="1" applyAlignment="1">
      <alignment horizontal="left" vertical="center" wrapText="1"/>
    </xf>
    <xf numFmtId="166" fontId="3" fillId="3" borderId="39" xfId="0" applyNumberFormat="1" applyFont="1" applyFill="1" applyBorder="1" applyAlignment="1">
      <alignment vertical="center"/>
    </xf>
    <xf numFmtId="166" fontId="3" fillId="3" borderId="41" xfId="0" applyNumberFormat="1" applyFont="1" applyFill="1" applyBorder="1" applyAlignment="1">
      <alignment vertical="center"/>
    </xf>
    <xf numFmtId="166" fontId="3" fillId="3" borderId="42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>
      <alignment horizontal="left" vertical="center" wrapText="1"/>
    </xf>
    <xf numFmtId="164" fontId="7" fillId="0" borderId="48" xfId="0" applyNumberFormat="1" applyFont="1" applyFill="1" applyBorder="1" applyAlignment="1">
      <alignment horizontal="center" vertical="center"/>
    </xf>
    <xf numFmtId="165" fontId="7" fillId="0" borderId="49" xfId="0" applyNumberFormat="1" applyFont="1" applyFill="1" applyBorder="1" applyAlignment="1">
      <alignment horizontal="left" vertical="center" wrapText="1"/>
    </xf>
    <xf numFmtId="166" fontId="3" fillId="0" borderId="48" xfId="0" applyNumberFormat="1" applyFont="1" applyFill="1" applyBorder="1" applyAlignment="1">
      <alignment vertical="center"/>
    </xf>
    <xf numFmtId="166" fontId="3" fillId="0" borderId="50" xfId="0" applyNumberFormat="1" applyFont="1" applyFill="1" applyBorder="1" applyAlignment="1">
      <alignment vertical="center"/>
    </xf>
    <xf numFmtId="166" fontId="3" fillId="0" borderId="51" xfId="0" applyNumberFormat="1" applyFont="1" applyFill="1" applyBorder="1" applyAlignment="1">
      <alignment vertical="center"/>
    </xf>
    <xf numFmtId="164" fontId="12" fillId="2" borderId="34" xfId="0" applyFont="1" applyFill="1" applyBorder="1" applyAlignment="1">
      <alignment horizontal="left" vertical="center" wrapText="1"/>
    </xf>
    <xf numFmtId="164" fontId="3" fillId="0" borderId="52" xfId="0" applyFont="1" applyBorder="1" applyAlignment="1">
      <alignment vertical="center" wrapText="1"/>
    </xf>
    <xf numFmtId="164" fontId="7" fillId="0" borderId="0" xfId="0" applyFont="1" applyBorder="1" applyAlignment="1">
      <alignment vertical="center" wrapText="1"/>
    </xf>
    <xf numFmtId="166" fontId="3" fillId="0" borderId="32" xfId="0" applyNumberFormat="1" applyFont="1" applyFill="1" applyBorder="1" applyAlignment="1">
      <alignment vertical="center"/>
    </xf>
    <xf numFmtId="166" fontId="3" fillId="0" borderId="53" xfId="0" applyNumberFormat="1" applyFont="1" applyFill="1" applyBorder="1" applyAlignment="1">
      <alignment vertical="center"/>
    </xf>
    <xf numFmtId="166" fontId="3" fillId="0" borderId="54" xfId="0" applyNumberFormat="1" applyFont="1" applyFill="1" applyBorder="1" applyAlignment="1">
      <alignment vertical="center"/>
    </xf>
    <xf numFmtId="164" fontId="3" fillId="0" borderId="55" xfId="0" applyFont="1" applyFill="1" applyBorder="1" applyAlignment="1">
      <alignment vertical="center"/>
    </xf>
    <xf numFmtId="165" fontId="7" fillId="0" borderId="32" xfId="0" applyNumberFormat="1" applyFont="1" applyBorder="1" applyAlignment="1">
      <alignment horizontal="center" vertical="center"/>
    </xf>
    <xf numFmtId="165" fontId="15" fillId="0" borderId="56" xfId="0" applyNumberFormat="1" applyFont="1" applyBorder="1" applyAlignment="1">
      <alignment horizontal="left" vertical="center" wrapText="1"/>
    </xf>
    <xf numFmtId="166" fontId="3" fillId="5" borderId="32" xfId="0" applyNumberFormat="1" applyFont="1" applyFill="1" applyBorder="1" applyAlignment="1">
      <alignment vertical="center"/>
    </xf>
    <xf numFmtId="166" fontId="3" fillId="5" borderId="53" xfId="0" applyNumberFormat="1" applyFont="1" applyFill="1" applyBorder="1" applyAlignment="1">
      <alignment vertical="center"/>
    </xf>
    <xf numFmtId="166" fontId="3" fillId="5" borderId="54" xfId="0" applyNumberFormat="1" applyFont="1" applyFill="1" applyBorder="1" applyAlignment="1">
      <alignment vertical="center"/>
    </xf>
    <xf numFmtId="165" fontId="7" fillId="0" borderId="28" xfId="0" applyNumberFormat="1" applyFont="1" applyBorder="1" applyAlignment="1">
      <alignment horizontal="center" vertical="center"/>
    </xf>
    <xf numFmtId="164" fontId="7" fillId="0" borderId="57" xfId="0" applyFont="1" applyBorder="1" applyAlignment="1">
      <alignment vertical="center" wrapText="1"/>
    </xf>
    <xf numFmtId="165" fontId="7" fillId="0" borderId="43" xfId="0" applyNumberFormat="1" applyFont="1" applyBorder="1" applyAlignment="1">
      <alignment horizontal="center" vertical="center"/>
    </xf>
    <xf numFmtId="164" fontId="7" fillId="0" borderId="58" xfId="0" applyFont="1" applyBorder="1" applyAlignment="1">
      <alignment horizontal="left" vertical="center" wrapText="1"/>
    </xf>
    <xf numFmtId="166" fontId="11" fillId="2" borderId="2" xfId="0" applyNumberFormat="1" applyFont="1" applyFill="1" applyBorder="1" applyAlignment="1">
      <alignment vertical="center"/>
    </xf>
    <xf numFmtId="166" fontId="11" fillId="2" borderId="9" xfId="0" applyNumberFormat="1" applyFont="1" applyFill="1" applyBorder="1" applyAlignment="1">
      <alignment vertical="center"/>
    </xf>
    <xf numFmtId="166" fontId="11" fillId="2" borderId="3" xfId="0" applyNumberFormat="1" applyFont="1" applyFill="1" applyBorder="1" applyAlignment="1">
      <alignment vertical="center"/>
    </xf>
    <xf numFmtId="165" fontId="7" fillId="0" borderId="48" xfId="0" applyNumberFormat="1" applyFont="1" applyBorder="1" applyAlignment="1">
      <alignment horizontal="center" vertical="center"/>
    </xf>
    <xf numFmtId="164" fontId="7" fillId="0" borderId="49" xfId="0" applyFont="1" applyBorder="1" applyAlignment="1">
      <alignment horizontal="left" vertical="center" wrapText="1"/>
    </xf>
    <xf numFmtId="166" fontId="3" fillId="3" borderId="48" xfId="0" applyNumberFormat="1" applyFont="1" applyFill="1" applyBorder="1" applyAlignment="1">
      <alignment horizontal="right" vertical="center"/>
    </xf>
    <xf numFmtId="166" fontId="3" fillId="3" borderId="50" xfId="0" applyNumberFormat="1" applyFont="1" applyFill="1" applyBorder="1" applyAlignment="1">
      <alignment horizontal="right" vertical="center"/>
    </xf>
    <xf numFmtId="166" fontId="3" fillId="3" borderId="51" xfId="0" applyNumberFormat="1" applyFont="1" applyFill="1" applyBorder="1" applyAlignment="1">
      <alignment horizontal="right" vertical="center"/>
    </xf>
    <xf numFmtId="165" fontId="7" fillId="0" borderId="59" xfId="0" applyNumberFormat="1" applyFont="1" applyBorder="1" applyAlignment="1">
      <alignment horizontal="center" vertical="center"/>
    </xf>
    <xf numFmtId="164" fontId="16" fillId="0" borderId="60" xfId="0" applyFont="1" applyBorder="1" applyAlignment="1">
      <alignment horizontal="left" vertical="center" wrapText="1"/>
    </xf>
    <xf numFmtId="166" fontId="3" fillId="0" borderId="59" xfId="0" applyNumberFormat="1" applyFont="1" applyFill="1" applyBorder="1" applyAlignment="1">
      <alignment horizontal="right" vertical="center"/>
    </xf>
    <xf numFmtId="166" fontId="3" fillId="0" borderId="61" xfId="0" applyNumberFormat="1" applyFont="1" applyFill="1" applyBorder="1" applyAlignment="1">
      <alignment horizontal="right" vertical="center"/>
    </xf>
    <xf numFmtId="166" fontId="3" fillId="0" borderId="62" xfId="0" applyNumberFormat="1" applyFont="1" applyFill="1" applyBorder="1" applyAlignment="1">
      <alignment horizontal="right" vertical="center"/>
    </xf>
    <xf numFmtId="165" fontId="7" fillId="0" borderId="20" xfId="0" applyNumberFormat="1" applyFont="1" applyBorder="1" applyAlignment="1">
      <alignment horizontal="center" vertical="center"/>
    </xf>
    <xf numFmtId="164" fontId="7" fillId="0" borderId="19" xfId="0" applyFont="1" applyBorder="1" applyAlignment="1">
      <alignment horizontal="left" vertical="center" wrapText="1"/>
    </xf>
    <xf numFmtId="166" fontId="3" fillId="3" borderId="20" xfId="0" applyNumberFormat="1" applyFont="1" applyFill="1" applyBorder="1" applyAlignment="1">
      <alignment horizontal="right" vertical="center"/>
    </xf>
    <xf numFmtId="166" fontId="3" fillId="3" borderId="21" xfId="0" applyNumberFormat="1" applyFont="1" applyFill="1" applyBorder="1" applyAlignment="1">
      <alignment horizontal="right" vertical="center"/>
    </xf>
    <xf numFmtId="166" fontId="3" fillId="3" borderId="22" xfId="0" applyNumberFormat="1" applyFont="1" applyFill="1" applyBorder="1" applyAlignment="1">
      <alignment horizontal="right" vertical="center"/>
    </xf>
    <xf numFmtId="165" fontId="7" fillId="0" borderId="24" xfId="0" applyNumberFormat="1" applyFont="1" applyBorder="1" applyAlignment="1">
      <alignment horizontal="center" vertical="center"/>
    </xf>
    <xf numFmtId="164" fontId="9" fillId="0" borderId="23" xfId="0" applyFont="1" applyBorder="1" applyAlignment="1">
      <alignment horizontal="left" vertical="center" wrapText="1"/>
    </xf>
    <xf numFmtId="166" fontId="3" fillId="5" borderId="24" xfId="0" applyNumberFormat="1" applyFont="1" applyFill="1" applyBorder="1" applyAlignment="1">
      <alignment horizontal="right" vertical="center"/>
    </xf>
    <xf numFmtId="166" fontId="3" fillId="5" borderId="25" xfId="0" applyNumberFormat="1" applyFont="1" applyFill="1" applyBorder="1" applyAlignment="1">
      <alignment horizontal="right" vertical="center"/>
    </xf>
    <xf numFmtId="166" fontId="3" fillId="5" borderId="26" xfId="0" applyNumberFormat="1" applyFont="1" applyFill="1" applyBorder="1" applyAlignment="1">
      <alignment horizontal="right" vertical="center"/>
    </xf>
    <xf numFmtId="164" fontId="16" fillId="0" borderId="23" xfId="0" applyFont="1" applyBorder="1" applyAlignment="1">
      <alignment horizontal="left" vertical="center" wrapText="1"/>
    </xf>
    <xf numFmtId="166" fontId="3" fillId="0" borderId="24" xfId="0" applyNumberFormat="1" applyFont="1" applyFill="1" applyBorder="1" applyAlignment="1">
      <alignment horizontal="right" vertical="center"/>
    </xf>
    <xf numFmtId="166" fontId="3" fillId="0" borderId="25" xfId="0" applyNumberFormat="1" applyFont="1" applyFill="1" applyBorder="1" applyAlignment="1">
      <alignment horizontal="right" vertical="center"/>
    </xf>
    <xf numFmtId="166" fontId="3" fillId="0" borderId="26" xfId="0" applyNumberFormat="1" applyFont="1" applyFill="1" applyBorder="1" applyAlignment="1">
      <alignment horizontal="right" vertical="center"/>
    </xf>
    <xf numFmtId="165" fontId="7" fillId="0" borderId="33" xfId="0" applyNumberFormat="1" applyFont="1" applyBorder="1" applyAlignment="1">
      <alignment horizontal="center" vertical="center"/>
    </xf>
    <xf numFmtId="166" fontId="3" fillId="0" borderId="33" xfId="0" applyNumberFormat="1" applyFont="1" applyFill="1" applyBorder="1" applyAlignment="1">
      <alignment horizontal="right" vertical="center"/>
    </xf>
    <xf numFmtId="166" fontId="3" fillId="0" borderId="35" xfId="0" applyNumberFormat="1" applyFont="1" applyFill="1" applyBorder="1" applyAlignment="1">
      <alignment horizontal="right" vertical="center"/>
    </xf>
    <xf numFmtId="166" fontId="3" fillId="0" borderId="36" xfId="0" applyNumberFormat="1" applyFont="1" applyFill="1" applyBorder="1" applyAlignment="1">
      <alignment horizontal="right" vertical="center"/>
    </xf>
    <xf numFmtId="165" fontId="10" fillId="2" borderId="63" xfId="0" applyNumberFormat="1" applyFont="1" applyFill="1" applyBorder="1" applyAlignment="1">
      <alignment horizontal="center" vertical="center"/>
    </xf>
    <xf numFmtId="166" fontId="11" fillId="2" borderId="2" xfId="0" applyNumberFormat="1" applyFont="1" applyFill="1" applyBorder="1" applyAlignment="1">
      <alignment horizontal="right" vertical="center"/>
    </xf>
    <xf numFmtId="166" fontId="11" fillId="2" borderId="9" xfId="0" applyNumberFormat="1" applyFont="1" applyFill="1" applyBorder="1" applyAlignment="1">
      <alignment horizontal="right" vertical="center"/>
    </xf>
    <xf numFmtId="166" fontId="11" fillId="2" borderId="3" xfId="0" applyNumberFormat="1" applyFont="1" applyFill="1" applyBorder="1" applyAlignment="1">
      <alignment horizontal="right" vertical="center"/>
    </xf>
    <xf numFmtId="165" fontId="12" fillId="0" borderId="10" xfId="0" applyNumberFormat="1" applyFont="1" applyFill="1" applyBorder="1" applyAlignment="1">
      <alignment horizontal="center" vertical="center"/>
    </xf>
    <xf numFmtId="164" fontId="7" fillId="2" borderId="11" xfId="0" applyFont="1" applyFill="1" applyBorder="1" applyAlignment="1">
      <alignment vertical="center"/>
    </xf>
    <xf numFmtId="168" fontId="13" fillId="2" borderId="10" xfId="0" applyNumberFormat="1" applyFont="1" applyFill="1" applyBorder="1" applyAlignment="1">
      <alignment vertical="center"/>
    </xf>
    <xf numFmtId="168" fontId="13" fillId="2" borderId="12" xfId="0" applyNumberFormat="1" applyFont="1" applyFill="1" applyBorder="1" applyAlignment="1">
      <alignment vertical="center"/>
    </xf>
    <xf numFmtId="168" fontId="13" fillId="2" borderId="13" xfId="0" applyNumberFormat="1" applyFont="1" applyFill="1" applyBorder="1" applyAlignment="1">
      <alignment vertical="center"/>
    </xf>
    <xf numFmtId="164" fontId="9" fillId="2" borderId="31" xfId="0" applyFont="1" applyFill="1" applyBorder="1" applyAlignment="1">
      <alignment vertical="center"/>
    </xf>
    <xf numFmtId="168" fontId="13" fillId="2" borderId="18" xfId="0" applyNumberFormat="1" applyFont="1" applyFill="1" applyBorder="1" applyAlignment="1">
      <alignment vertical="center"/>
    </xf>
    <xf numFmtId="168" fontId="13" fillId="2" borderId="37" xfId="0" applyNumberFormat="1" applyFont="1" applyFill="1" applyBorder="1" applyAlignment="1">
      <alignment vertical="center"/>
    </xf>
    <xf numFmtId="168" fontId="13" fillId="2" borderId="38" xfId="0" applyNumberFormat="1" applyFont="1" applyFill="1" applyBorder="1" applyAlignment="1">
      <alignment vertical="center"/>
    </xf>
    <xf numFmtId="164" fontId="6" fillId="0" borderId="56" xfId="0" applyFont="1" applyFill="1" applyBorder="1" applyAlignment="1">
      <alignment horizontal="center" vertical="center"/>
    </xf>
    <xf numFmtId="164" fontId="9" fillId="0" borderId="56" xfId="0" applyFont="1" applyFill="1" applyBorder="1" applyAlignment="1">
      <alignment vertical="center"/>
    </xf>
    <xf numFmtId="168" fontId="13" fillId="0" borderId="56" xfId="0" applyNumberFormat="1" applyFont="1" applyFill="1" applyBorder="1" applyAlignment="1">
      <alignment vertical="center"/>
    </xf>
    <xf numFmtId="164" fontId="6" fillId="0" borderId="0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vertical="center"/>
    </xf>
    <xf numFmtId="168" fontId="13" fillId="0" borderId="0" xfId="0" applyNumberFormat="1" applyFont="1" applyFill="1" applyBorder="1" applyAlignment="1">
      <alignment vertical="center"/>
    </xf>
    <xf numFmtId="165" fontId="7" fillId="2" borderId="33" xfId="0" applyNumberFormat="1" applyFont="1" applyFill="1" applyBorder="1" applyAlignment="1">
      <alignment horizontal="center" vertical="center"/>
    </xf>
    <xf numFmtId="165" fontId="7" fillId="0" borderId="14" xfId="0" applyNumberFormat="1" applyFont="1" applyBorder="1" applyAlignment="1">
      <alignment horizontal="left" vertical="center"/>
    </xf>
    <xf numFmtId="164" fontId="7" fillId="3" borderId="15" xfId="0" applyNumberFormat="1" applyFont="1" applyFill="1" applyBorder="1" applyAlignment="1">
      <alignment horizontal="left" vertical="center" wrapText="1"/>
    </xf>
    <xf numFmtId="166" fontId="11" fillId="3" borderId="14" xfId="0" applyNumberFormat="1" applyFont="1" applyFill="1" applyBorder="1" applyAlignment="1">
      <alignment horizontal="right" vertical="center"/>
    </xf>
    <xf numFmtId="166" fontId="11" fillId="3" borderId="16" xfId="0" applyNumberFormat="1" applyFont="1" applyFill="1" applyBorder="1" applyAlignment="1">
      <alignment horizontal="right" vertical="center"/>
    </xf>
    <xf numFmtId="166" fontId="11" fillId="3" borderId="17" xfId="0" applyNumberFormat="1" applyFont="1" applyFill="1" applyBorder="1" applyAlignment="1">
      <alignment horizontal="right" vertical="center"/>
    </xf>
    <xf numFmtId="165" fontId="11" fillId="5" borderId="31" xfId="0" applyNumberFormat="1" applyFont="1" applyFill="1" applyBorder="1" applyAlignment="1">
      <alignment horizontal="left" vertical="center" wrapText="1"/>
    </xf>
    <xf numFmtId="166" fontId="3" fillId="3" borderId="32" xfId="0" applyNumberFormat="1" applyFont="1" applyFill="1" applyBorder="1" applyAlignment="1">
      <alignment horizontal="right" vertical="center"/>
    </xf>
    <xf numFmtId="166" fontId="3" fillId="3" borderId="53" xfId="0" applyNumberFormat="1" applyFont="1" applyFill="1" applyBorder="1" applyAlignment="1">
      <alignment horizontal="right" vertical="center"/>
    </xf>
    <xf numFmtId="166" fontId="3" fillId="3" borderId="54" xfId="0" applyNumberFormat="1" applyFont="1" applyFill="1" applyBorder="1" applyAlignment="1">
      <alignment horizontal="right" vertical="center"/>
    </xf>
    <xf numFmtId="165" fontId="7" fillId="0" borderId="49" xfId="0" applyNumberFormat="1" applyFont="1" applyBorder="1" applyAlignment="1">
      <alignment horizontal="left" vertical="center" wrapText="1"/>
    </xf>
    <xf numFmtId="164" fontId="7" fillId="0" borderId="23" xfId="0" applyNumberFormat="1" applyFont="1" applyBorder="1" applyAlignment="1">
      <alignment horizontal="left" vertical="center" wrapText="1"/>
    </xf>
    <xf numFmtId="164" fontId="7" fillId="0" borderId="27" xfId="0" applyNumberFormat="1" applyFont="1" applyBorder="1" applyAlignment="1">
      <alignment horizontal="left" vertical="center" wrapText="1"/>
    </xf>
    <xf numFmtId="164" fontId="7" fillId="0" borderId="56" xfId="0" applyNumberFormat="1" applyFont="1" applyBorder="1" applyAlignment="1">
      <alignment horizontal="left" vertical="center" wrapText="1"/>
    </xf>
    <xf numFmtId="166" fontId="3" fillId="0" borderId="28" xfId="0" applyNumberFormat="1" applyFont="1" applyFill="1" applyBorder="1" applyAlignment="1">
      <alignment horizontal="right" vertical="center"/>
    </xf>
    <xf numFmtId="166" fontId="3" fillId="0" borderId="29" xfId="0" applyNumberFormat="1" applyFont="1" applyFill="1" applyBorder="1" applyAlignment="1">
      <alignment horizontal="right" vertical="center"/>
    </xf>
    <xf numFmtId="166" fontId="3" fillId="0" borderId="30" xfId="0" applyNumberFormat="1" applyFont="1" applyFill="1" applyBorder="1" applyAlignment="1">
      <alignment horizontal="right" vertical="center"/>
    </xf>
    <xf numFmtId="165" fontId="7" fillId="0" borderId="20" xfId="0" applyNumberFormat="1" applyFont="1" applyFill="1" applyBorder="1" applyAlignment="1">
      <alignment horizontal="center" vertical="center"/>
    </xf>
    <xf numFmtId="164" fontId="7" fillId="0" borderId="19" xfId="0" applyFont="1" applyBorder="1" applyAlignment="1">
      <alignment horizontal="justify" vertical="top" wrapText="1"/>
    </xf>
    <xf numFmtId="165" fontId="7" fillId="0" borderId="28" xfId="0" applyNumberFormat="1" applyFont="1" applyFill="1" applyBorder="1" applyAlignment="1">
      <alignment horizontal="center" vertical="center"/>
    </xf>
    <xf numFmtId="164" fontId="7" fillId="0" borderId="27" xfId="0" applyFont="1" applyBorder="1" applyAlignment="1">
      <alignment horizontal="justify" vertical="top" wrapText="1"/>
    </xf>
    <xf numFmtId="165" fontId="7" fillId="0" borderId="32" xfId="0" applyNumberFormat="1" applyFont="1" applyFill="1" applyBorder="1" applyAlignment="1">
      <alignment horizontal="left" vertical="center"/>
    </xf>
    <xf numFmtId="164" fontId="7" fillId="3" borderId="56" xfId="0" applyFont="1" applyFill="1" applyBorder="1" applyAlignment="1">
      <alignment vertical="center" wrapText="1"/>
    </xf>
    <xf numFmtId="165" fontId="7" fillId="0" borderId="24" xfId="0" applyNumberFormat="1" applyFont="1" applyFill="1" applyBorder="1" applyAlignment="1">
      <alignment horizontal="left" vertical="center"/>
    </xf>
    <xf numFmtId="165" fontId="7" fillId="0" borderId="59" xfId="0" applyNumberFormat="1" applyFont="1" applyFill="1" applyBorder="1" applyAlignment="1">
      <alignment horizontal="left" vertical="center"/>
    </xf>
    <xf numFmtId="165" fontId="7" fillId="0" borderId="60" xfId="0" applyNumberFormat="1" applyFont="1" applyBorder="1" applyAlignment="1">
      <alignment horizontal="left" vertical="center" wrapText="1"/>
    </xf>
    <xf numFmtId="165" fontId="7" fillId="0" borderId="18" xfId="0" applyNumberFormat="1" applyFont="1" applyFill="1" applyBorder="1" applyAlignment="1">
      <alignment horizontal="left" vertical="center"/>
    </xf>
    <xf numFmtId="165" fontId="11" fillId="6" borderId="31" xfId="0" applyNumberFormat="1" applyFont="1" applyFill="1" applyBorder="1" applyAlignment="1">
      <alignment horizontal="left" vertical="center" wrapText="1"/>
    </xf>
    <xf numFmtId="166" fontId="11" fillId="6" borderId="18" xfId="0" applyNumberFormat="1" applyFont="1" applyFill="1" applyBorder="1" applyAlignment="1">
      <alignment horizontal="right" vertical="center"/>
    </xf>
    <xf numFmtId="166" fontId="11" fillId="6" borderId="37" xfId="0" applyNumberFormat="1" applyFont="1" applyFill="1" applyBorder="1" applyAlignment="1">
      <alignment horizontal="right" vertical="center"/>
    </xf>
    <xf numFmtId="166" fontId="11" fillId="6" borderId="38" xfId="0" applyNumberFormat="1" applyFont="1" applyFill="1" applyBorder="1" applyAlignment="1">
      <alignment horizontal="right" vertical="center"/>
    </xf>
    <xf numFmtId="165" fontId="7" fillId="0" borderId="64" xfId="0" applyNumberFormat="1" applyFont="1" applyBorder="1" applyAlignment="1">
      <alignment horizontal="left" vertical="center" wrapText="1"/>
    </xf>
    <xf numFmtId="165" fontId="7" fillId="0" borderId="23" xfId="0" applyNumberFormat="1" applyFont="1" applyBorder="1" applyAlignment="1">
      <alignment horizontal="left" vertical="center" wrapText="1"/>
    </xf>
    <xf numFmtId="165" fontId="7" fillId="0" borderId="28" xfId="0" applyNumberFormat="1" applyFont="1" applyFill="1" applyBorder="1" applyAlignment="1">
      <alignment horizontal="left" vertical="center"/>
    </xf>
    <xf numFmtId="165" fontId="7" fillId="0" borderId="27" xfId="0" applyNumberFormat="1" applyFont="1" applyBorder="1" applyAlignment="1">
      <alignment horizontal="left" vertical="center" wrapText="1"/>
    </xf>
    <xf numFmtId="166" fontId="3" fillId="6" borderId="18" xfId="0" applyNumberFormat="1" applyFont="1" applyFill="1" applyBorder="1" applyAlignment="1">
      <alignment horizontal="right" vertical="center"/>
    </xf>
    <xf numFmtId="166" fontId="3" fillId="6" borderId="37" xfId="0" applyNumberFormat="1" applyFont="1" applyFill="1" applyBorder="1" applyAlignment="1">
      <alignment horizontal="right" vertical="center"/>
    </xf>
    <xf numFmtId="166" fontId="3" fillId="6" borderId="38" xfId="0" applyNumberFormat="1" applyFont="1" applyFill="1" applyBorder="1" applyAlignment="1">
      <alignment horizontal="right" vertical="center"/>
    </xf>
    <xf numFmtId="165" fontId="7" fillId="0" borderId="48" xfId="0" applyNumberFormat="1" applyFont="1" applyFill="1" applyBorder="1" applyAlignment="1">
      <alignment horizontal="left" vertical="center"/>
    </xf>
    <xf numFmtId="164" fontId="7" fillId="3" borderId="49" xfId="0" applyFont="1" applyFill="1" applyBorder="1" applyAlignment="1">
      <alignment vertical="top" wrapText="1"/>
    </xf>
    <xf numFmtId="164" fontId="7" fillId="0" borderId="23" xfId="0" applyFont="1" applyBorder="1" applyAlignment="1">
      <alignment vertical="top" wrapText="1"/>
    </xf>
    <xf numFmtId="164" fontId="7" fillId="3" borderId="19" xfId="0" applyFont="1" applyFill="1" applyBorder="1" applyAlignment="1">
      <alignment vertical="top" wrapText="1"/>
    </xf>
    <xf numFmtId="165" fontId="7" fillId="0" borderId="43" xfId="0" applyNumberFormat="1" applyFont="1" applyFill="1" applyBorder="1" applyAlignment="1">
      <alignment horizontal="center" vertical="center"/>
    </xf>
    <xf numFmtId="164" fontId="7" fillId="0" borderId="44" xfId="0" applyFont="1" applyBorder="1" applyAlignment="1">
      <alignment vertical="top" wrapText="1"/>
    </xf>
    <xf numFmtId="166" fontId="3" fillId="0" borderId="43" xfId="0" applyNumberFormat="1" applyFont="1" applyFill="1" applyBorder="1" applyAlignment="1">
      <alignment horizontal="right" vertical="center"/>
    </xf>
    <xf numFmtId="166" fontId="3" fillId="0" borderId="45" xfId="0" applyNumberFormat="1" applyFont="1" applyFill="1" applyBorder="1" applyAlignment="1">
      <alignment horizontal="right" vertical="center"/>
    </xf>
    <xf numFmtId="166" fontId="3" fillId="0" borderId="46" xfId="0" applyNumberFormat="1" applyFont="1" applyFill="1" applyBorder="1" applyAlignment="1">
      <alignment horizontal="right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12" fillId="2" borderId="8" xfId="0" applyNumberFormat="1" applyFont="1" applyFill="1" applyBorder="1" applyAlignment="1">
      <alignment horizontal="left" vertical="center" wrapText="1"/>
    </xf>
    <xf numFmtId="165" fontId="7" fillId="0" borderId="65" xfId="0" applyNumberFormat="1" applyFont="1" applyFill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165" fontId="3" fillId="0" borderId="31" xfId="0" applyNumberFormat="1" applyFont="1" applyBorder="1" applyAlignment="1">
      <alignment horizontal="left" vertical="center" wrapText="1"/>
    </xf>
    <xf numFmtId="164" fontId="7" fillId="0" borderId="66" xfId="0" applyFont="1" applyBorder="1" applyAlignment="1">
      <alignment horizontal="justify" vertical="center" wrapText="1"/>
    </xf>
    <xf numFmtId="166" fontId="3" fillId="0" borderId="20" xfId="0" applyNumberFormat="1" applyFont="1" applyFill="1" applyBorder="1" applyAlignment="1">
      <alignment vertical="center"/>
    </xf>
    <xf numFmtId="166" fontId="3" fillId="0" borderId="21" xfId="0" applyNumberFormat="1" applyFont="1" applyFill="1" applyBorder="1" applyAlignment="1">
      <alignment vertical="center"/>
    </xf>
    <xf numFmtId="166" fontId="3" fillId="0" borderId="22" xfId="0" applyNumberFormat="1" applyFont="1" applyFill="1" applyBorder="1" applyAlignment="1">
      <alignment vertical="center"/>
    </xf>
    <xf numFmtId="164" fontId="7" fillId="0" borderId="67" xfId="0" applyFont="1" applyBorder="1" applyAlignment="1">
      <alignment horizontal="justify" vertical="center" wrapText="1"/>
    </xf>
    <xf numFmtId="166" fontId="3" fillId="0" borderId="59" xfId="0" applyNumberFormat="1" applyFont="1" applyFill="1" applyBorder="1" applyAlignment="1">
      <alignment vertical="center"/>
    </xf>
    <xf numFmtId="166" fontId="3" fillId="0" borderId="61" xfId="0" applyNumberFormat="1" applyFont="1" applyFill="1" applyBorder="1" applyAlignment="1">
      <alignment vertical="center"/>
    </xf>
    <xf numFmtId="166" fontId="3" fillId="0" borderId="62" xfId="0" applyNumberFormat="1" applyFont="1" applyFill="1" applyBorder="1" applyAlignment="1">
      <alignment vertical="center"/>
    </xf>
    <xf numFmtId="164" fontId="7" fillId="0" borderId="19" xfId="0" applyFont="1" applyBorder="1" applyAlignment="1">
      <alignment vertical="top" wrapText="1"/>
    </xf>
    <xf numFmtId="165" fontId="7" fillId="0" borderId="59" xfId="0" applyNumberFormat="1" applyFont="1" applyFill="1" applyBorder="1" applyAlignment="1">
      <alignment horizontal="center" vertical="center"/>
    </xf>
    <xf numFmtId="164" fontId="7" fillId="0" borderId="27" xfId="0" applyFont="1" applyBorder="1" applyAlignment="1">
      <alignment vertical="top" wrapText="1"/>
    </xf>
    <xf numFmtId="165" fontId="3" fillId="0" borderId="64" xfId="0" applyNumberFormat="1" applyFont="1" applyFill="1" applyBorder="1" applyAlignment="1">
      <alignment horizontal="left" vertical="center" wrapText="1"/>
    </xf>
    <xf numFmtId="165" fontId="7" fillId="0" borderId="39" xfId="0" applyNumberFormat="1" applyFont="1" applyFill="1" applyBorder="1" applyAlignment="1">
      <alignment horizontal="center" vertical="center"/>
    </xf>
    <xf numFmtId="164" fontId="7" fillId="0" borderId="22" xfId="0" applyFont="1" applyFill="1" applyBorder="1" applyAlignment="1">
      <alignment horizontal="left" vertical="center" wrapText="1"/>
    </xf>
    <xf numFmtId="165" fontId="7" fillId="0" borderId="48" xfId="0" applyNumberFormat="1" applyFont="1" applyFill="1" applyBorder="1" applyAlignment="1">
      <alignment horizontal="center" vertical="center"/>
    </xf>
    <xf numFmtId="164" fontId="7" fillId="0" borderId="62" xfId="0" applyFont="1" applyFill="1" applyBorder="1" applyAlignment="1">
      <alignment horizontal="left" vertical="center" wrapText="1"/>
    </xf>
    <xf numFmtId="165" fontId="7" fillId="0" borderId="22" xfId="0" applyNumberFormat="1" applyFont="1" applyFill="1" applyBorder="1" applyAlignment="1">
      <alignment horizontal="left" vertical="center" wrapText="1"/>
    </xf>
    <xf numFmtId="165" fontId="7" fillId="0" borderId="24" xfId="0" applyNumberFormat="1" applyFont="1" applyFill="1" applyBorder="1" applyAlignment="1">
      <alignment horizontal="center" vertical="center"/>
    </xf>
    <xf numFmtId="164" fontId="7" fillId="0" borderId="67" xfId="0" applyFont="1" applyBorder="1" applyAlignment="1">
      <alignment vertical="center" wrapText="1"/>
    </xf>
    <xf numFmtId="164" fontId="7" fillId="0" borderId="68" xfId="0" applyFont="1" applyBorder="1" applyAlignment="1">
      <alignment vertical="center" wrapText="1"/>
    </xf>
    <xf numFmtId="164" fontId="7" fillId="0" borderId="58" xfId="0" applyFont="1" applyBorder="1" applyAlignment="1">
      <alignment vertical="center" wrapText="1"/>
    </xf>
    <xf numFmtId="164" fontId="6" fillId="0" borderId="0" xfId="0" applyFont="1" applyFill="1" applyBorder="1" applyAlignment="1">
      <alignment/>
    </xf>
    <xf numFmtId="165" fontId="3" fillId="0" borderId="15" xfId="0" applyNumberFormat="1" applyFont="1" applyBorder="1" applyAlignment="1">
      <alignment horizontal="left" vertical="center" wrapText="1"/>
    </xf>
    <xf numFmtId="166" fontId="3" fillId="3" borderId="14" xfId="0" applyNumberFormat="1" applyFont="1" applyFill="1" applyBorder="1" applyAlignment="1">
      <alignment horizontal="right" vertical="center"/>
    </xf>
    <xf numFmtId="166" fontId="3" fillId="3" borderId="16" xfId="0" applyNumberFormat="1" applyFont="1" applyFill="1" applyBorder="1" applyAlignment="1">
      <alignment horizontal="right" vertical="center"/>
    </xf>
    <xf numFmtId="166" fontId="3" fillId="3" borderId="17" xfId="0" applyNumberFormat="1" applyFont="1" applyFill="1" applyBorder="1" applyAlignment="1">
      <alignment horizontal="right" vertical="center"/>
    </xf>
    <xf numFmtId="165" fontId="7" fillId="0" borderId="31" xfId="0" applyNumberFormat="1" applyFont="1" applyBorder="1" applyAlignment="1">
      <alignment horizontal="left" vertical="center" wrapText="1"/>
    </xf>
    <xf numFmtId="166" fontId="3" fillId="0" borderId="32" xfId="0" applyNumberFormat="1" applyFont="1" applyFill="1" applyBorder="1" applyAlignment="1">
      <alignment horizontal="right" vertical="center"/>
    </xf>
    <xf numFmtId="166" fontId="3" fillId="0" borderId="53" xfId="0" applyNumberFormat="1" applyFont="1" applyFill="1" applyBorder="1" applyAlignment="1">
      <alignment horizontal="right" vertical="center"/>
    </xf>
    <xf numFmtId="166" fontId="3" fillId="0" borderId="54" xfId="0" applyNumberFormat="1" applyFont="1" applyFill="1" applyBorder="1" applyAlignment="1">
      <alignment horizontal="right" vertical="center"/>
    </xf>
    <xf numFmtId="165" fontId="3" fillId="0" borderId="49" xfId="0" applyNumberFormat="1" applyFont="1" applyBorder="1" applyAlignment="1">
      <alignment horizontal="left" vertical="center" wrapText="1"/>
    </xf>
    <xf numFmtId="165" fontId="7" fillId="0" borderId="69" xfId="0" applyNumberFormat="1" applyFont="1" applyBorder="1" applyAlignment="1">
      <alignment horizontal="center" vertical="center"/>
    </xf>
    <xf numFmtId="164" fontId="7" fillId="0" borderId="64" xfId="0" applyNumberFormat="1" applyFont="1" applyBorder="1" applyAlignment="1">
      <alignment horizontal="left" vertical="center" wrapText="1"/>
    </xf>
    <xf numFmtId="165" fontId="7" fillId="0" borderId="70" xfId="0" applyNumberFormat="1" applyFont="1" applyBorder="1" applyAlignment="1">
      <alignment horizontal="center" vertical="center"/>
    </xf>
    <xf numFmtId="164" fontId="9" fillId="0" borderId="60" xfId="0" applyNumberFormat="1" applyFont="1" applyBorder="1" applyAlignment="1">
      <alignment horizontal="left" vertical="center" wrapText="1"/>
    </xf>
    <xf numFmtId="165" fontId="7" fillId="0" borderId="71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left" vertical="center" wrapText="1"/>
    </xf>
    <xf numFmtId="165" fontId="7" fillId="0" borderId="72" xfId="0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left" vertical="center" wrapText="1"/>
    </xf>
    <xf numFmtId="165" fontId="7" fillId="0" borderId="73" xfId="0" applyNumberFormat="1" applyFont="1" applyBorder="1" applyAlignment="1">
      <alignment horizontal="center" vertical="center"/>
    </xf>
    <xf numFmtId="164" fontId="9" fillId="0" borderId="30" xfId="0" applyFont="1" applyFill="1" applyBorder="1" applyAlignment="1">
      <alignment vertical="top" wrapText="1"/>
    </xf>
    <xf numFmtId="165" fontId="7" fillId="0" borderId="74" xfId="0" applyNumberFormat="1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left" vertical="center" wrapText="1"/>
    </xf>
    <xf numFmtId="166" fontId="3" fillId="3" borderId="18" xfId="0" applyNumberFormat="1" applyFont="1" applyFill="1" applyBorder="1" applyAlignment="1">
      <alignment horizontal="right" vertical="center"/>
    </xf>
    <xf numFmtId="166" fontId="3" fillId="3" borderId="37" xfId="0" applyNumberFormat="1" applyFont="1" applyFill="1" applyBorder="1" applyAlignment="1">
      <alignment horizontal="right" vertical="center"/>
    </xf>
    <xf numFmtId="166" fontId="3" fillId="3" borderId="38" xfId="0" applyNumberFormat="1" applyFont="1" applyFill="1" applyBorder="1" applyAlignment="1">
      <alignment horizontal="right" vertical="center"/>
    </xf>
    <xf numFmtId="165" fontId="7" fillId="0" borderId="19" xfId="0" applyNumberFormat="1" applyFont="1" applyBorder="1" applyAlignment="1">
      <alignment horizontal="left" vertical="center" wrapText="1"/>
    </xf>
    <xf numFmtId="165" fontId="9" fillId="0" borderId="27" xfId="0" applyNumberFormat="1" applyFont="1" applyBorder="1" applyAlignment="1">
      <alignment horizontal="left" vertical="center" wrapText="1"/>
    </xf>
    <xf numFmtId="165" fontId="9" fillId="0" borderId="44" xfId="0" applyNumberFormat="1" applyFont="1" applyBorder="1" applyAlignment="1">
      <alignment horizontal="left" vertical="center" wrapText="1"/>
    </xf>
    <xf numFmtId="165" fontId="3" fillId="0" borderId="49" xfId="0" applyNumberFormat="1" applyFont="1" applyFill="1" applyBorder="1" applyAlignment="1">
      <alignment horizontal="left" vertical="center" wrapText="1"/>
    </xf>
    <xf numFmtId="166" fontId="3" fillId="3" borderId="48" xfId="0" applyNumberFormat="1" applyFont="1" applyFill="1" applyBorder="1" applyAlignment="1">
      <alignment vertical="center"/>
    </xf>
    <xf numFmtId="166" fontId="3" fillId="3" borderId="50" xfId="0" applyNumberFormat="1" applyFont="1" applyFill="1" applyBorder="1" applyAlignment="1">
      <alignment vertical="center"/>
    </xf>
    <xf numFmtId="166" fontId="3" fillId="3" borderId="51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>
      <alignment horizontal="left" vertical="center" wrapText="1"/>
    </xf>
    <xf numFmtId="165" fontId="12" fillId="2" borderId="34" xfId="0" applyNumberFormat="1" applyFont="1" applyFill="1" applyBorder="1" applyAlignment="1">
      <alignment horizontal="left" vertical="center" wrapText="1"/>
    </xf>
    <xf numFmtId="166" fontId="3" fillId="0" borderId="18" xfId="0" applyNumberFormat="1" applyFont="1" applyFill="1" applyBorder="1" applyAlignment="1">
      <alignment vertical="center"/>
    </xf>
    <xf numFmtId="166" fontId="3" fillId="0" borderId="37" xfId="0" applyNumberFormat="1" applyFont="1" applyFill="1" applyBorder="1" applyAlignment="1">
      <alignment vertical="center"/>
    </xf>
    <xf numFmtId="166" fontId="3" fillId="0" borderId="38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>
      <alignment horizontal="left" vertical="center" wrapText="1"/>
    </xf>
    <xf numFmtId="165" fontId="3" fillId="0" borderId="64" xfId="0" applyNumberFormat="1" applyFont="1" applyBorder="1" applyAlignment="1">
      <alignment horizontal="left" vertical="center" wrapText="1"/>
    </xf>
    <xf numFmtId="166" fontId="3" fillId="3" borderId="32" xfId="0" applyNumberFormat="1" applyFont="1" applyFill="1" applyBorder="1" applyAlignment="1">
      <alignment vertical="center"/>
    </xf>
    <xf numFmtId="166" fontId="3" fillId="3" borderId="53" xfId="0" applyNumberFormat="1" applyFont="1" applyFill="1" applyBorder="1" applyAlignment="1">
      <alignment vertical="center"/>
    </xf>
    <xf numFmtId="166" fontId="3" fillId="3" borderId="54" xfId="0" applyNumberFormat="1" applyFont="1" applyFill="1" applyBorder="1" applyAlignment="1">
      <alignment vertical="center"/>
    </xf>
    <xf numFmtId="164" fontId="7" fillId="0" borderId="21" xfId="0" applyFont="1" applyFill="1" applyBorder="1" applyAlignment="1">
      <alignment horizontal="left" vertical="center" wrapText="1"/>
    </xf>
    <xf numFmtId="164" fontId="7" fillId="0" borderId="25" xfId="0" applyFont="1" applyFill="1" applyBorder="1" applyAlignment="1">
      <alignment horizontal="left" vertical="center" wrapText="1"/>
    </xf>
    <xf numFmtId="166" fontId="3" fillId="5" borderId="24" xfId="0" applyNumberFormat="1" applyFont="1" applyFill="1" applyBorder="1" applyAlignment="1">
      <alignment vertical="center"/>
    </xf>
    <xf numFmtId="166" fontId="3" fillId="5" borderId="25" xfId="0" applyNumberFormat="1" applyFont="1" applyFill="1" applyBorder="1" applyAlignment="1">
      <alignment vertical="center"/>
    </xf>
    <xf numFmtId="166" fontId="3" fillId="5" borderId="26" xfId="0" applyNumberFormat="1" applyFont="1" applyFill="1" applyBorder="1" applyAlignment="1">
      <alignment vertical="center"/>
    </xf>
    <xf numFmtId="164" fontId="7" fillId="0" borderId="29" xfId="0" applyFont="1" applyFill="1" applyBorder="1" applyAlignment="1">
      <alignment horizontal="left" vertical="center" wrapText="1"/>
    </xf>
    <xf numFmtId="164" fontId="3" fillId="0" borderId="19" xfId="0" applyFont="1" applyFill="1" applyBorder="1" applyAlignment="1">
      <alignment vertical="center" wrapText="1"/>
    </xf>
    <xf numFmtId="164" fontId="7" fillId="0" borderId="23" xfId="0" applyFont="1" applyFill="1" applyBorder="1" applyAlignment="1">
      <alignment vertical="center" wrapText="1"/>
    </xf>
    <xf numFmtId="164" fontId="7" fillId="0" borderId="27" xfId="0" applyFont="1" applyFill="1" applyBorder="1" applyAlignment="1">
      <alignment vertical="center" wrapText="1"/>
    </xf>
    <xf numFmtId="165" fontId="3" fillId="0" borderId="31" xfId="0" applyNumberFormat="1" applyFont="1" applyBorder="1" applyAlignment="1">
      <alignment horizontal="left" vertical="top" wrapText="1"/>
    </xf>
    <xf numFmtId="165" fontId="3" fillId="0" borderId="49" xfId="0" applyNumberFormat="1" applyFont="1" applyFill="1" applyBorder="1" applyAlignment="1">
      <alignment horizontal="left" vertical="top" wrapText="1"/>
    </xf>
    <xf numFmtId="165" fontId="3" fillId="0" borderId="49" xfId="0" applyNumberFormat="1" applyFont="1" applyBorder="1" applyAlignment="1">
      <alignment horizontal="left" vertical="top" wrapText="1"/>
    </xf>
    <xf numFmtId="165" fontId="7" fillId="0" borderId="27" xfId="0" applyNumberFormat="1" applyFont="1" applyBorder="1" applyAlignment="1">
      <alignment horizontal="left" vertical="top" wrapText="1"/>
    </xf>
    <xf numFmtId="164" fontId="3" fillId="0" borderId="19" xfId="0" applyFont="1" applyBorder="1" applyAlignment="1">
      <alignment vertical="top" wrapText="1"/>
    </xf>
    <xf numFmtId="165" fontId="3" fillId="0" borderId="64" xfId="0" applyNumberFormat="1" applyFont="1" applyBorder="1" applyAlignment="1">
      <alignment horizontal="left" vertical="top" wrapText="1"/>
    </xf>
    <xf numFmtId="164" fontId="3" fillId="0" borderId="64" xfId="0" applyNumberFormat="1" applyFont="1" applyFill="1" applyBorder="1" applyAlignment="1">
      <alignment horizontal="left" vertical="top" wrapText="1"/>
    </xf>
    <xf numFmtId="164" fontId="7" fillId="0" borderId="27" xfId="0" applyNumberFormat="1" applyFont="1" applyFill="1" applyBorder="1" applyAlignment="1">
      <alignment horizontal="left" vertical="top" wrapText="1"/>
    </xf>
    <xf numFmtId="165" fontId="3" fillId="0" borderId="19" xfId="0" applyNumberFormat="1" applyFont="1" applyBorder="1" applyAlignment="1">
      <alignment horizontal="left" vertical="center" wrapText="1"/>
    </xf>
    <xf numFmtId="165" fontId="7" fillId="0" borderId="44" xfId="0" applyNumberFormat="1" applyFont="1" applyBorder="1" applyAlignment="1">
      <alignment horizontal="left" vertical="center" wrapText="1"/>
    </xf>
    <xf numFmtId="165" fontId="12" fillId="2" borderId="8" xfId="0" applyNumberFormat="1" applyFont="1" applyFill="1" applyBorder="1" applyAlignment="1">
      <alignment vertical="center"/>
    </xf>
    <xf numFmtId="166" fontId="3" fillId="3" borderId="24" xfId="0" applyNumberFormat="1" applyFont="1" applyFill="1" applyBorder="1" applyAlignment="1">
      <alignment vertical="center"/>
    </xf>
    <xf numFmtId="166" fontId="3" fillId="3" borderId="25" xfId="0" applyNumberFormat="1" applyFont="1" applyFill="1" applyBorder="1" applyAlignment="1">
      <alignment vertical="center"/>
    </xf>
    <xf numFmtId="166" fontId="3" fillId="3" borderId="26" xfId="0" applyNumberFormat="1" applyFont="1" applyFill="1" applyBorder="1" applyAlignment="1">
      <alignment vertical="center"/>
    </xf>
    <xf numFmtId="167" fontId="13" fillId="2" borderId="10" xfId="0" applyNumberFormat="1" applyFont="1" applyFill="1" applyBorder="1" applyAlignment="1">
      <alignment vertical="center"/>
    </xf>
    <xf numFmtId="167" fontId="13" fillId="2" borderId="12" xfId="0" applyNumberFormat="1" applyFont="1" applyFill="1" applyBorder="1" applyAlignment="1">
      <alignment vertical="center"/>
    </xf>
    <xf numFmtId="167" fontId="13" fillId="2" borderId="13" xfId="0" applyNumberFormat="1" applyFont="1" applyFill="1" applyBorder="1" applyAlignment="1">
      <alignment vertical="center"/>
    </xf>
    <xf numFmtId="167" fontId="13" fillId="2" borderId="18" xfId="0" applyNumberFormat="1" applyFont="1" applyFill="1" applyBorder="1" applyAlignment="1">
      <alignment vertical="center"/>
    </xf>
    <xf numFmtId="167" fontId="13" fillId="2" borderId="37" xfId="0" applyNumberFormat="1" applyFont="1" applyFill="1" applyBorder="1" applyAlignment="1">
      <alignment vertical="center"/>
    </xf>
    <xf numFmtId="167" fontId="13" fillId="2" borderId="38" xfId="0" applyNumberFormat="1" applyFont="1" applyFill="1" applyBorder="1" applyAlignment="1">
      <alignment vertical="center"/>
    </xf>
    <xf numFmtId="164" fontId="7" fillId="0" borderId="56" xfId="0" applyFont="1" applyFill="1" applyBorder="1" applyAlignment="1">
      <alignment vertical="center"/>
    </xf>
    <xf numFmtId="167" fontId="13" fillId="0" borderId="56" xfId="0" applyNumberFormat="1" applyFont="1" applyFill="1" applyBorder="1" applyAlignment="1">
      <alignment vertical="center"/>
    </xf>
    <xf numFmtId="165" fontId="11" fillId="7" borderId="33" xfId="0" applyNumberFormat="1" applyFont="1" applyFill="1" applyBorder="1" applyAlignment="1">
      <alignment horizontal="center" vertical="center"/>
    </xf>
    <xf numFmtId="165" fontId="10" fillId="7" borderId="34" xfId="0" applyNumberFormat="1" applyFont="1" applyFill="1" applyBorder="1" applyAlignment="1">
      <alignment horizontal="left" vertical="center" wrapText="1"/>
    </xf>
    <xf numFmtId="166" fontId="11" fillId="7" borderId="33" xfId="0" applyNumberFormat="1" applyFont="1" applyFill="1" applyBorder="1" applyAlignment="1">
      <alignment vertical="center"/>
    </xf>
    <xf numFmtId="166" fontId="11" fillId="7" borderId="35" xfId="0" applyNumberFormat="1" applyFont="1" applyFill="1" applyBorder="1" applyAlignment="1">
      <alignment vertical="center"/>
    </xf>
    <xf numFmtId="166" fontId="11" fillId="7" borderId="36" xfId="0" applyNumberFormat="1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4" fontId="9" fillId="7" borderId="11" xfId="0" applyFont="1" applyFill="1" applyBorder="1" applyAlignment="1">
      <alignment vertical="center"/>
    </xf>
    <xf numFmtId="169" fontId="9" fillId="7" borderId="10" xfId="0" applyNumberFormat="1" applyFont="1" applyFill="1" applyBorder="1" applyAlignment="1" applyProtection="1">
      <alignment vertical="center"/>
      <protection locked="0"/>
    </xf>
    <xf numFmtId="169" fontId="9" fillId="7" borderId="12" xfId="0" applyNumberFormat="1" applyFont="1" applyFill="1" applyBorder="1" applyAlignment="1" applyProtection="1">
      <alignment vertical="center"/>
      <protection locked="0"/>
    </xf>
    <xf numFmtId="169" fontId="9" fillId="7" borderId="13" xfId="0" applyNumberFormat="1" applyFont="1" applyFill="1" applyBorder="1" applyAlignment="1" applyProtection="1">
      <alignment vertical="center"/>
      <protection locked="0"/>
    </xf>
    <xf numFmtId="165" fontId="11" fillId="3" borderId="14" xfId="0" applyNumberFormat="1" applyFont="1" applyFill="1" applyBorder="1" applyAlignment="1">
      <alignment horizontal="center" vertical="center"/>
    </xf>
    <xf numFmtId="165" fontId="11" fillId="3" borderId="49" xfId="0" applyNumberFormat="1" applyFont="1" applyFill="1" applyBorder="1" applyAlignment="1">
      <alignment horizontal="left" vertical="center" wrapText="1"/>
    </xf>
    <xf numFmtId="166" fontId="11" fillId="3" borderId="48" xfId="0" applyNumberFormat="1" applyFont="1" applyFill="1" applyBorder="1" applyAlignment="1">
      <alignment vertical="center"/>
    </xf>
    <xf numFmtId="166" fontId="11" fillId="3" borderId="50" xfId="0" applyNumberFormat="1" applyFont="1" applyFill="1" applyBorder="1" applyAlignment="1">
      <alignment vertical="center"/>
    </xf>
    <xf numFmtId="166" fontId="11" fillId="3" borderId="51" xfId="0" applyNumberFormat="1" applyFont="1" applyFill="1" applyBorder="1" applyAlignment="1">
      <alignment vertical="center"/>
    </xf>
    <xf numFmtId="165" fontId="11" fillId="0" borderId="48" xfId="0" applyNumberFormat="1" applyFont="1" applyFill="1" applyBorder="1" applyAlignment="1">
      <alignment horizontal="center" vertical="center"/>
    </xf>
    <xf numFmtId="164" fontId="9" fillId="3" borderId="31" xfId="0" applyFont="1" applyFill="1" applyBorder="1" applyAlignment="1">
      <alignment vertical="center"/>
    </xf>
    <xf numFmtId="169" fontId="9" fillId="3" borderId="18" xfId="0" applyNumberFormat="1" applyFont="1" applyFill="1" applyBorder="1" applyAlignment="1" applyProtection="1">
      <alignment vertical="center"/>
      <protection locked="0"/>
    </xf>
    <xf numFmtId="169" fontId="9" fillId="3" borderId="37" xfId="0" applyNumberFormat="1" applyFont="1" applyFill="1" applyBorder="1" applyAlignment="1" applyProtection="1">
      <alignment vertical="center"/>
      <protection locked="0"/>
    </xf>
    <xf numFmtId="169" fontId="9" fillId="3" borderId="38" xfId="0" applyNumberFormat="1" applyFont="1" applyFill="1" applyBorder="1" applyAlignment="1" applyProtection="1">
      <alignment vertical="center"/>
      <protection locked="0"/>
    </xf>
    <xf numFmtId="165" fontId="7" fillId="2" borderId="32" xfId="0" applyNumberFormat="1" applyFont="1" applyFill="1" applyBorder="1" applyAlignment="1">
      <alignment horizontal="center" vertical="center"/>
    </xf>
    <xf numFmtId="165" fontId="12" fillId="2" borderId="64" xfId="0" applyNumberFormat="1" applyFont="1" applyFill="1" applyBorder="1" applyAlignment="1">
      <alignment horizontal="left" vertical="center" wrapText="1"/>
    </xf>
    <xf numFmtId="166" fontId="11" fillId="2" borderId="18" xfId="0" applyNumberFormat="1" applyFont="1" applyFill="1" applyBorder="1" applyAlignment="1">
      <alignment vertical="center"/>
    </xf>
    <xf numFmtId="166" fontId="11" fillId="2" borderId="37" xfId="0" applyNumberFormat="1" applyFont="1" applyFill="1" applyBorder="1" applyAlignment="1">
      <alignment vertical="center"/>
    </xf>
    <xf numFmtId="166" fontId="11" fillId="2" borderId="38" xfId="0" applyNumberFormat="1" applyFont="1" applyFill="1" applyBorder="1" applyAlignment="1">
      <alignment vertical="center"/>
    </xf>
    <xf numFmtId="164" fontId="3" fillId="0" borderId="19" xfId="0" applyFont="1" applyFill="1" applyBorder="1" applyAlignment="1">
      <alignment horizontal="left" vertical="center" wrapText="1"/>
    </xf>
    <xf numFmtId="164" fontId="3" fillId="0" borderId="23" xfId="0" applyFont="1" applyFill="1" applyBorder="1" applyAlignment="1">
      <alignment horizontal="left" vertical="center" wrapText="1"/>
    </xf>
    <xf numFmtId="165" fontId="9" fillId="0" borderId="59" xfId="0" applyNumberFormat="1" applyFont="1" applyFill="1" applyBorder="1" applyAlignment="1">
      <alignment horizontal="center" vertical="center" wrapText="1"/>
    </xf>
    <xf numFmtId="164" fontId="3" fillId="0" borderId="55" xfId="0" applyFont="1" applyBorder="1" applyAlignment="1">
      <alignment vertical="center" wrapText="1"/>
    </xf>
    <xf numFmtId="164" fontId="7" fillId="0" borderId="19" xfId="0" applyFont="1" applyBorder="1" applyAlignment="1">
      <alignment vertical="center" wrapText="1"/>
    </xf>
    <xf numFmtId="164" fontId="3" fillId="0" borderId="23" xfId="0" applyFont="1" applyFill="1" applyBorder="1" applyAlignment="1">
      <alignment vertical="center" wrapText="1"/>
    </xf>
    <xf numFmtId="166" fontId="3" fillId="5" borderId="39" xfId="0" applyNumberFormat="1" applyFont="1" applyFill="1" applyBorder="1" applyAlignment="1">
      <alignment vertical="center"/>
    </xf>
    <xf numFmtId="166" fontId="3" fillId="5" borderId="41" xfId="0" applyNumberFormat="1" applyFont="1" applyFill="1" applyBorder="1" applyAlignment="1">
      <alignment vertical="center"/>
    </xf>
    <xf numFmtId="166" fontId="3" fillId="5" borderId="42" xfId="0" applyNumberFormat="1" applyFont="1" applyFill="1" applyBorder="1" applyAlignment="1">
      <alignment vertical="center"/>
    </xf>
    <xf numFmtId="164" fontId="7" fillId="0" borderId="40" xfId="0" applyFont="1" applyBorder="1" applyAlignment="1">
      <alignment vertical="center" wrapText="1"/>
    </xf>
    <xf numFmtId="164" fontId="7" fillId="0" borderId="23" xfId="0" applyFont="1" applyBorder="1" applyAlignment="1">
      <alignment horizontal="left" vertical="center" wrapText="1"/>
    </xf>
    <xf numFmtId="164" fontId="7" fillId="0" borderId="23" xfId="0" applyFont="1" applyBorder="1" applyAlignment="1">
      <alignment vertical="center" wrapText="1"/>
    </xf>
    <xf numFmtId="164" fontId="7" fillId="0" borderId="30" xfId="0" applyFont="1" applyBorder="1" applyAlignment="1">
      <alignment vertical="center" wrapText="1"/>
    </xf>
    <xf numFmtId="164" fontId="3" fillId="0" borderId="66" xfId="0" applyFont="1" applyFill="1" applyBorder="1" applyAlignment="1">
      <alignment vertical="center" wrapText="1"/>
    </xf>
    <xf numFmtId="164" fontId="3" fillId="0" borderId="66" xfId="0" applyFont="1" applyBorder="1" applyAlignment="1">
      <alignment vertical="center" wrapText="1"/>
    </xf>
    <xf numFmtId="165" fontId="9" fillId="0" borderId="14" xfId="0" applyNumberFormat="1" applyFont="1" applyFill="1" applyBorder="1" applyAlignment="1">
      <alignment horizontal="center" vertical="center" wrapText="1"/>
    </xf>
    <xf numFmtId="164" fontId="7" fillId="0" borderId="27" xfId="0" applyFont="1" applyBorder="1" applyAlignment="1">
      <alignment vertical="center" wrapText="1"/>
    </xf>
    <xf numFmtId="165" fontId="9" fillId="0" borderId="48" xfId="0" applyNumberFormat="1" applyFont="1" applyFill="1" applyBorder="1" applyAlignment="1">
      <alignment horizontal="center" vertical="center" wrapText="1"/>
    </xf>
    <xf numFmtId="164" fontId="12" fillId="8" borderId="31" xfId="0" applyFont="1" applyFill="1" applyBorder="1" applyAlignment="1">
      <alignment vertical="center" wrapText="1"/>
    </xf>
    <xf numFmtId="166" fontId="11" fillId="8" borderId="18" xfId="0" applyNumberFormat="1" applyFont="1" applyFill="1" applyBorder="1" applyAlignment="1">
      <alignment vertical="center"/>
    </xf>
    <xf numFmtId="166" fontId="11" fillId="8" borderId="37" xfId="0" applyNumberFormat="1" applyFont="1" applyFill="1" applyBorder="1" applyAlignment="1">
      <alignment vertical="center"/>
    </xf>
    <xf numFmtId="166" fontId="11" fillId="8" borderId="38" xfId="0" applyNumberFormat="1" applyFont="1" applyFill="1" applyBorder="1" applyAlignment="1">
      <alignment vertical="center"/>
    </xf>
    <xf numFmtId="165" fontId="9" fillId="0" borderId="18" xfId="0" applyNumberFormat="1" applyFont="1" applyFill="1" applyBorder="1" applyAlignment="1">
      <alignment horizontal="center" vertical="center" wrapText="1"/>
    </xf>
    <xf numFmtId="165" fontId="14" fillId="0" borderId="23" xfId="0" applyNumberFormat="1" applyFont="1" applyFill="1" applyBorder="1" applyAlignment="1">
      <alignment vertical="center" wrapText="1"/>
    </xf>
    <xf numFmtId="164" fontId="7" fillId="0" borderId="40" xfId="0" applyFont="1" applyFill="1" applyBorder="1" applyAlignment="1">
      <alignment vertical="center" wrapText="1"/>
    </xf>
    <xf numFmtId="165" fontId="7" fillId="2" borderId="18" xfId="0" applyNumberFormat="1" applyFont="1" applyFill="1" applyBorder="1" applyAlignment="1">
      <alignment horizontal="center" vertical="center"/>
    </xf>
    <xf numFmtId="165" fontId="12" fillId="2" borderId="31" xfId="0" applyNumberFormat="1" applyFont="1" applyFill="1" applyBorder="1" applyAlignment="1">
      <alignment horizontal="left" vertical="center" wrapText="1"/>
    </xf>
    <xf numFmtId="166" fontId="7" fillId="0" borderId="18" xfId="0" applyNumberFormat="1" applyFont="1" applyFill="1" applyBorder="1" applyAlignment="1">
      <alignment vertical="center"/>
    </xf>
    <xf numFmtId="166" fontId="7" fillId="0" borderId="37" xfId="0" applyNumberFormat="1" applyFont="1" applyFill="1" applyBorder="1" applyAlignment="1">
      <alignment vertical="center"/>
    </xf>
    <xf numFmtId="166" fontId="7" fillId="0" borderId="38" xfId="0" applyNumberFormat="1" applyFont="1" applyFill="1" applyBorder="1" applyAlignment="1">
      <alignment vertical="center"/>
    </xf>
    <xf numFmtId="164" fontId="3" fillId="0" borderId="31" xfId="0" applyFont="1" applyFill="1" applyBorder="1" applyAlignment="1">
      <alignment vertical="center" wrapText="1"/>
    </xf>
    <xf numFmtId="165" fontId="7" fillId="0" borderId="48" xfId="0" applyNumberFormat="1" applyFont="1" applyFill="1" applyBorder="1" applyAlignment="1">
      <alignment horizontal="center" vertical="center" wrapText="1"/>
    </xf>
    <xf numFmtId="164" fontId="7" fillId="0" borderId="60" xfId="0" applyFont="1" applyFill="1" applyBorder="1" applyAlignment="1">
      <alignment vertical="center" wrapText="1"/>
    </xf>
    <xf numFmtId="164" fontId="3" fillId="0" borderId="15" xfId="0" applyFont="1" applyFill="1" applyBorder="1" applyAlignment="1">
      <alignment vertical="center" wrapText="1"/>
    </xf>
    <xf numFmtId="164" fontId="7" fillId="0" borderId="15" xfId="0" applyFont="1" applyFill="1" applyBorder="1" applyAlignment="1">
      <alignment vertical="center" wrapText="1"/>
    </xf>
    <xf numFmtId="164" fontId="7" fillId="0" borderId="19" xfId="0" applyFont="1" applyFill="1" applyBorder="1" applyAlignment="1">
      <alignment vertical="center" wrapText="1"/>
    </xf>
    <xf numFmtId="164" fontId="7" fillId="0" borderId="15" xfId="0" applyFont="1" applyBorder="1" applyAlignment="1">
      <alignment vertical="center" wrapText="1"/>
    </xf>
    <xf numFmtId="164" fontId="3" fillId="0" borderId="31" xfId="0" applyFont="1" applyBorder="1" applyAlignment="1">
      <alignment vertical="center" wrapText="1"/>
    </xf>
    <xf numFmtId="164" fontId="3" fillId="0" borderId="49" xfId="0" applyFont="1" applyFill="1" applyBorder="1" applyAlignment="1">
      <alignment vertical="center" wrapText="1"/>
    </xf>
    <xf numFmtId="164" fontId="3" fillId="0" borderId="27" xfId="0" applyFont="1" applyFill="1" applyBorder="1" applyAlignment="1">
      <alignment vertical="center" wrapText="1"/>
    </xf>
    <xf numFmtId="164" fontId="7" fillId="0" borderId="27" xfId="0" applyFont="1" applyFill="1" applyBorder="1" applyAlignment="1">
      <alignment vertical="top" wrapText="1"/>
    </xf>
    <xf numFmtId="164" fontId="18" fillId="8" borderId="52" xfId="0" applyFont="1" applyFill="1" applyBorder="1" applyAlignment="1">
      <alignment vertical="center" wrapText="1"/>
    </xf>
    <xf numFmtId="166" fontId="12" fillId="8" borderId="14" xfId="0" applyNumberFormat="1" applyFont="1" applyFill="1" applyBorder="1" applyAlignment="1">
      <alignment vertical="center"/>
    </xf>
    <xf numFmtId="166" fontId="12" fillId="8" borderId="16" xfId="0" applyNumberFormat="1" applyFont="1" applyFill="1" applyBorder="1" applyAlignment="1">
      <alignment vertical="center"/>
    </xf>
    <xf numFmtId="166" fontId="12" fillId="8" borderId="17" xfId="0" applyNumberFormat="1" applyFont="1" applyFill="1" applyBorder="1" applyAlignment="1">
      <alignment vertical="center"/>
    </xf>
    <xf numFmtId="164" fontId="9" fillId="0" borderId="5" xfId="0" applyFont="1" applyFill="1" applyBorder="1" applyAlignment="1">
      <alignment horizontal="center" vertical="center" wrapText="1"/>
    </xf>
    <xf numFmtId="164" fontId="3" fillId="0" borderId="64" xfId="0" applyFont="1" applyFill="1" applyBorder="1" applyAlignment="1">
      <alignment vertical="center" wrapText="1"/>
    </xf>
    <xf numFmtId="166" fontId="3" fillId="0" borderId="32" xfId="15" applyNumberFormat="1" applyFont="1" applyFill="1" applyBorder="1" applyAlignment="1" applyProtection="1">
      <alignment vertical="center"/>
      <protection/>
    </xf>
    <xf numFmtId="166" fontId="3" fillId="0" borderId="53" xfId="15" applyNumberFormat="1" applyFont="1" applyFill="1" applyBorder="1" applyAlignment="1" applyProtection="1">
      <alignment vertical="center"/>
      <protection/>
    </xf>
    <xf numFmtId="166" fontId="3" fillId="0" borderId="54" xfId="15" applyNumberFormat="1" applyFont="1" applyFill="1" applyBorder="1" applyAlignment="1" applyProtection="1">
      <alignment vertical="center"/>
      <protection/>
    </xf>
    <xf numFmtId="164" fontId="3" fillId="0" borderId="26" xfId="0" applyFont="1" applyBorder="1" applyAlignment="1">
      <alignment vertical="center" wrapText="1"/>
    </xf>
    <xf numFmtId="164" fontId="3" fillId="0" borderId="44" xfId="0" applyFont="1" applyFill="1" applyBorder="1" applyAlignment="1">
      <alignment vertical="center" wrapText="1"/>
    </xf>
    <xf numFmtId="165" fontId="11" fillId="3" borderId="2" xfId="0" applyNumberFormat="1" applyFont="1" applyFill="1" applyBorder="1" applyAlignment="1">
      <alignment horizontal="center" vertical="center"/>
    </xf>
    <xf numFmtId="164" fontId="12" fillId="3" borderId="8" xfId="0" applyFont="1" applyFill="1" applyBorder="1" applyAlignment="1">
      <alignment vertical="center" wrapText="1"/>
    </xf>
    <xf numFmtId="166" fontId="11" fillId="3" borderId="2" xfId="0" applyNumberFormat="1" applyFont="1" applyFill="1" applyBorder="1" applyAlignment="1">
      <alignment vertical="center"/>
    </xf>
    <xf numFmtId="166" fontId="11" fillId="3" borderId="9" xfId="0" applyNumberFormat="1" applyFont="1" applyFill="1" applyBorder="1" applyAlignment="1">
      <alignment vertical="center"/>
    </xf>
    <xf numFmtId="166" fontId="11" fillId="3" borderId="3" xfId="0" applyNumberFormat="1" applyFont="1" applyFill="1" applyBorder="1" applyAlignment="1">
      <alignment vertical="center"/>
    </xf>
    <xf numFmtId="164" fontId="9" fillId="0" borderId="48" xfId="0" applyFont="1" applyFill="1" applyBorder="1" applyAlignment="1">
      <alignment horizontal="center" vertical="center" wrapText="1"/>
    </xf>
    <xf numFmtId="164" fontId="9" fillId="3" borderId="64" xfId="0" applyFont="1" applyFill="1" applyBorder="1" applyAlignment="1">
      <alignment vertical="center"/>
    </xf>
    <xf numFmtId="169" fontId="9" fillId="3" borderId="32" xfId="0" applyNumberFormat="1" applyFont="1" applyFill="1" applyBorder="1" applyAlignment="1" applyProtection="1">
      <alignment vertical="center"/>
      <protection locked="0"/>
    </xf>
    <xf numFmtId="169" fontId="9" fillId="3" borderId="53" xfId="0" applyNumberFormat="1" applyFont="1" applyFill="1" applyBorder="1" applyAlignment="1" applyProtection="1">
      <alignment vertical="center"/>
      <protection locked="0"/>
    </xf>
    <xf numFmtId="169" fontId="9" fillId="3" borderId="54" xfId="0" applyNumberFormat="1" applyFont="1" applyFill="1" applyBorder="1" applyAlignment="1" applyProtection="1">
      <alignment vertical="center"/>
      <protection locked="0"/>
    </xf>
    <xf numFmtId="165" fontId="7" fillId="5" borderId="18" xfId="0" applyNumberFormat="1" applyFont="1" applyFill="1" applyBorder="1" applyAlignment="1">
      <alignment horizontal="center" vertical="center"/>
    </xf>
    <xf numFmtId="164" fontId="12" fillId="5" borderId="55" xfId="0" applyFont="1" applyFill="1" applyBorder="1" applyAlignment="1">
      <alignment vertical="center" wrapText="1"/>
    </xf>
    <xf numFmtId="166" fontId="12" fillId="5" borderId="18" xfId="0" applyNumberFormat="1" applyFont="1" applyFill="1" applyBorder="1" applyAlignment="1">
      <alignment vertical="center"/>
    </xf>
    <xf numFmtId="166" fontId="12" fillId="5" borderId="37" xfId="0" applyNumberFormat="1" applyFont="1" applyFill="1" applyBorder="1" applyAlignment="1">
      <alignment vertical="center"/>
    </xf>
    <xf numFmtId="166" fontId="12" fillId="5" borderId="38" xfId="0" applyNumberFormat="1" applyFont="1" applyFill="1" applyBorder="1" applyAlignment="1">
      <alignment vertical="center"/>
    </xf>
    <xf numFmtId="164" fontId="3" fillId="0" borderId="64" xfId="0" applyFont="1" applyFill="1" applyBorder="1" applyAlignment="1">
      <alignment vertical="top" wrapText="1"/>
    </xf>
    <xf numFmtId="164" fontId="3" fillId="0" borderId="60" xfId="0" applyFont="1" applyFill="1" applyBorder="1" applyAlignment="1">
      <alignment vertical="center" wrapText="1"/>
    </xf>
    <xf numFmtId="164" fontId="11" fillId="3" borderId="8" xfId="0" applyFont="1" applyFill="1" applyBorder="1" applyAlignment="1">
      <alignment vertical="center" wrapText="1"/>
    </xf>
    <xf numFmtId="165" fontId="7" fillId="5" borderId="20" xfId="0" applyNumberFormat="1" applyFont="1" applyFill="1" applyBorder="1" applyAlignment="1">
      <alignment horizontal="center" vertical="center"/>
    </xf>
    <xf numFmtId="164" fontId="11" fillId="5" borderId="66" xfId="0" applyFont="1" applyFill="1" applyBorder="1" applyAlignment="1">
      <alignment vertical="center" wrapText="1"/>
    </xf>
    <xf numFmtId="166" fontId="12" fillId="5" borderId="20" xfId="0" applyNumberFormat="1" applyFont="1" applyFill="1" applyBorder="1" applyAlignment="1">
      <alignment vertical="center"/>
    </xf>
    <xf numFmtId="166" fontId="12" fillId="5" borderId="21" xfId="0" applyNumberFormat="1" applyFont="1" applyFill="1" applyBorder="1" applyAlignment="1">
      <alignment vertical="center"/>
    </xf>
    <xf numFmtId="166" fontId="12" fillId="5" borderId="22" xfId="0" applyNumberFormat="1" applyFont="1" applyFill="1" applyBorder="1" applyAlignment="1">
      <alignment vertical="center"/>
    </xf>
    <xf numFmtId="164" fontId="7" fillId="0" borderId="52" xfId="0" applyFont="1" applyFill="1" applyBorder="1" applyAlignment="1">
      <alignment vertical="center" wrapText="1"/>
    </xf>
    <xf numFmtId="165" fontId="11" fillId="2" borderId="75" xfId="0" applyNumberFormat="1" applyFont="1" applyFill="1" applyBorder="1" applyAlignment="1">
      <alignment horizontal="center" vertical="center"/>
    </xf>
    <xf numFmtId="165" fontId="10" fillId="2" borderId="76" xfId="0" applyNumberFormat="1" applyFont="1" applyFill="1" applyBorder="1" applyAlignment="1">
      <alignment vertical="center"/>
    </xf>
    <xf numFmtId="166" fontId="11" fillId="2" borderId="75" xfId="0" applyNumberFormat="1" applyFont="1" applyFill="1" applyBorder="1" applyAlignment="1">
      <alignment vertical="center"/>
    </xf>
    <xf numFmtId="166" fontId="11" fillId="2" borderId="77" xfId="0" applyNumberFormat="1" applyFont="1" applyFill="1" applyBorder="1" applyAlignment="1">
      <alignment vertical="center"/>
    </xf>
    <xf numFmtId="166" fontId="11" fillId="2" borderId="78" xfId="0" applyNumberFormat="1" applyFont="1" applyFill="1" applyBorder="1" applyAlignment="1">
      <alignment vertical="center"/>
    </xf>
    <xf numFmtId="165" fontId="16" fillId="0" borderId="18" xfId="0" applyNumberFormat="1" applyFont="1" applyFill="1" applyBorder="1" applyAlignment="1">
      <alignment horizontal="center" vertical="center" wrapText="1"/>
    </xf>
    <xf numFmtId="165" fontId="21" fillId="0" borderId="64" xfId="0" applyNumberFormat="1" applyFont="1" applyFill="1" applyBorder="1" applyAlignment="1">
      <alignment vertical="center" wrapText="1"/>
    </xf>
    <xf numFmtId="166" fontId="11" fillId="5" borderId="32" xfId="0" applyNumberFormat="1" applyFont="1" applyFill="1" applyBorder="1" applyAlignment="1">
      <alignment vertical="center"/>
    </xf>
    <xf numFmtId="166" fontId="11" fillId="5" borderId="53" xfId="0" applyNumberFormat="1" applyFont="1" applyFill="1" applyBorder="1" applyAlignment="1">
      <alignment vertical="center"/>
    </xf>
    <xf numFmtId="166" fontId="11" fillId="5" borderId="54" xfId="0" applyNumberFormat="1" applyFont="1" applyFill="1" applyBorder="1" applyAlignment="1">
      <alignment vertical="center"/>
    </xf>
    <xf numFmtId="164" fontId="13" fillId="0" borderId="60" xfId="0" applyFont="1" applyFill="1" applyBorder="1" applyAlignment="1">
      <alignment horizontal="right" vertical="center"/>
    </xf>
    <xf numFmtId="167" fontId="13" fillId="0" borderId="59" xfId="0" applyNumberFormat="1" applyFont="1" applyFill="1" applyBorder="1" applyAlignment="1">
      <alignment vertical="center"/>
    </xf>
    <xf numFmtId="167" fontId="13" fillId="0" borderId="61" xfId="0" applyNumberFormat="1" applyFont="1" applyFill="1" applyBorder="1" applyAlignment="1">
      <alignment vertical="center"/>
    </xf>
    <xf numFmtId="167" fontId="13" fillId="0" borderId="62" xfId="0" applyNumberFormat="1" applyFont="1" applyFill="1" applyBorder="1" applyAlignment="1">
      <alignment vertical="center"/>
    </xf>
    <xf numFmtId="165" fontId="21" fillId="0" borderId="19" xfId="0" applyNumberFormat="1" applyFont="1" applyFill="1" applyBorder="1" applyAlignment="1">
      <alignment vertical="center" wrapText="1"/>
    </xf>
    <xf numFmtId="166" fontId="11" fillId="5" borderId="20" xfId="0" applyNumberFormat="1" applyFont="1" applyFill="1" applyBorder="1" applyAlignment="1">
      <alignment vertical="center"/>
    </xf>
    <xf numFmtId="166" fontId="11" fillId="5" borderId="21" xfId="0" applyNumberFormat="1" applyFont="1" applyFill="1" applyBorder="1" applyAlignment="1">
      <alignment vertical="center"/>
    </xf>
    <xf numFmtId="166" fontId="11" fillId="5" borderId="22" xfId="0" applyNumberFormat="1" applyFont="1" applyFill="1" applyBorder="1" applyAlignment="1">
      <alignment vertical="center"/>
    </xf>
    <xf numFmtId="164" fontId="13" fillId="0" borderId="27" xfId="0" applyFont="1" applyFill="1" applyBorder="1" applyAlignment="1">
      <alignment horizontal="right" vertical="center"/>
    </xf>
    <xf numFmtId="167" fontId="13" fillId="0" borderId="28" xfId="0" applyNumberFormat="1" applyFont="1" applyFill="1" applyBorder="1" applyAlignment="1">
      <alignment vertical="center"/>
    </xf>
    <xf numFmtId="167" fontId="13" fillId="0" borderId="29" xfId="0" applyNumberFormat="1" applyFont="1" applyFill="1" applyBorder="1" applyAlignment="1">
      <alignment vertical="center"/>
    </xf>
    <xf numFmtId="167" fontId="13" fillId="0" borderId="30" xfId="0" applyNumberFormat="1" applyFont="1" applyFill="1" applyBorder="1" applyAlignment="1">
      <alignment vertical="center"/>
    </xf>
    <xf numFmtId="165" fontId="9" fillId="2" borderId="79" xfId="0" applyNumberFormat="1" applyFont="1" applyFill="1" applyBorder="1" applyAlignment="1">
      <alignment horizontal="center" vertical="center"/>
    </xf>
    <xf numFmtId="165" fontId="11" fillId="2" borderId="80" xfId="0" applyNumberFormat="1" applyFont="1" applyFill="1" applyBorder="1" applyAlignment="1">
      <alignment vertical="center" wrapText="1"/>
    </xf>
    <xf numFmtId="166" fontId="11" fillId="2" borderId="79" xfId="0" applyNumberFormat="1" applyFont="1" applyFill="1" applyBorder="1" applyAlignment="1">
      <alignment vertical="center"/>
    </xf>
    <xf numFmtId="166" fontId="11" fillId="2" borderId="81" xfId="0" applyNumberFormat="1" applyFont="1" applyFill="1" applyBorder="1" applyAlignment="1">
      <alignment vertical="center"/>
    </xf>
    <xf numFmtId="166" fontId="11" fillId="2" borderId="82" xfId="0" applyNumberFormat="1" applyFont="1" applyFill="1" applyBorder="1" applyAlignment="1">
      <alignment vertical="center"/>
    </xf>
    <xf numFmtId="165" fontId="9" fillId="0" borderId="56" xfId="0" applyNumberFormat="1" applyFont="1" applyBorder="1" applyAlignment="1">
      <alignment horizontal="center" vertical="center"/>
    </xf>
    <xf numFmtId="165" fontId="2" fillId="0" borderId="56" xfId="0" applyNumberFormat="1" applyFont="1" applyBorder="1" applyAlignment="1">
      <alignment vertical="center"/>
    </xf>
    <xf numFmtId="166" fontId="11" fillId="0" borderId="56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vertical="center"/>
    </xf>
    <xf numFmtId="166" fontId="11" fillId="0" borderId="0" xfId="0" applyNumberFormat="1" applyFont="1" applyBorder="1" applyAlignment="1">
      <alignment vertical="center"/>
    </xf>
    <xf numFmtId="165" fontId="11" fillId="2" borderId="83" xfId="0" applyNumberFormat="1" applyFont="1" applyFill="1" applyBorder="1" applyAlignment="1">
      <alignment horizontal="center" vertical="center"/>
    </xf>
    <xf numFmtId="165" fontId="12" fillId="2" borderId="36" xfId="0" applyNumberFormat="1" applyFont="1" applyFill="1" applyBorder="1" applyAlignment="1">
      <alignment horizontal="left" vertical="center" wrapText="1"/>
    </xf>
    <xf numFmtId="165" fontId="11" fillId="4" borderId="84" xfId="0" applyNumberFormat="1" applyFont="1" applyFill="1" applyBorder="1" applyAlignment="1">
      <alignment horizontal="center" vertical="center"/>
    </xf>
    <xf numFmtId="165" fontId="11" fillId="4" borderId="13" xfId="0" applyNumberFormat="1" applyFont="1" applyFill="1" applyBorder="1" applyAlignment="1">
      <alignment vertical="center" wrapText="1"/>
    </xf>
    <xf numFmtId="166" fontId="11" fillId="4" borderId="18" xfId="0" applyNumberFormat="1" applyFont="1" applyFill="1" applyBorder="1" applyAlignment="1">
      <alignment vertical="center"/>
    </xf>
    <xf numFmtId="166" fontId="11" fillId="4" borderId="37" xfId="0" applyNumberFormat="1" applyFont="1" applyFill="1" applyBorder="1" applyAlignment="1">
      <alignment vertical="center"/>
    </xf>
    <xf numFmtId="166" fontId="11" fillId="4" borderId="38" xfId="0" applyNumberFormat="1" applyFont="1" applyFill="1" applyBorder="1" applyAlignment="1">
      <alignment vertical="center"/>
    </xf>
    <xf numFmtId="165" fontId="7" fillId="0" borderId="22" xfId="0" applyNumberFormat="1" applyFont="1" applyBorder="1" applyAlignment="1">
      <alignment horizontal="left" vertical="center" wrapText="1"/>
    </xf>
    <xf numFmtId="165" fontId="7" fillId="0" borderId="30" xfId="0" applyNumberFormat="1" applyFont="1" applyBorder="1" applyAlignment="1">
      <alignment horizontal="left" vertical="center" wrapText="1"/>
    </xf>
    <xf numFmtId="164" fontId="11" fillId="4" borderId="38" xfId="0" applyFont="1" applyFill="1" applyBorder="1" applyAlignment="1">
      <alignment horizontal="left" vertical="center" wrapText="1"/>
    </xf>
    <xf numFmtId="164" fontId="7" fillId="0" borderId="51" xfId="0" applyFont="1" applyBorder="1" applyAlignment="1">
      <alignment horizontal="left" vertical="center" wrapText="1"/>
    </xf>
    <xf numFmtId="164" fontId="7" fillId="0" borderId="30" xfId="0" applyFont="1" applyBorder="1" applyAlignment="1">
      <alignment horizontal="left" vertical="center" wrapText="1"/>
    </xf>
    <xf numFmtId="165" fontId="11" fillId="4" borderId="74" xfId="0" applyNumberFormat="1" applyFont="1" applyFill="1" applyBorder="1" applyAlignment="1">
      <alignment horizontal="center" vertical="center"/>
    </xf>
    <xf numFmtId="165" fontId="11" fillId="4" borderId="38" xfId="0" applyNumberFormat="1" applyFont="1" applyFill="1" applyBorder="1" applyAlignment="1">
      <alignment vertical="center"/>
    </xf>
    <xf numFmtId="165" fontId="7" fillId="0" borderId="38" xfId="0" applyNumberFormat="1" applyFont="1" applyBorder="1" applyAlignment="1">
      <alignment horizontal="left" vertical="center" wrapText="1"/>
    </xf>
    <xf numFmtId="166" fontId="3" fillId="4" borderId="18" xfId="0" applyNumberFormat="1" applyFont="1" applyFill="1" applyBorder="1" applyAlignment="1">
      <alignment vertical="center"/>
    </xf>
    <xf numFmtId="166" fontId="3" fillId="4" borderId="37" xfId="0" applyNumberFormat="1" applyFont="1" applyFill="1" applyBorder="1" applyAlignment="1">
      <alignment vertical="center"/>
    </xf>
    <xf numFmtId="166" fontId="3" fillId="4" borderId="38" xfId="0" applyNumberFormat="1" applyFont="1" applyFill="1" applyBorder="1" applyAlignment="1">
      <alignment vertical="center"/>
    </xf>
    <xf numFmtId="166" fontId="3" fillId="5" borderId="18" xfId="0" applyNumberFormat="1" applyFont="1" applyFill="1" applyBorder="1" applyAlignment="1">
      <alignment vertical="center"/>
    </xf>
    <xf numFmtId="166" fontId="3" fillId="5" borderId="37" xfId="0" applyNumberFormat="1" applyFont="1" applyFill="1" applyBorder="1" applyAlignment="1">
      <alignment vertical="center"/>
    </xf>
    <xf numFmtId="166" fontId="3" fillId="5" borderId="38" xfId="0" applyNumberFormat="1" applyFont="1" applyFill="1" applyBorder="1" applyAlignment="1">
      <alignment vertical="center"/>
    </xf>
    <xf numFmtId="164" fontId="7" fillId="0" borderId="38" xfId="0" applyFont="1" applyBorder="1" applyAlignment="1">
      <alignment vertical="center"/>
    </xf>
    <xf numFmtId="164" fontId="7" fillId="0" borderId="42" xfId="0" applyFont="1" applyBorder="1" applyAlignment="1">
      <alignment vertical="center"/>
    </xf>
    <xf numFmtId="164" fontId="7" fillId="0" borderId="26" xfId="0" applyFont="1" applyBorder="1" applyAlignment="1">
      <alignment vertical="center"/>
    </xf>
    <xf numFmtId="164" fontId="7" fillId="0" borderId="30" xfId="0" applyFont="1" applyBorder="1" applyAlignment="1">
      <alignment vertical="center"/>
    </xf>
    <xf numFmtId="165" fontId="11" fillId="4" borderId="31" xfId="0" applyNumberFormat="1" applyFont="1" applyFill="1" applyBorder="1" applyAlignment="1">
      <alignment horizontal="center" vertical="center"/>
    </xf>
    <xf numFmtId="165" fontId="7" fillId="0" borderId="31" xfId="0" applyNumberFormat="1" applyFont="1" applyBorder="1" applyAlignment="1">
      <alignment horizontal="center" vertical="center"/>
    </xf>
    <xf numFmtId="166" fontId="7" fillId="4" borderId="18" xfId="0" applyNumberFormat="1" applyFont="1" applyFill="1" applyBorder="1" applyAlignment="1">
      <alignment vertical="center"/>
    </xf>
    <xf numFmtId="164" fontId="2" fillId="0" borderId="0" xfId="0" applyFont="1" applyFill="1" applyAlignment="1">
      <alignment/>
    </xf>
    <xf numFmtId="164" fontId="7" fillId="0" borderId="0" xfId="0" applyFont="1" applyBorder="1" applyAlignment="1">
      <alignment horizontal="right"/>
    </xf>
    <xf numFmtId="164" fontId="22" fillId="0" borderId="0" xfId="0" applyFont="1" applyFill="1" applyAlignment="1">
      <alignment/>
    </xf>
    <xf numFmtId="164" fontId="7" fillId="0" borderId="0" xfId="0" applyFont="1" applyBorder="1" applyAlignment="1">
      <alignment horizontal="right" vertical="center"/>
    </xf>
    <xf numFmtId="164" fontId="3" fillId="0" borderId="0" xfId="0" applyFont="1" applyFill="1" applyBorder="1" applyAlignment="1">
      <alignment horizontal="right"/>
    </xf>
    <xf numFmtId="164" fontId="8" fillId="0" borderId="0" xfId="0" applyFont="1" applyFill="1" applyBorder="1" applyAlignment="1">
      <alignment horizontal="center" vertical="center"/>
    </xf>
    <xf numFmtId="164" fontId="3" fillId="0" borderId="1" xfId="0" applyFont="1" applyBorder="1" applyAlignment="1">
      <alignment horizontal="right"/>
    </xf>
    <xf numFmtId="165" fontId="3" fillId="0" borderId="2" xfId="0" applyNumberFormat="1" applyFont="1" applyBorder="1" applyAlignment="1">
      <alignment horizontal="center" vertical="center" wrapText="1"/>
    </xf>
    <xf numFmtId="164" fontId="7" fillId="0" borderId="11" xfId="0" applyFont="1" applyBorder="1" applyAlignment="1">
      <alignment horizontal="center" vertical="center" wrapText="1"/>
    </xf>
    <xf numFmtId="164" fontId="10" fillId="0" borderId="85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/>
    </xf>
    <xf numFmtId="165" fontId="7" fillId="0" borderId="86" xfId="0" applyNumberFormat="1" applyFont="1" applyBorder="1" applyAlignment="1">
      <alignment horizontal="center" vertical="center" textRotation="90" wrapText="1"/>
    </xf>
    <xf numFmtId="165" fontId="7" fillId="0" borderId="87" xfId="0" applyNumberFormat="1" applyFont="1" applyBorder="1" applyAlignment="1">
      <alignment horizontal="center" vertical="center" textRotation="90" wrapText="1"/>
    </xf>
    <xf numFmtId="165" fontId="7" fillId="0" borderId="88" xfId="0" applyNumberFormat="1" applyFont="1" applyBorder="1" applyAlignment="1">
      <alignment horizontal="center" vertical="center" textRotation="90" wrapText="1"/>
    </xf>
    <xf numFmtId="164" fontId="7" fillId="0" borderId="89" xfId="0" applyFont="1" applyBorder="1" applyAlignment="1">
      <alignment horizontal="center" vertical="center"/>
    </xf>
    <xf numFmtId="164" fontId="9" fillId="0" borderId="89" xfId="0" applyFont="1" applyBorder="1" applyAlignment="1">
      <alignment horizontal="center" vertical="center"/>
    </xf>
    <xf numFmtId="164" fontId="23" fillId="0" borderId="5" xfId="0" applyFont="1" applyBorder="1" applyAlignment="1">
      <alignment horizontal="center" vertical="center" wrapText="1"/>
    </xf>
    <xf numFmtId="164" fontId="23" fillId="0" borderId="6" xfId="0" applyFont="1" applyBorder="1" applyAlignment="1">
      <alignment horizontal="center" vertical="center" wrapText="1"/>
    </xf>
    <xf numFmtId="164" fontId="23" fillId="0" borderId="7" xfId="0" applyFont="1" applyBorder="1" applyAlignment="1">
      <alignment horizontal="center" vertical="center" wrapText="1"/>
    </xf>
    <xf numFmtId="165" fontId="12" fillId="2" borderId="2" xfId="0" applyNumberFormat="1" applyFont="1" applyFill="1" applyBorder="1" applyAlignment="1" applyProtection="1">
      <alignment vertical="center" wrapText="1"/>
      <protection/>
    </xf>
    <xf numFmtId="165" fontId="11" fillId="2" borderId="90" xfId="0" applyNumberFormat="1" applyFont="1" applyFill="1" applyBorder="1" applyAlignment="1" applyProtection="1">
      <alignment horizontal="center" vertical="center"/>
      <protection/>
    </xf>
    <xf numFmtId="165" fontId="11" fillId="2" borderId="90" xfId="0" applyNumberFormat="1" applyFont="1" applyFill="1" applyBorder="1" applyAlignment="1" applyProtection="1">
      <alignment horizontal="center" vertical="center" wrapText="1"/>
      <protection/>
    </xf>
    <xf numFmtId="165" fontId="11" fillId="2" borderId="9" xfId="0" applyNumberFormat="1" applyFont="1" applyFill="1" applyBorder="1" applyAlignment="1" applyProtection="1">
      <alignment horizontal="center" vertical="center" wrapText="1"/>
      <protection/>
    </xf>
    <xf numFmtId="165" fontId="11" fillId="2" borderId="9" xfId="0" applyNumberFormat="1" applyFont="1" applyFill="1" applyBorder="1" applyAlignment="1" applyProtection="1">
      <alignment vertical="center" wrapText="1"/>
      <protection/>
    </xf>
    <xf numFmtId="165" fontId="11" fillId="2" borderId="8" xfId="0" applyNumberFormat="1" applyFont="1" applyFill="1" applyBorder="1" applyAlignment="1" applyProtection="1">
      <alignment horizontal="center" vertical="center" wrapText="1"/>
      <protection/>
    </xf>
    <xf numFmtId="166" fontId="11" fillId="2" borderId="8" xfId="0" applyNumberFormat="1" applyFont="1" applyFill="1" applyBorder="1" applyAlignment="1">
      <alignment vertical="center"/>
    </xf>
    <xf numFmtId="165" fontId="7" fillId="2" borderId="10" xfId="0" applyNumberFormat="1" applyFont="1" applyFill="1" applyBorder="1" applyAlignment="1" applyProtection="1">
      <alignment horizontal="right" vertical="center" wrapText="1"/>
      <protection/>
    </xf>
    <xf numFmtId="165" fontId="7" fillId="2" borderId="91" xfId="0" applyNumberFormat="1" applyFont="1" applyFill="1" applyBorder="1" applyAlignment="1" applyProtection="1">
      <alignment horizontal="center" vertical="center"/>
      <protection/>
    </xf>
    <xf numFmtId="165" fontId="11" fillId="2" borderId="91" xfId="0" applyNumberFormat="1" applyFont="1" applyFill="1" applyBorder="1" applyAlignment="1" applyProtection="1">
      <alignment horizontal="center" vertical="center" wrapText="1"/>
      <protection/>
    </xf>
    <xf numFmtId="165" fontId="11" fillId="2" borderId="12" xfId="0" applyNumberFormat="1" applyFont="1" applyFill="1" applyBorder="1" applyAlignment="1" applyProtection="1">
      <alignment horizontal="center" vertical="center" wrapText="1"/>
      <protection/>
    </xf>
    <xf numFmtId="165" fontId="11" fillId="2" borderId="12" xfId="0" applyNumberFormat="1" applyFont="1" applyFill="1" applyBorder="1" applyAlignment="1" applyProtection="1">
      <alignment vertical="center" wrapText="1"/>
      <protection/>
    </xf>
    <xf numFmtId="165" fontId="11" fillId="2" borderId="11" xfId="0" applyNumberFormat="1" applyFont="1" applyFill="1" applyBorder="1" applyAlignment="1" applyProtection="1">
      <alignment horizontal="center" vertical="center" wrapText="1"/>
      <protection/>
    </xf>
    <xf numFmtId="167" fontId="9" fillId="2" borderId="11" xfId="0" applyNumberFormat="1" applyFont="1" applyFill="1" applyBorder="1" applyAlignment="1">
      <alignment vertical="center"/>
    </xf>
    <xf numFmtId="165" fontId="3" fillId="0" borderId="32" xfId="0" applyNumberFormat="1" applyFont="1" applyFill="1" applyBorder="1" applyAlignment="1" applyProtection="1">
      <alignment vertical="center" wrapText="1"/>
      <protection/>
    </xf>
    <xf numFmtId="165" fontId="7" fillId="0" borderId="53" xfId="0" applyNumberFormat="1" applyFont="1" applyBorder="1" applyAlignment="1" applyProtection="1">
      <alignment horizontal="center" vertical="center"/>
      <protection/>
    </xf>
    <xf numFmtId="165" fontId="7" fillId="0" borderId="53" xfId="0" applyNumberFormat="1" applyFont="1" applyFill="1" applyBorder="1" applyAlignment="1" applyProtection="1">
      <alignment horizontal="center" vertical="center" wrapText="1"/>
      <protection/>
    </xf>
    <xf numFmtId="165" fontId="7" fillId="0" borderId="53" xfId="0" applyNumberFormat="1" applyFont="1" applyFill="1" applyBorder="1" applyAlignment="1" applyProtection="1">
      <alignment vertical="center"/>
      <protection/>
    </xf>
    <xf numFmtId="165" fontId="7" fillId="0" borderId="19" xfId="0" applyNumberFormat="1" applyFont="1" applyFill="1" applyBorder="1" applyAlignment="1" applyProtection="1">
      <alignment horizontal="center" vertical="center" wrapText="1"/>
      <protection/>
    </xf>
    <xf numFmtId="166" fontId="7" fillId="3" borderId="20" xfId="0" applyNumberFormat="1" applyFont="1" applyFill="1" applyBorder="1" applyAlignment="1">
      <alignment vertical="center"/>
    </xf>
    <xf numFmtId="166" fontId="7" fillId="3" borderId="21" xfId="0" applyNumberFormat="1" applyFont="1" applyFill="1" applyBorder="1" applyAlignment="1">
      <alignment vertical="center"/>
    </xf>
    <xf numFmtId="166" fontId="7" fillId="3" borderId="22" xfId="0" applyNumberFormat="1" applyFont="1" applyFill="1" applyBorder="1" applyAlignment="1">
      <alignment vertical="center"/>
    </xf>
    <xf numFmtId="166" fontId="7" fillId="3" borderId="19" xfId="0" applyNumberFormat="1" applyFont="1" applyFill="1" applyBorder="1" applyAlignment="1">
      <alignment vertical="center"/>
    </xf>
    <xf numFmtId="165" fontId="9" fillId="0" borderId="74" xfId="0" applyNumberFormat="1" applyFont="1" applyFill="1" applyBorder="1" applyAlignment="1" applyProtection="1">
      <alignment vertical="center" wrapText="1"/>
      <protection/>
    </xf>
    <xf numFmtId="165" fontId="9" fillId="0" borderId="37" xfId="0" applyNumberFormat="1" applyFont="1" applyBorder="1" applyAlignment="1" applyProtection="1">
      <alignment vertical="center" wrapText="1"/>
      <protection/>
    </xf>
    <xf numFmtId="165" fontId="7" fillId="0" borderId="37" xfId="0" applyNumberFormat="1" applyFont="1" applyBorder="1" applyAlignment="1" applyProtection="1">
      <alignment horizontal="center" vertical="center"/>
      <protection/>
    </xf>
    <xf numFmtId="165" fontId="7" fillId="0" borderId="37" xfId="0" applyNumberFormat="1" applyFont="1" applyFill="1" applyBorder="1" applyAlignment="1" applyProtection="1">
      <alignment horizontal="center" vertical="center" wrapText="1"/>
      <protection/>
    </xf>
    <xf numFmtId="165" fontId="7" fillId="0" borderId="37" xfId="0" applyNumberFormat="1" applyFont="1" applyFill="1" applyBorder="1" applyAlignment="1" applyProtection="1">
      <alignment vertical="center"/>
      <protection/>
    </xf>
    <xf numFmtId="166" fontId="7" fillId="0" borderId="20" xfId="0" applyNumberFormat="1" applyFont="1" applyBorder="1" applyAlignment="1">
      <alignment vertical="center"/>
    </xf>
    <xf numFmtId="166" fontId="7" fillId="0" borderId="21" xfId="0" applyNumberFormat="1" applyFont="1" applyBorder="1" applyAlignment="1">
      <alignment vertical="center"/>
    </xf>
    <xf numFmtId="166" fontId="7" fillId="0" borderId="22" xfId="0" applyNumberFormat="1" applyFont="1" applyBorder="1" applyAlignment="1">
      <alignment vertical="center"/>
    </xf>
    <xf numFmtId="166" fontId="7" fillId="0" borderId="19" xfId="0" applyNumberFormat="1" applyFont="1" applyBorder="1" applyAlignment="1">
      <alignment vertical="center"/>
    </xf>
    <xf numFmtId="165" fontId="7" fillId="0" borderId="27" xfId="0" applyNumberFormat="1" applyFont="1" applyFill="1" applyBorder="1" applyAlignment="1" applyProtection="1">
      <alignment horizontal="center" vertical="center" wrapText="1"/>
      <protection/>
    </xf>
    <xf numFmtId="166" fontId="7" fillId="0" borderId="28" xfId="0" applyNumberFormat="1" applyFont="1" applyBorder="1" applyAlignment="1">
      <alignment vertical="center"/>
    </xf>
    <xf numFmtId="166" fontId="7" fillId="0" borderId="29" xfId="0" applyNumberFormat="1" applyFont="1" applyBorder="1" applyAlignment="1">
      <alignment vertical="center"/>
    </xf>
    <xf numFmtId="166" fontId="7" fillId="0" borderId="30" xfId="0" applyNumberFormat="1" applyFont="1" applyBorder="1" applyAlignment="1">
      <alignment vertical="center"/>
    </xf>
    <xf numFmtId="166" fontId="7" fillId="0" borderId="27" xfId="0" applyNumberFormat="1" applyFont="1" applyBorder="1" applyAlignment="1">
      <alignment vertical="center"/>
    </xf>
    <xf numFmtId="165" fontId="3" fillId="0" borderId="18" xfId="0" applyNumberFormat="1" applyFont="1" applyFill="1" applyBorder="1" applyAlignment="1" applyProtection="1">
      <alignment vertical="center" wrapText="1"/>
      <protection/>
    </xf>
    <xf numFmtId="165" fontId="7" fillId="0" borderId="92" xfId="0" applyNumberFormat="1" applyFont="1" applyFill="1" applyBorder="1" applyAlignment="1" applyProtection="1">
      <alignment horizontal="center" vertical="center" wrapText="1"/>
      <protection/>
    </xf>
    <xf numFmtId="165" fontId="7" fillId="0" borderId="31" xfId="0" applyNumberFormat="1" applyFont="1" applyFill="1" applyBorder="1" applyAlignment="1" applyProtection="1">
      <alignment horizontal="center" vertical="center" wrapText="1"/>
      <protection/>
    </xf>
    <xf numFmtId="166" fontId="7" fillId="3" borderId="18" xfId="0" applyNumberFormat="1" applyFont="1" applyFill="1" applyBorder="1" applyAlignment="1">
      <alignment vertical="center"/>
    </xf>
    <xf numFmtId="166" fontId="7" fillId="3" borderId="37" xfId="0" applyNumberFormat="1" applyFont="1" applyFill="1" applyBorder="1" applyAlignment="1">
      <alignment vertical="center"/>
    </xf>
    <xf numFmtId="166" fontId="7" fillId="3" borderId="38" xfId="0" applyNumberFormat="1" applyFont="1" applyFill="1" applyBorder="1" applyAlignment="1">
      <alignment vertical="center"/>
    </xf>
    <xf numFmtId="166" fontId="7" fillId="3" borderId="31" xfId="0" applyNumberFormat="1" applyFont="1" applyFill="1" applyBorder="1" applyAlignment="1">
      <alignment vertical="center"/>
    </xf>
    <xf numFmtId="165" fontId="9" fillId="0" borderId="18" xfId="0" applyNumberFormat="1" applyFont="1" applyBorder="1" applyAlignment="1" applyProtection="1">
      <alignment horizontal="center" vertical="center" textRotation="90" wrapText="1"/>
      <protection/>
    </xf>
    <xf numFmtId="165" fontId="15" fillId="0" borderId="37" xfId="0" applyNumberFormat="1" applyFont="1" applyBorder="1" applyAlignment="1" applyProtection="1">
      <alignment vertical="center" wrapText="1"/>
      <protection/>
    </xf>
    <xf numFmtId="165" fontId="7" fillId="0" borderId="37" xfId="0" applyNumberFormat="1" applyFont="1" applyBorder="1" applyAlignment="1" applyProtection="1">
      <alignment horizontal="center" vertical="center" wrapText="1"/>
      <protection/>
    </xf>
    <xf numFmtId="166" fontId="7" fillId="5" borderId="18" xfId="0" applyNumberFormat="1" applyFont="1" applyFill="1" applyBorder="1" applyAlignment="1">
      <alignment vertical="center"/>
    </xf>
    <xf numFmtId="166" fontId="7" fillId="5" borderId="37" xfId="0" applyNumberFormat="1" applyFont="1" applyFill="1" applyBorder="1" applyAlignment="1">
      <alignment vertical="center"/>
    </xf>
    <xf numFmtId="166" fontId="7" fillId="5" borderId="38" xfId="0" applyNumberFormat="1" applyFont="1" applyFill="1" applyBorder="1" applyAlignment="1">
      <alignment vertical="center"/>
    </xf>
    <xf numFmtId="166" fontId="7" fillId="5" borderId="31" xfId="0" applyNumberFormat="1" applyFont="1" applyFill="1" applyBorder="1" applyAlignment="1">
      <alignment vertical="center"/>
    </xf>
    <xf numFmtId="165" fontId="9" fillId="0" borderId="16" xfId="0" applyNumberFormat="1" applyFont="1" applyBorder="1" applyAlignment="1" applyProtection="1">
      <alignment horizontal="center" vertical="center" wrapText="1"/>
      <protection/>
    </xf>
    <xf numFmtId="165" fontId="9" fillId="0" borderId="93" xfId="0" applyNumberFormat="1" applyFont="1" applyBorder="1" applyAlignment="1" applyProtection="1">
      <alignment vertical="center" wrapText="1"/>
      <protection/>
    </xf>
    <xf numFmtId="165" fontId="7" fillId="0" borderId="40" xfId="0" applyNumberFormat="1" applyFont="1" applyFill="1" applyBorder="1" applyAlignment="1" applyProtection="1">
      <alignment horizontal="center" vertical="center" wrapText="1"/>
      <protection/>
    </xf>
    <xf numFmtId="166" fontId="7" fillId="0" borderId="39" xfId="0" applyNumberFormat="1" applyFont="1" applyBorder="1" applyAlignment="1">
      <alignment vertical="center"/>
    </xf>
    <xf numFmtId="166" fontId="7" fillId="0" borderId="41" xfId="0" applyNumberFormat="1" applyFont="1" applyBorder="1" applyAlignment="1">
      <alignment vertical="center"/>
    </xf>
    <xf numFmtId="166" fontId="7" fillId="0" borderId="42" xfId="0" applyNumberFormat="1" applyFont="1" applyBorder="1" applyAlignment="1">
      <alignment vertical="center"/>
    </xf>
    <xf numFmtId="166" fontId="7" fillId="0" borderId="40" xfId="0" applyNumberFormat="1" applyFont="1" applyBorder="1" applyAlignment="1">
      <alignment vertical="center"/>
    </xf>
    <xf numFmtId="165" fontId="7" fillId="0" borderId="23" xfId="0" applyNumberFormat="1" applyFont="1" applyFill="1" applyBorder="1" applyAlignment="1" applyProtection="1">
      <alignment horizontal="center" vertical="center" wrapText="1"/>
      <protection/>
    </xf>
    <xf numFmtId="166" fontId="7" fillId="0" borderId="24" xfId="0" applyNumberFormat="1" applyFont="1" applyBorder="1" applyAlignment="1">
      <alignment vertical="center"/>
    </xf>
    <xf numFmtId="166" fontId="7" fillId="0" borderId="25" xfId="0" applyNumberFormat="1" applyFont="1" applyBorder="1" applyAlignment="1">
      <alignment vertical="center"/>
    </xf>
    <xf numFmtId="166" fontId="7" fillId="0" borderId="26" xfId="0" applyNumberFormat="1" applyFont="1" applyBorder="1" applyAlignment="1">
      <alignment vertical="center"/>
    </xf>
    <xf numFmtId="166" fontId="7" fillId="0" borderId="23" xfId="0" applyNumberFormat="1" applyFont="1" applyBorder="1" applyAlignment="1">
      <alignment vertical="center"/>
    </xf>
    <xf numFmtId="165" fontId="9" fillId="0" borderId="94" xfId="0" applyNumberFormat="1" applyFont="1" applyBorder="1" applyAlignment="1" applyProtection="1">
      <alignment vertical="center" wrapText="1"/>
      <protection/>
    </xf>
    <xf numFmtId="165" fontId="9" fillId="0" borderId="95" xfId="0" applyNumberFormat="1" applyFont="1" applyBorder="1" applyAlignment="1" applyProtection="1">
      <alignment vertical="center" wrapText="1"/>
      <protection/>
    </xf>
    <xf numFmtId="165" fontId="7" fillId="0" borderId="60" xfId="0" applyNumberFormat="1" applyFont="1" applyFill="1" applyBorder="1" applyAlignment="1" applyProtection="1">
      <alignment horizontal="center" vertical="center" wrapText="1"/>
      <protection/>
    </xf>
    <xf numFmtId="165" fontId="9" fillId="0" borderId="37" xfId="0" applyNumberFormat="1" applyFont="1" applyBorder="1" applyAlignment="1" applyProtection="1">
      <alignment horizontal="center" vertical="center" wrapText="1"/>
      <protection/>
    </xf>
    <xf numFmtId="164" fontId="9" fillId="0" borderId="37" xfId="0" applyFont="1" applyBorder="1" applyAlignment="1">
      <alignment vertical="center" wrapText="1"/>
    </xf>
    <xf numFmtId="166" fontId="7" fillId="0" borderId="18" xfId="0" applyNumberFormat="1" applyFont="1" applyBorder="1" applyAlignment="1">
      <alignment vertical="center"/>
    </xf>
    <xf numFmtId="166" fontId="7" fillId="0" borderId="37" xfId="0" applyNumberFormat="1" applyFont="1" applyBorder="1" applyAlignment="1">
      <alignment vertical="center"/>
    </xf>
    <xf numFmtId="166" fontId="7" fillId="0" borderId="38" xfId="0" applyNumberFormat="1" applyFont="1" applyBorder="1" applyAlignment="1">
      <alignment vertical="center"/>
    </xf>
    <xf numFmtId="166" fontId="7" fillId="0" borderId="31" xfId="0" applyNumberFormat="1" applyFont="1" applyBorder="1" applyAlignment="1">
      <alignment vertical="center"/>
    </xf>
    <xf numFmtId="165" fontId="3" fillId="0" borderId="14" xfId="0" applyNumberFormat="1" applyFont="1" applyFill="1" applyBorder="1" applyAlignment="1" applyProtection="1">
      <alignment vertical="center" wrapText="1"/>
      <protection/>
    </xf>
    <xf numFmtId="165" fontId="7" fillId="0" borderId="96" xfId="0" applyNumberFormat="1" applyFont="1" applyBorder="1" applyAlignment="1" applyProtection="1">
      <alignment horizontal="center" vertical="center"/>
      <protection/>
    </xf>
    <xf numFmtId="165" fontId="7" fillId="0" borderId="96" xfId="0" applyNumberFormat="1" applyFont="1" applyFill="1" applyBorder="1" applyAlignment="1" applyProtection="1">
      <alignment horizontal="center" vertical="center" wrapText="1"/>
      <protection/>
    </xf>
    <xf numFmtId="165" fontId="7" fillId="0" borderId="16" xfId="0" applyNumberFormat="1" applyFont="1" applyFill="1" applyBorder="1" applyAlignment="1" applyProtection="1">
      <alignment horizontal="center" vertical="center" wrapText="1"/>
      <protection/>
    </xf>
    <xf numFmtId="165" fontId="7" fillId="0" borderId="16" xfId="0" applyNumberFormat="1" applyFont="1" applyFill="1" applyBorder="1" applyAlignment="1" applyProtection="1">
      <alignment vertical="center"/>
      <protection/>
    </xf>
    <xf numFmtId="165" fontId="7" fillId="0" borderId="15" xfId="0" applyNumberFormat="1" applyFont="1" applyFill="1" applyBorder="1" applyAlignment="1" applyProtection="1">
      <alignment horizontal="center" vertical="center" wrapText="1"/>
      <protection/>
    </xf>
    <xf numFmtId="166" fontId="7" fillId="3" borderId="48" xfId="0" applyNumberFormat="1" applyFont="1" applyFill="1" applyBorder="1" applyAlignment="1">
      <alignment vertical="center"/>
    </xf>
    <xf numFmtId="166" fontId="7" fillId="3" borderId="50" xfId="0" applyNumberFormat="1" applyFont="1" applyFill="1" applyBorder="1" applyAlignment="1">
      <alignment vertical="center"/>
    </xf>
    <xf numFmtId="166" fontId="7" fillId="3" borderId="51" xfId="0" applyNumberFormat="1" applyFont="1" applyFill="1" applyBorder="1" applyAlignment="1">
      <alignment vertical="center"/>
    </xf>
    <xf numFmtId="166" fontId="7" fillId="3" borderId="49" xfId="0" applyNumberFormat="1" applyFont="1" applyFill="1" applyBorder="1" applyAlignment="1">
      <alignment vertical="center"/>
    </xf>
    <xf numFmtId="165" fontId="9" fillId="0" borderId="32" xfId="0" applyNumberFormat="1" applyFont="1" applyFill="1" applyBorder="1" applyAlignment="1" applyProtection="1">
      <alignment horizontal="center" vertical="center" wrapText="1"/>
      <protection/>
    </xf>
    <xf numFmtId="165" fontId="9" fillId="0" borderId="97" xfId="0" applyNumberFormat="1" applyFont="1" applyBorder="1" applyAlignment="1" applyProtection="1">
      <alignment vertical="center" wrapText="1"/>
      <protection/>
    </xf>
    <xf numFmtId="165" fontId="7" fillId="0" borderId="22" xfId="0" applyNumberFormat="1" applyFont="1" applyFill="1" applyBorder="1" applyAlignment="1" applyProtection="1">
      <alignment horizontal="center" vertical="center" wrapText="1"/>
      <protection/>
    </xf>
    <xf numFmtId="165" fontId="7" fillId="0" borderId="26" xfId="0" applyNumberFormat="1" applyFont="1" applyFill="1" applyBorder="1" applyAlignment="1" applyProtection="1">
      <alignment horizontal="center" vertical="center" wrapText="1"/>
      <protection/>
    </xf>
    <xf numFmtId="165" fontId="7" fillId="0" borderId="62" xfId="0" applyNumberFormat="1" applyFont="1" applyFill="1" applyBorder="1" applyAlignment="1" applyProtection="1">
      <alignment horizontal="center" vertical="center" wrapText="1"/>
      <protection/>
    </xf>
    <xf numFmtId="166" fontId="7" fillId="0" borderId="59" xfId="0" applyNumberFormat="1" applyFont="1" applyBorder="1" applyAlignment="1">
      <alignment vertical="center"/>
    </xf>
    <xf numFmtId="166" fontId="7" fillId="0" borderId="61" xfId="0" applyNumberFormat="1" applyFont="1" applyBorder="1" applyAlignment="1">
      <alignment vertical="center"/>
    </xf>
    <xf numFmtId="166" fontId="7" fillId="0" borderId="62" xfId="0" applyNumberFormat="1" applyFont="1" applyBorder="1" applyAlignment="1">
      <alignment vertical="center"/>
    </xf>
    <xf numFmtId="166" fontId="7" fillId="0" borderId="60" xfId="0" applyNumberFormat="1" applyFont="1" applyBorder="1" applyAlignment="1">
      <alignment vertical="center"/>
    </xf>
    <xf numFmtId="164" fontId="9" fillId="0" borderId="56" xfId="0" applyFont="1" applyFill="1" applyBorder="1" applyAlignment="1">
      <alignment horizontal="center" vertical="center" wrapText="1"/>
    </xf>
    <xf numFmtId="165" fontId="9" fillId="0" borderId="56" xfId="0" applyNumberFormat="1" applyFont="1" applyFill="1" applyBorder="1" applyAlignment="1" applyProtection="1">
      <alignment vertical="center" wrapText="1"/>
      <protection/>
    </xf>
    <xf numFmtId="165" fontId="7" fillId="0" borderId="56" xfId="0" applyNumberFormat="1" applyFont="1" applyFill="1" applyBorder="1" applyAlignment="1" applyProtection="1">
      <alignment horizontal="center" vertical="center"/>
      <protection/>
    </xf>
    <xf numFmtId="165" fontId="7" fillId="0" borderId="56" xfId="0" applyNumberFormat="1" applyFont="1" applyFill="1" applyBorder="1" applyAlignment="1" applyProtection="1">
      <alignment horizontal="center" vertical="center" wrapText="1"/>
      <protection/>
    </xf>
    <xf numFmtId="164" fontId="6" fillId="0" borderId="56" xfId="0" applyFont="1" applyFill="1" applyBorder="1" applyAlignment="1">
      <alignment/>
    </xf>
    <xf numFmtId="166" fontId="7" fillId="0" borderId="56" xfId="0" applyNumberFormat="1" applyFont="1" applyFill="1" applyBorder="1" applyAlignment="1">
      <alignment vertical="center"/>
    </xf>
    <xf numFmtId="164" fontId="9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 applyProtection="1">
      <alignment vertical="center" wrapText="1"/>
      <protection/>
    </xf>
    <xf numFmtId="165" fontId="7" fillId="0" borderId="0" xfId="0" applyNumberFormat="1" applyFont="1" applyFill="1" applyBorder="1" applyAlignment="1" applyProtection="1">
      <alignment horizontal="center" vertical="center"/>
      <protection/>
    </xf>
    <xf numFmtId="165" fontId="7" fillId="0" borderId="0" xfId="0" applyNumberFormat="1" applyFont="1" applyFill="1" applyBorder="1" applyAlignment="1" applyProtection="1">
      <alignment horizontal="center" vertical="center" wrapText="1"/>
      <protection/>
    </xf>
    <xf numFmtId="166" fontId="7" fillId="0" borderId="0" xfId="0" applyNumberFormat="1" applyFont="1" applyFill="1" applyBorder="1" applyAlignment="1">
      <alignment vertical="center"/>
    </xf>
    <xf numFmtId="165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4" xfId="0" applyNumberFormat="1" applyFont="1" applyBorder="1" applyAlignment="1">
      <alignment vertical="center"/>
    </xf>
    <xf numFmtId="166" fontId="7" fillId="0" borderId="16" xfId="0" applyNumberFormat="1" applyFont="1" applyBorder="1" applyAlignment="1">
      <alignment vertical="center"/>
    </xf>
    <xf numFmtId="166" fontId="7" fillId="0" borderId="17" xfId="0" applyNumberFormat="1" applyFont="1" applyBorder="1" applyAlignment="1">
      <alignment vertical="center"/>
    </xf>
    <xf numFmtId="166" fontId="7" fillId="0" borderId="15" xfId="0" applyNumberFormat="1" applyFont="1" applyBorder="1" applyAlignment="1">
      <alignment vertical="center"/>
    </xf>
    <xf numFmtId="165" fontId="3" fillId="0" borderId="18" xfId="0" applyNumberFormat="1" applyFont="1" applyFill="1" applyBorder="1" applyAlignment="1" applyProtection="1">
      <alignment horizontal="left" vertical="center" wrapText="1"/>
      <protection/>
    </xf>
    <xf numFmtId="165" fontId="7" fillId="0" borderId="92" xfId="0" applyNumberFormat="1" applyFont="1" applyFill="1" applyBorder="1" applyAlignment="1" applyProtection="1">
      <alignment horizontal="center" vertical="center"/>
      <protection/>
    </xf>
    <xf numFmtId="165" fontId="7" fillId="0" borderId="37" xfId="0" applyNumberFormat="1" applyFont="1" applyFill="1" applyBorder="1" applyAlignment="1" applyProtection="1">
      <alignment horizontal="center" vertical="center"/>
      <protection/>
    </xf>
    <xf numFmtId="165" fontId="7" fillId="0" borderId="31" xfId="0" applyNumberFormat="1" applyFont="1" applyFill="1" applyBorder="1" applyAlignment="1" applyProtection="1">
      <alignment horizontal="center" vertical="center"/>
      <protection/>
    </xf>
    <xf numFmtId="165" fontId="9" fillId="0" borderId="18" xfId="0" applyNumberFormat="1" applyFont="1" applyFill="1" applyBorder="1" applyAlignment="1" applyProtection="1">
      <alignment horizontal="center" vertical="center" textRotation="90" wrapText="1"/>
      <protection/>
    </xf>
    <xf numFmtId="165" fontId="3" fillId="0" borderId="37" xfId="0" applyNumberFormat="1" applyFont="1" applyBorder="1" applyAlignment="1" applyProtection="1">
      <alignment vertical="center" wrapText="1"/>
      <protection/>
    </xf>
    <xf numFmtId="166" fontId="7" fillId="5" borderId="48" xfId="0" applyNumberFormat="1" applyFont="1" applyFill="1" applyBorder="1" applyAlignment="1">
      <alignment vertical="center"/>
    </xf>
    <xf numFmtId="166" fontId="7" fillId="5" borderId="50" xfId="0" applyNumberFormat="1" applyFont="1" applyFill="1" applyBorder="1" applyAlignment="1">
      <alignment vertical="center"/>
    </xf>
    <xf numFmtId="166" fontId="7" fillId="5" borderId="51" xfId="0" applyNumberFormat="1" applyFont="1" applyFill="1" applyBorder="1" applyAlignment="1">
      <alignment vertical="center"/>
    </xf>
    <xf numFmtId="166" fontId="7" fillId="5" borderId="49" xfId="0" applyNumberFormat="1" applyFont="1" applyFill="1" applyBorder="1" applyAlignment="1">
      <alignment vertical="center"/>
    </xf>
    <xf numFmtId="165" fontId="9" fillId="0" borderId="21" xfId="0" applyNumberFormat="1" applyFont="1" applyBorder="1" applyAlignment="1" applyProtection="1">
      <alignment vertical="center" wrapText="1"/>
      <protection/>
    </xf>
    <xf numFmtId="165" fontId="3" fillId="0" borderId="53" xfId="0" applyNumberFormat="1" applyFont="1" applyBorder="1" applyAlignment="1" applyProtection="1">
      <alignment vertical="center" wrapText="1"/>
      <protection/>
    </xf>
    <xf numFmtId="165" fontId="7" fillId="0" borderId="53" xfId="0" applyNumberFormat="1" applyFont="1" applyFill="1" applyBorder="1" applyAlignment="1" applyProtection="1">
      <alignment horizontal="center" vertical="center"/>
      <protection/>
    </xf>
    <xf numFmtId="165" fontId="7" fillId="0" borderId="21" xfId="0" applyNumberFormat="1" applyFont="1" applyFill="1" applyBorder="1" applyAlignment="1" applyProtection="1">
      <alignment vertical="center"/>
      <protection/>
    </xf>
    <xf numFmtId="166" fontId="7" fillId="3" borderId="32" xfId="0" applyNumberFormat="1" applyFont="1" applyFill="1" applyBorder="1" applyAlignment="1">
      <alignment vertical="center"/>
    </xf>
    <xf numFmtId="166" fontId="7" fillId="3" borderId="53" xfId="0" applyNumberFormat="1" applyFont="1" applyFill="1" applyBorder="1" applyAlignment="1">
      <alignment vertical="center"/>
    </xf>
    <xf numFmtId="166" fontId="7" fillId="3" borderId="54" xfId="0" applyNumberFormat="1" applyFont="1" applyFill="1" applyBorder="1" applyAlignment="1">
      <alignment vertical="center"/>
    </xf>
    <xf numFmtId="166" fontId="7" fillId="3" borderId="64" xfId="0" applyNumberFormat="1" applyFont="1" applyFill="1" applyBorder="1" applyAlignment="1">
      <alignment vertical="center"/>
    </xf>
    <xf numFmtId="165" fontId="7" fillId="0" borderId="93" xfId="0" applyNumberFormat="1" applyFont="1" applyFill="1" applyBorder="1" applyAlignment="1" applyProtection="1">
      <alignment vertical="center" wrapText="1"/>
      <protection/>
    </xf>
    <xf numFmtId="165" fontId="9" fillId="0" borderId="98" xfId="0" applyNumberFormat="1" applyFont="1" applyBorder="1" applyAlignment="1" applyProtection="1">
      <alignment vertical="center" wrapText="1"/>
      <protection/>
    </xf>
    <xf numFmtId="166" fontId="7" fillId="3" borderId="14" xfId="0" applyNumberFormat="1" applyFont="1" applyFill="1" applyBorder="1" applyAlignment="1">
      <alignment vertical="center"/>
    </xf>
    <xf numFmtId="166" fontId="7" fillId="3" borderId="16" xfId="0" applyNumberFormat="1" applyFont="1" applyFill="1" applyBorder="1" applyAlignment="1">
      <alignment vertical="center"/>
    </xf>
    <xf numFmtId="166" fontId="7" fillId="3" borderId="17" xfId="0" applyNumberFormat="1" applyFont="1" applyFill="1" applyBorder="1" applyAlignment="1">
      <alignment vertical="center"/>
    </xf>
    <xf numFmtId="166" fontId="7" fillId="3" borderId="15" xfId="0" applyNumberFormat="1" applyFont="1" applyFill="1" applyBorder="1" applyAlignment="1">
      <alignment vertical="center"/>
    </xf>
    <xf numFmtId="165" fontId="9" fillId="0" borderId="5" xfId="0" applyNumberFormat="1" applyFont="1" applyBorder="1" applyAlignment="1" applyProtection="1">
      <alignment horizontal="center" vertical="center" textRotation="90" wrapText="1"/>
      <protection/>
    </xf>
    <xf numFmtId="165" fontId="7" fillId="0" borderId="97" xfId="0" applyNumberFormat="1" applyFont="1" applyFill="1" applyBorder="1" applyAlignment="1" applyProtection="1">
      <alignment horizontal="left" vertical="center" wrapText="1"/>
      <protection/>
    </xf>
    <xf numFmtId="166" fontId="7" fillId="5" borderId="32" xfId="0" applyNumberFormat="1" applyFont="1" applyFill="1" applyBorder="1" applyAlignment="1">
      <alignment vertical="center"/>
    </xf>
    <xf numFmtId="166" fontId="7" fillId="5" borderId="53" xfId="0" applyNumberFormat="1" applyFont="1" applyFill="1" applyBorder="1" applyAlignment="1">
      <alignment vertical="center"/>
    </xf>
    <xf numFmtId="166" fontId="7" fillId="5" borderId="54" xfId="0" applyNumberFormat="1" applyFont="1" applyFill="1" applyBorder="1" applyAlignment="1">
      <alignment vertical="center"/>
    </xf>
    <xf numFmtId="166" fontId="7" fillId="5" borderId="64" xfId="0" applyNumberFormat="1" applyFont="1" applyFill="1" applyBorder="1" applyAlignment="1">
      <alignment vertical="center"/>
    </xf>
    <xf numFmtId="165" fontId="9" fillId="0" borderId="92" xfId="0" applyNumberFormat="1" applyFont="1" applyBorder="1" applyAlignment="1" applyProtection="1">
      <alignment horizontal="center" vertical="center" wrapText="1"/>
      <protection/>
    </xf>
    <xf numFmtId="165" fontId="9" fillId="0" borderId="29" xfId="0" applyNumberFormat="1" applyFont="1" applyBorder="1" applyAlignment="1" applyProtection="1">
      <alignment vertical="center" wrapText="1"/>
      <protection/>
    </xf>
    <xf numFmtId="165" fontId="7" fillId="0" borderId="94" xfId="0" applyNumberFormat="1" applyFont="1" applyFill="1" applyBorder="1" applyAlignment="1" applyProtection="1">
      <alignment vertical="center" wrapText="1"/>
      <protection/>
    </xf>
    <xf numFmtId="165" fontId="9" fillId="0" borderId="99" xfId="0" applyNumberFormat="1" applyFont="1" applyBorder="1" applyAlignment="1" applyProtection="1">
      <alignment horizontal="center" vertical="center" wrapText="1"/>
      <protection/>
    </xf>
    <xf numFmtId="165" fontId="7" fillId="0" borderId="27" xfId="0" applyNumberFormat="1" applyFont="1" applyFill="1" applyBorder="1" applyAlignment="1" applyProtection="1">
      <alignment horizontal="center" vertical="center"/>
      <protection/>
    </xf>
    <xf numFmtId="165" fontId="7" fillId="0" borderId="92" xfId="0" applyNumberFormat="1" applyFont="1" applyFill="1" applyBorder="1" applyAlignment="1" applyProtection="1">
      <alignment horizontal="left" vertical="center" wrapText="1"/>
      <protection/>
    </xf>
    <xf numFmtId="165" fontId="7" fillId="0" borderId="15" xfId="0" applyNumberFormat="1" applyFont="1" applyFill="1" applyBorder="1" applyAlignment="1" applyProtection="1">
      <alignment horizontal="center" vertical="center"/>
      <protection/>
    </xf>
    <xf numFmtId="165" fontId="7" fillId="5" borderId="92" xfId="0" applyNumberFormat="1" applyFont="1" applyFill="1" applyBorder="1" applyAlignment="1" applyProtection="1">
      <alignment vertical="center" wrapText="1"/>
      <protection/>
    </xf>
    <xf numFmtId="165" fontId="7" fillId="5" borderId="92" xfId="0" applyNumberFormat="1" applyFont="1" applyFill="1" applyBorder="1" applyAlignment="1" applyProtection="1">
      <alignment horizontal="center" vertical="center"/>
      <protection/>
    </xf>
    <xf numFmtId="165" fontId="7" fillId="5" borderId="37" xfId="0" applyNumberFormat="1" applyFont="1" applyFill="1" applyBorder="1" applyAlignment="1" applyProtection="1">
      <alignment horizontal="center" vertical="center"/>
      <protection/>
    </xf>
    <xf numFmtId="165" fontId="7" fillId="5" borderId="37" xfId="0" applyNumberFormat="1" applyFont="1" applyFill="1" applyBorder="1" applyAlignment="1" applyProtection="1">
      <alignment vertical="center"/>
      <protection/>
    </xf>
    <xf numFmtId="165" fontId="7" fillId="5" borderId="31" xfId="0" applyNumberFormat="1" applyFont="1" applyFill="1" applyBorder="1" applyAlignment="1" applyProtection="1">
      <alignment horizontal="center" vertical="center"/>
      <protection/>
    </xf>
    <xf numFmtId="165" fontId="3" fillId="0" borderId="99" xfId="0" applyNumberFormat="1" applyFont="1" applyFill="1" applyBorder="1" applyAlignment="1" applyProtection="1">
      <alignment vertical="center" wrapText="1"/>
      <protection/>
    </xf>
    <xf numFmtId="165" fontId="7" fillId="3" borderId="64" xfId="0" applyNumberFormat="1" applyFont="1" applyFill="1" applyBorder="1" applyAlignment="1" applyProtection="1">
      <alignment horizontal="center" vertical="center" wrapText="1"/>
      <protection/>
    </xf>
    <xf numFmtId="165" fontId="7" fillId="0" borderId="92" xfId="0" applyNumberFormat="1" applyFont="1" applyFill="1" applyBorder="1" applyAlignment="1" applyProtection="1">
      <alignment horizontal="center" vertical="center" textRotation="90" wrapText="1"/>
      <protection/>
    </xf>
    <xf numFmtId="165" fontId="7" fillId="0" borderId="53" xfId="0" applyNumberFormat="1" applyFont="1" applyFill="1" applyBorder="1" applyAlignment="1" applyProtection="1">
      <alignment vertical="center" wrapText="1"/>
      <protection/>
    </xf>
    <xf numFmtId="165" fontId="7" fillId="0" borderId="25" xfId="0" applyNumberFormat="1" applyFont="1" applyFill="1" applyBorder="1" applyAlignment="1" applyProtection="1">
      <alignment vertical="center" wrapText="1"/>
      <protection/>
    </xf>
    <xf numFmtId="165" fontId="7" fillId="0" borderId="61" xfId="0" applyNumberFormat="1" applyFont="1" applyFill="1" applyBorder="1" applyAlignment="1" applyProtection="1">
      <alignment vertical="center" wrapText="1"/>
      <protection/>
    </xf>
    <xf numFmtId="165" fontId="7" fillId="0" borderId="92" xfId="0" applyNumberFormat="1" applyFont="1" applyFill="1" applyBorder="1" applyAlignment="1" applyProtection="1">
      <alignment vertical="center" wrapText="1"/>
      <protection/>
    </xf>
    <xf numFmtId="164" fontId="7" fillId="0" borderId="37" xfId="0" applyFont="1" applyBorder="1" applyAlignment="1">
      <alignment horizontal="center" vertical="center" wrapText="1"/>
    </xf>
    <xf numFmtId="165" fontId="7" fillId="0" borderId="99" xfId="0" applyNumberFormat="1" applyFont="1" applyFill="1" applyBorder="1" applyAlignment="1" applyProtection="1">
      <alignment horizontal="center" vertical="center" textRotation="90" wrapText="1"/>
      <protection/>
    </xf>
    <xf numFmtId="165" fontId="9" fillId="0" borderId="21" xfId="0" applyNumberFormat="1" applyFont="1" applyFill="1" applyBorder="1" applyAlignment="1" applyProtection="1">
      <alignment vertical="center" wrapText="1"/>
      <protection/>
    </xf>
    <xf numFmtId="165" fontId="7" fillId="0" borderId="53" xfId="0" applyNumberFormat="1" applyFont="1" applyBorder="1" applyAlignment="1">
      <alignment horizontal="center" vertical="center" wrapText="1"/>
    </xf>
    <xf numFmtId="165" fontId="9" fillId="0" borderId="25" xfId="0" applyNumberFormat="1" applyFont="1" applyBorder="1" applyAlignment="1" applyProtection="1">
      <alignment vertical="center" wrapText="1"/>
      <protection/>
    </xf>
    <xf numFmtId="165" fontId="9" fillId="0" borderId="25" xfId="0" applyNumberFormat="1" applyFont="1" applyFill="1" applyBorder="1" applyAlignment="1" applyProtection="1">
      <alignment vertical="center" wrapText="1"/>
      <protection/>
    </xf>
    <xf numFmtId="165" fontId="9" fillId="0" borderId="61" xfId="0" applyNumberFormat="1" applyFont="1" applyBorder="1" applyAlignment="1" applyProtection="1">
      <alignment vertical="center" wrapText="1"/>
      <protection/>
    </xf>
    <xf numFmtId="164" fontId="7" fillId="0" borderId="37" xfId="0" applyFont="1" applyBorder="1" applyAlignment="1">
      <alignment horizontal="left" vertical="center" wrapText="1"/>
    </xf>
    <xf numFmtId="165" fontId="20" fillId="0" borderId="27" xfId="0" applyNumberFormat="1" applyFont="1" applyFill="1" applyBorder="1" applyAlignment="1" applyProtection="1">
      <alignment horizontal="center" vertical="center" wrapText="1"/>
      <protection/>
    </xf>
    <xf numFmtId="164" fontId="3" fillId="0" borderId="37" xfId="0" applyFont="1" applyBorder="1" applyAlignment="1">
      <alignment vertical="center" wrapText="1"/>
    </xf>
    <xf numFmtId="164" fontId="7" fillId="0" borderId="92" xfId="0" applyFont="1" applyBorder="1" applyAlignment="1">
      <alignment horizontal="center" vertical="center" wrapText="1"/>
    </xf>
    <xf numFmtId="164" fontId="7" fillId="0" borderId="100" xfId="0" applyFont="1" applyBorder="1" applyAlignment="1">
      <alignment horizontal="center" vertical="center" wrapText="1"/>
    </xf>
    <xf numFmtId="165" fontId="7" fillId="0" borderId="6" xfId="0" applyNumberFormat="1" applyFont="1" applyFill="1" applyBorder="1" applyAlignment="1" applyProtection="1">
      <alignment horizontal="center" vertical="center" wrapText="1"/>
      <protection/>
    </xf>
    <xf numFmtId="165" fontId="7" fillId="0" borderId="6" xfId="0" applyNumberFormat="1" applyFont="1" applyFill="1" applyBorder="1" applyAlignment="1" applyProtection="1">
      <alignment vertical="center"/>
      <protection/>
    </xf>
    <xf numFmtId="165" fontId="7" fillId="0" borderId="86" xfId="0" applyNumberFormat="1" applyFont="1" applyFill="1" applyBorder="1" applyAlignment="1" applyProtection="1">
      <alignment horizontal="center" vertical="center" wrapText="1"/>
      <protection/>
    </xf>
    <xf numFmtId="166" fontId="7" fillId="0" borderId="5" xfId="0" applyNumberFormat="1" applyFont="1" applyBorder="1" applyAlignment="1">
      <alignment vertical="center"/>
    </xf>
    <xf numFmtId="166" fontId="7" fillId="0" borderId="6" xfId="0" applyNumberFormat="1" applyFont="1" applyBorder="1" applyAlignment="1">
      <alignment vertical="center"/>
    </xf>
    <xf numFmtId="166" fontId="7" fillId="0" borderId="7" xfId="0" applyNumberFormat="1" applyFont="1" applyBorder="1" applyAlignment="1">
      <alignment vertical="center"/>
    </xf>
    <xf numFmtId="165" fontId="9" fillId="0" borderId="47" xfId="0" applyNumberFormat="1" applyFont="1" applyFill="1" applyBorder="1" applyAlignment="1" applyProtection="1">
      <alignment horizontal="center" vertical="center" textRotation="90" wrapText="1"/>
      <protection/>
    </xf>
    <xf numFmtId="164" fontId="7" fillId="0" borderId="47" xfId="0" applyFont="1" applyFill="1" applyBorder="1" applyAlignment="1">
      <alignment vertical="center" wrapText="1"/>
    </xf>
    <xf numFmtId="164" fontId="7" fillId="0" borderId="47" xfId="0" applyFont="1" applyFill="1" applyBorder="1" applyAlignment="1">
      <alignment horizontal="center" vertical="center" wrapText="1"/>
    </xf>
    <xf numFmtId="165" fontId="7" fillId="0" borderId="47" xfId="0" applyNumberFormat="1" applyFont="1" applyFill="1" applyBorder="1" applyAlignment="1" applyProtection="1">
      <alignment horizontal="center" vertical="center" wrapText="1"/>
      <protection/>
    </xf>
    <xf numFmtId="165" fontId="7" fillId="0" borderId="47" xfId="0" applyNumberFormat="1" applyFont="1" applyFill="1" applyBorder="1" applyAlignment="1" applyProtection="1">
      <alignment vertical="center"/>
      <protection/>
    </xf>
    <xf numFmtId="166" fontId="7" fillId="0" borderId="47" xfId="0" applyNumberFormat="1" applyFont="1" applyFill="1" applyBorder="1" applyAlignment="1">
      <alignment vertical="center"/>
    </xf>
    <xf numFmtId="166" fontId="11" fillId="0" borderId="47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 applyProtection="1">
      <alignment horizontal="center" vertical="center" textRotation="90" wrapText="1"/>
      <protection/>
    </xf>
    <xf numFmtId="164" fontId="7" fillId="0" borderId="0" xfId="0" applyFont="1" applyFill="1" applyBorder="1" applyAlignment="1">
      <alignment vertical="center" wrapText="1"/>
    </xf>
    <xf numFmtId="164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 applyProtection="1">
      <alignment vertical="center"/>
      <protection/>
    </xf>
    <xf numFmtId="166" fontId="11" fillId="0" borderId="0" xfId="0" applyNumberFormat="1" applyFont="1" applyFill="1" applyBorder="1" applyAlignment="1">
      <alignment horizontal="center" vertical="center"/>
    </xf>
    <xf numFmtId="164" fontId="12" fillId="2" borderId="34" xfId="0" applyFont="1" applyFill="1" applyBorder="1" applyAlignment="1">
      <alignment vertical="center" wrapText="1"/>
    </xf>
    <xf numFmtId="165" fontId="11" fillId="2" borderId="101" xfId="0" applyNumberFormat="1" applyFont="1" applyFill="1" applyBorder="1" applyAlignment="1" applyProtection="1">
      <alignment horizontal="center" vertical="center"/>
      <protection/>
    </xf>
    <xf numFmtId="165" fontId="11" fillId="2" borderId="101" xfId="0" applyNumberFormat="1" applyFont="1" applyFill="1" applyBorder="1" applyAlignment="1" applyProtection="1">
      <alignment horizontal="center" vertical="center" wrapText="1"/>
      <protection/>
    </xf>
    <xf numFmtId="165" fontId="11" fillId="2" borderId="35" xfId="0" applyNumberFormat="1" applyFont="1" applyFill="1" applyBorder="1" applyAlignment="1" applyProtection="1">
      <alignment horizontal="center" vertical="center" wrapText="1"/>
      <protection/>
    </xf>
    <xf numFmtId="165" fontId="11" fillId="2" borderId="35" xfId="0" applyNumberFormat="1" applyFont="1" applyFill="1" applyBorder="1" applyAlignment="1" applyProtection="1">
      <alignment vertical="center"/>
      <protection/>
    </xf>
    <xf numFmtId="165" fontId="11" fillId="2" borderId="34" xfId="0" applyNumberFormat="1" applyFont="1" applyFill="1" applyBorder="1" applyAlignment="1" applyProtection="1">
      <alignment horizontal="center" vertical="center" wrapText="1"/>
      <protection/>
    </xf>
    <xf numFmtId="166" fontId="11" fillId="2" borderId="34" xfId="0" applyNumberFormat="1" applyFont="1" applyFill="1" applyBorder="1" applyAlignment="1">
      <alignment vertical="center"/>
    </xf>
    <xf numFmtId="165" fontId="11" fillId="2" borderId="12" xfId="0" applyNumberFormat="1" applyFont="1" applyFill="1" applyBorder="1" applyAlignment="1" applyProtection="1">
      <alignment vertical="center"/>
      <protection/>
    </xf>
    <xf numFmtId="164" fontId="11" fillId="3" borderId="31" xfId="0" applyFont="1" applyFill="1" applyBorder="1" applyAlignment="1">
      <alignment vertical="center" wrapText="1"/>
    </xf>
    <xf numFmtId="165" fontId="11" fillId="3" borderId="37" xfId="0" applyNumberFormat="1" applyFont="1" applyFill="1" applyBorder="1" applyAlignment="1" applyProtection="1">
      <alignment horizontal="center" vertical="center"/>
      <protection/>
    </xf>
    <xf numFmtId="165" fontId="11" fillId="3" borderId="37" xfId="0" applyNumberFormat="1" applyFont="1" applyFill="1" applyBorder="1" applyAlignment="1" applyProtection="1">
      <alignment vertical="center"/>
      <protection/>
    </xf>
    <xf numFmtId="165" fontId="11" fillId="3" borderId="31" xfId="0" applyNumberFormat="1" applyFont="1" applyFill="1" applyBorder="1" applyAlignment="1" applyProtection="1">
      <alignment horizontal="center" vertical="center"/>
      <protection/>
    </xf>
    <xf numFmtId="166" fontId="11" fillId="3" borderId="14" xfId="0" applyNumberFormat="1" applyFont="1" applyFill="1" applyBorder="1" applyAlignment="1">
      <alignment vertical="center"/>
    </xf>
    <xf numFmtId="166" fontId="11" fillId="3" borderId="16" xfId="0" applyNumberFormat="1" applyFont="1" applyFill="1" applyBorder="1" applyAlignment="1">
      <alignment vertical="center"/>
    </xf>
    <xf numFmtId="166" fontId="11" fillId="3" borderId="17" xfId="0" applyNumberFormat="1" applyFont="1" applyFill="1" applyBorder="1" applyAlignment="1">
      <alignment vertical="center"/>
    </xf>
    <xf numFmtId="166" fontId="11" fillId="3" borderId="15" xfId="0" applyNumberFormat="1" applyFont="1" applyFill="1" applyBorder="1" applyAlignment="1">
      <alignment vertical="center"/>
    </xf>
    <xf numFmtId="165" fontId="7" fillId="0" borderId="37" xfId="0" applyNumberFormat="1" applyFont="1" applyFill="1" applyBorder="1" applyAlignment="1" applyProtection="1">
      <alignment horizontal="center" vertical="center" textRotation="90"/>
      <protection/>
    </xf>
    <xf numFmtId="165" fontId="9" fillId="0" borderId="37" xfId="0" applyNumberFormat="1" applyFont="1" applyBorder="1" applyAlignment="1" applyProtection="1">
      <alignment horizontal="center" vertical="center" textRotation="90" wrapText="1"/>
      <protection/>
    </xf>
    <xf numFmtId="164" fontId="9" fillId="0" borderId="6" xfId="0" applyFont="1" applyBorder="1" applyAlignment="1">
      <alignment horizontal="center" vertical="center" textRotation="90" wrapText="1"/>
    </xf>
    <xf numFmtId="164" fontId="7" fillId="0" borderId="31" xfId="0" applyFont="1" applyBorder="1" applyAlignment="1">
      <alignment vertical="center" wrapText="1"/>
    </xf>
    <xf numFmtId="165" fontId="7" fillId="0" borderId="6" xfId="0" applyNumberFormat="1" applyFont="1" applyBorder="1" applyAlignment="1">
      <alignment horizontal="center" vertical="center"/>
    </xf>
    <xf numFmtId="165" fontId="7" fillId="0" borderId="37" xfId="0" applyNumberFormat="1" applyFont="1" applyBorder="1" applyAlignment="1">
      <alignment horizontal="center" vertical="center"/>
    </xf>
    <xf numFmtId="165" fontId="7" fillId="0" borderId="37" xfId="0" applyNumberFormat="1" applyFont="1" applyFill="1" applyBorder="1" applyAlignment="1">
      <alignment horizontal="center" vertical="center" wrapText="1"/>
    </xf>
    <xf numFmtId="164" fontId="7" fillId="0" borderId="64" xfId="0" applyFont="1" applyBorder="1" applyAlignment="1">
      <alignment horizontal="left" vertical="center" wrapText="1"/>
    </xf>
    <xf numFmtId="164" fontId="7" fillId="0" borderId="6" xfId="0" applyFont="1" applyBorder="1" applyAlignment="1">
      <alignment horizontal="left" vertical="center" wrapText="1"/>
    </xf>
    <xf numFmtId="165" fontId="7" fillId="0" borderId="6" xfId="0" applyNumberFormat="1" applyFont="1" applyFill="1" applyBorder="1" applyAlignment="1">
      <alignment horizontal="center" vertical="center" wrapText="1"/>
    </xf>
    <xf numFmtId="166" fontId="7" fillId="0" borderId="86" xfId="0" applyNumberFormat="1" applyFont="1" applyBorder="1" applyAlignment="1">
      <alignment vertical="center"/>
    </xf>
    <xf numFmtId="164" fontId="0" fillId="0" borderId="47" xfId="0" applyFill="1" applyBorder="1" applyAlignment="1">
      <alignment horizontal="center" vertical="center" textRotation="90" wrapText="1"/>
    </xf>
    <xf numFmtId="164" fontId="7" fillId="0" borderId="47" xfId="0" applyFont="1" applyFill="1" applyBorder="1" applyAlignment="1">
      <alignment horizontal="left" vertical="center" wrapText="1"/>
    </xf>
    <xf numFmtId="164" fontId="0" fillId="0" borderId="47" xfId="0" applyFill="1" applyBorder="1" applyAlignment="1">
      <alignment horizontal="center" vertical="center" wrapText="1"/>
    </xf>
    <xf numFmtId="164" fontId="0" fillId="0" borderId="47" xfId="0" applyFill="1" applyBorder="1" applyAlignment="1">
      <alignment horizontal="center" vertical="center"/>
    </xf>
    <xf numFmtId="165" fontId="7" fillId="0" borderId="47" xfId="0" applyNumberFormat="1" applyFont="1" applyFill="1" applyBorder="1" applyAlignment="1">
      <alignment horizontal="center" vertical="center"/>
    </xf>
    <xf numFmtId="165" fontId="7" fillId="0" borderId="47" xfId="0" applyNumberFormat="1" applyFont="1" applyFill="1" applyBorder="1" applyAlignment="1">
      <alignment horizontal="center" vertical="center" wrapText="1"/>
    </xf>
    <xf numFmtId="165" fontId="12" fillId="2" borderId="33" xfId="0" applyNumberFormat="1" applyFont="1" applyFill="1" applyBorder="1" applyAlignment="1" applyProtection="1">
      <alignment vertical="center" wrapText="1"/>
      <protection/>
    </xf>
    <xf numFmtId="165" fontId="11" fillId="3" borderId="18" xfId="0" applyNumberFormat="1" applyFont="1" applyFill="1" applyBorder="1" applyAlignment="1" applyProtection="1">
      <alignment vertical="center" wrapText="1"/>
      <protection/>
    </xf>
    <xf numFmtId="165" fontId="7" fillId="8" borderId="32" xfId="0" applyNumberFormat="1" applyFont="1" applyFill="1" applyBorder="1" applyAlignment="1" applyProtection="1">
      <alignment horizontal="left" vertical="center" wrapText="1"/>
      <protection/>
    </xf>
    <xf numFmtId="165" fontId="7" fillId="8" borderId="53" xfId="0" applyNumberFormat="1" applyFont="1" applyFill="1" applyBorder="1" applyAlignment="1" applyProtection="1">
      <alignment horizontal="center" vertical="center"/>
      <protection/>
    </xf>
    <xf numFmtId="165" fontId="7" fillId="8" borderId="53" xfId="0" applyNumberFormat="1" applyFont="1" applyFill="1" applyBorder="1" applyAlignment="1" applyProtection="1">
      <alignment vertical="center"/>
      <protection/>
    </xf>
    <xf numFmtId="165" fontId="7" fillId="8" borderId="64" xfId="0" applyNumberFormat="1" applyFont="1" applyFill="1" applyBorder="1" applyAlignment="1" applyProtection="1">
      <alignment horizontal="center" vertical="center"/>
      <protection/>
    </xf>
    <xf numFmtId="166" fontId="11" fillId="8" borderId="32" xfId="0" applyNumberFormat="1" applyFont="1" applyFill="1" applyBorder="1" applyAlignment="1">
      <alignment vertical="center"/>
    </xf>
    <xf numFmtId="166" fontId="11" fillId="8" borderId="53" xfId="0" applyNumberFormat="1" applyFont="1" applyFill="1" applyBorder="1" applyAlignment="1">
      <alignment vertical="center"/>
    </xf>
    <xf numFmtId="166" fontId="11" fillId="8" borderId="54" xfId="0" applyNumberFormat="1" applyFont="1" applyFill="1" applyBorder="1" applyAlignment="1">
      <alignment vertical="center"/>
    </xf>
    <xf numFmtId="166" fontId="11" fillId="8" borderId="64" xfId="0" applyNumberFormat="1" applyFont="1" applyFill="1" applyBorder="1" applyAlignment="1">
      <alignment vertical="center"/>
    </xf>
    <xf numFmtId="165" fontId="9" fillId="0" borderId="18" xfId="0" applyNumberFormat="1" applyFont="1" applyFill="1" applyBorder="1" applyAlignment="1" applyProtection="1">
      <alignment horizontal="center" vertical="center" wrapText="1"/>
      <protection/>
    </xf>
    <xf numFmtId="166" fontId="7" fillId="4" borderId="20" xfId="0" applyNumberFormat="1" applyFont="1" applyFill="1" applyBorder="1" applyAlignment="1">
      <alignment vertical="center"/>
    </xf>
    <xf numFmtId="166" fontId="7" fillId="4" borderId="21" xfId="0" applyNumberFormat="1" applyFont="1" applyFill="1" applyBorder="1" applyAlignment="1">
      <alignment vertical="center"/>
    </xf>
    <xf numFmtId="166" fontId="7" fillId="4" borderId="22" xfId="0" applyNumberFormat="1" applyFont="1" applyFill="1" applyBorder="1" applyAlignment="1">
      <alignment vertical="center"/>
    </xf>
    <xf numFmtId="166" fontId="7" fillId="4" borderId="19" xfId="0" applyNumberFormat="1" applyFont="1" applyFill="1" applyBorder="1" applyAlignment="1">
      <alignment vertical="center"/>
    </xf>
    <xf numFmtId="165" fontId="9" fillId="0" borderId="29" xfId="0" applyNumberFormat="1" applyFont="1" applyFill="1" applyBorder="1" applyAlignment="1" applyProtection="1">
      <alignment vertical="center" wrapText="1"/>
      <protection/>
    </xf>
    <xf numFmtId="166" fontId="7" fillId="4" borderId="28" xfId="0" applyNumberFormat="1" applyFont="1" applyFill="1" applyBorder="1" applyAlignment="1">
      <alignment vertical="center"/>
    </xf>
    <xf numFmtId="166" fontId="7" fillId="4" borderId="29" xfId="0" applyNumberFormat="1" applyFont="1" applyFill="1" applyBorder="1" applyAlignment="1">
      <alignment vertical="center"/>
    </xf>
    <xf numFmtId="166" fontId="7" fillId="4" borderId="30" xfId="0" applyNumberFormat="1" applyFont="1" applyFill="1" applyBorder="1" applyAlignment="1">
      <alignment vertical="center"/>
    </xf>
    <xf numFmtId="166" fontId="7" fillId="4" borderId="27" xfId="0" applyNumberFormat="1" applyFont="1" applyFill="1" applyBorder="1" applyAlignment="1">
      <alignment vertical="center"/>
    </xf>
    <xf numFmtId="165" fontId="7" fillId="0" borderId="32" xfId="0" applyNumberFormat="1" applyFont="1" applyFill="1" applyBorder="1" applyAlignment="1" applyProtection="1">
      <alignment horizontal="center" vertical="center" textRotation="90" wrapText="1"/>
      <protection/>
    </xf>
    <xf numFmtId="165" fontId="7" fillId="8" borderId="93" xfId="0" applyNumberFormat="1" applyFont="1" applyFill="1" applyBorder="1" applyAlignment="1" applyProtection="1">
      <alignment vertical="center" wrapText="1"/>
      <protection/>
    </xf>
    <xf numFmtId="165" fontId="7" fillId="8" borderId="41" xfId="0" applyNumberFormat="1" applyFont="1" applyFill="1" applyBorder="1" applyAlignment="1" applyProtection="1">
      <alignment horizontal="center" vertical="center"/>
      <protection/>
    </xf>
    <xf numFmtId="165" fontId="7" fillId="8" borderId="50" xfId="0" applyNumberFormat="1" applyFont="1" applyFill="1" applyBorder="1" applyAlignment="1" applyProtection="1">
      <alignment vertical="center"/>
      <protection/>
    </xf>
    <xf numFmtId="165" fontId="7" fillId="8" borderId="40" xfId="0" applyNumberFormat="1" applyFont="1" applyFill="1" applyBorder="1" applyAlignment="1" applyProtection="1">
      <alignment horizontal="center" vertical="center"/>
      <protection/>
    </xf>
    <xf numFmtId="166" fontId="7" fillId="8" borderId="39" xfId="0" applyNumberFormat="1" applyFont="1" applyFill="1" applyBorder="1" applyAlignment="1">
      <alignment vertical="center"/>
    </xf>
    <xf numFmtId="166" fontId="7" fillId="8" borderId="41" xfId="0" applyNumberFormat="1" applyFont="1" applyFill="1" applyBorder="1" applyAlignment="1">
      <alignment vertical="center"/>
    </xf>
    <xf numFmtId="166" fontId="7" fillId="8" borderId="42" xfId="0" applyNumberFormat="1" applyFont="1" applyFill="1" applyBorder="1" applyAlignment="1">
      <alignment vertical="center"/>
    </xf>
    <xf numFmtId="166" fontId="7" fillId="8" borderId="40" xfId="0" applyNumberFormat="1" applyFont="1" applyFill="1" applyBorder="1" applyAlignment="1">
      <alignment vertical="center"/>
    </xf>
    <xf numFmtId="165" fontId="9" fillId="0" borderId="95" xfId="0" applyNumberFormat="1" applyFont="1" applyFill="1" applyBorder="1" applyAlignment="1" applyProtection="1">
      <alignment horizontal="center" vertical="center" wrapText="1"/>
      <protection/>
    </xf>
    <xf numFmtId="165" fontId="7" fillId="0" borderId="29" xfId="0" applyNumberFormat="1" applyFont="1" applyFill="1" applyBorder="1" applyAlignment="1" applyProtection="1">
      <alignment horizontal="center" vertical="center"/>
      <protection/>
    </xf>
    <xf numFmtId="165" fontId="7" fillId="0" borderId="25" xfId="0" applyNumberFormat="1" applyFont="1" applyFill="1" applyBorder="1" applyAlignment="1" applyProtection="1">
      <alignment vertical="center"/>
      <protection/>
    </xf>
    <xf numFmtId="166" fontId="7" fillId="0" borderId="24" xfId="0" applyNumberFormat="1" applyFont="1" applyFill="1" applyBorder="1" applyAlignment="1">
      <alignment vertical="center"/>
    </xf>
    <xf numFmtId="166" fontId="7" fillId="0" borderId="25" xfId="0" applyNumberFormat="1" applyFont="1" applyFill="1" applyBorder="1" applyAlignment="1">
      <alignment vertical="center"/>
    </xf>
    <xf numFmtId="166" fontId="7" fillId="0" borderId="26" xfId="0" applyNumberFormat="1" applyFont="1" applyFill="1" applyBorder="1" applyAlignment="1">
      <alignment vertical="center"/>
    </xf>
    <xf numFmtId="166" fontId="7" fillId="0" borderId="23" xfId="0" applyNumberFormat="1" applyFont="1" applyFill="1" applyBorder="1" applyAlignment="1">
      <alignment vertical="center"/>
    </xf>
    <xf numFmtId="165" fontId="24" fillId="0" borderId="29" xfId="0" applyNumberFormat="1" applyFont="1" applyFill="1" applyBorder="1" applyAlignment="1" applyProtection="1">
      <alignment vertical="center"/>
      <protection/>
    </xf>
    <xf numFmtId="166" fontId="7" fillId="0" borderId="28" xfId="0" applyNumberFormat="1" applyFont="1" applyFill="1" applyBorder="1" applyAlignment="1">
      <alignment vertical="center"/>
    </xf>
    <xf numFmtId="166" fontId="7" fillId="0" borderId="29" xfId="0" applyNumberFormat="1" applyFont="1" applyFill="1" applyBorder="1" applyAlignment="1">
      <alignment vertical="center"/>
    </xf>
    <xf numFmtId="166" fontId="7" fillId="0" borderId="30" xfId="0" applyNumberFormat="1" applyFont="1" applyFill="1" applyBorder="1" applyAlignment="1">
      <alignment vertical="center"/>
    </xf>
    <xf numFmtId="166" fontId="7" fillId="0" borderId="27" xfId="0" applyNumberFormat="1" applyFont="1" applyFill="1" applyBorder="1" applyAlignment="1">
      <alignment vertical="center"/>
    </xf>
    <xf numFmtId="166" fontId="7" fillId="0" borderId="39" xfId="0" applyNumberFormat="1" applyFont="1" applyFill="1" applyBorder="1" applyAlignment="1">
      <alignment vertical="center"/>
    </xf>
    <xf numFmtId="166" fontId="7" fillId="0" borderId="41" xfId="0" applyNumberFormat="1" applyFont="1" applyFill="1" applyBorder="1" applyAlignment="1">
      <alignment vertical="center"/>
    </xf>
    <xf numFmtId="166" fontId="7" fillId="0" borderId="42" xfId="0" applyNumberFormat="1" applyFont="1" applyFill="1" applyBorder="1" applyAlignment="1">
      <alignment vertical="center"/>
    </xf>
    <xf numFmtId="166" fontId="7" fillId="0" borderId="40" xfId="0" applyNumberFormat="1" applyFont="1" applyFill="1" applyBorder="1" applyAlignment="1">
      <alignment vertical="center"/>
    </xf>
    <xf numFmtId="165" fontId="7" fillId="0" borderId="29" xfId="0" applyNumberFormat="1" applyFont="1" applyFill="1" applyBorder="1" applyAlignment="1" applyProtection="1">
      <alignment vertical="center"/>
      <protection/>
    </xf>
    <xf numFmtId="165" fontId="7" fillId="0" borderId="15" xfId="0" applyNumberFormat="1" applyFont="1" applyFill="1" applyBorder="1" applyAlignment="1" applyProtection="1">
      <alignment vertical="center" wrapText="1"/>
      <protection/>
    </xf>
    <xf numFmtId="166" fontId="7" fillId="0" borderId="59" xfId="0" applyNumberFormat="1" applyFont="1" applyFill="1" applyBorder="1" applyAlignment="1">
      <alignment vertical="center"/>
    </xf>
    <xf numFmtId="166" fontId="7" fillId="0" borderId="61" xfId="0" applyNumberFormat="1" applyFont="1" applyFill="1" applyBorder="1" applyAlignment="1">
      <alignment vertical="center"/>
    </xf>
    <xf numFmtId="166" fontId="7" fillId="0" borderId="62" xfId="0" applyNumberFormat="1" applyFont="1" applyFill="1" applyBorder="1" applyAlignment="1">
      <alignment vertical="center"/>
    </xf>
    <xf numFmtId="166" fontId="7" fillId="0" borderId="60" xfId="0" applyNumberFormat="1" applyFont="1" applyFill="1" applyBorder="1" applyAlignment="1">
      <alignment vertical="center"/>
    </xf>
    <xf numFmtId="165" fontId="7" fillId="8" borderId="97" xfId="0" applyNumberFormat="1" applyFont="1" applyFill="1" applyBorder="1" applyAlignment="1" applyProtection="1">
      <alignment vertical="center" wrapText="1"/>
      <protection/>
    </xf>
    <xf numFmtId="165" fontId="7" fillId="8" borderId="21" xfId="0" applyNumberFormat="1" applyFont="1" applyFill="1" applyBorder="1" applyAlignment="1" applyProtection="1">
      <alignment horizontal="center" vertical="center"/>
      <protection/>
    </xf>
    <xf numFmtId="165" fontId="7" fillId="8" borderId="19" xfId="0" applyNumberFormat="1" applyFont="1" applyFill="1" applyBorder="1" applyAlignment="1" applyProtection="1">
      <alignment horizontal="center" vertical="center"/>
      <protection/>
    </xf>
    <xf numFmtId="166" fontId="7" fillId="8" borderId="20" xfId="0" applyNumberFormat="1" applyFont="1" applyFill="1" applyBorder="1" applyAlignment="1">
      <alignment vertical="center"/>
    </xf>
    <xf numFmtId="166" fontId="7" fillId="8" borderId="21" xfId="0" applyNumberFormat="1" applyFont="1" applyFill="1" applyBorder="1" applyAlignment="1">
      <alignment vertical="center"/>
    </xf>
    <xf numFmtId="166" fontId="7" fillId="8" borderId="22" xfId="0" applyNumberFormat="1" applyFont="1" applyFill="1" applyBorder="1" applyAlignment="1">
      <alignment vertical="center"/>
    </xf>
    <xf numFmtId="166" fontId="7" fillId="8" borderId="19" xfId="0" applyNumberFormat="1" applyFont="1" applyFill="1" applyBorder="1" applyAlignment="1">
      <alignment vertical="center"/>
    </xf>
    <xf numFmtId="164" fontId="6" fillId="0" borderId="29" xfId="0" applyFont="1" applyBorder="1" applyAlignment="1">
      <alignment vertical="center" wrapText="1"/>
    </xf>
    <xf numFmtId="164" fontId="6" fillId="0" borderId="61" xfId="0" applyFont="1" applyBorder="1" applyAlignment="1">
      <alignment horizontal="center" vertical="center"/>
    </xf>
    <xf numFmtId="164" fontId="6" fillId="0" borderId="60" xfId="0" applyFont="1" applyBorder="1" applyAlignment="1">
      <alignment horizontal="center" vertical="center"/>
    </xf>
    <xf numFmtId="165" fontId="9" fillId="0" borderId="37" xfId="0" applyNumberFormat="1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vertical="center"/>
      <protection/>
    </xf>
    <xf numFmtId="164" fontId="6" fillId="0" borderId="16" xfId="0" applyFont="1" applyBorder="1" applyAlignment="1">
      <alignment horizontal="center" vertical="center"/>
    </xf>
    <xf numFmtId="164" fontId="6" fillId="0" borderId="15" xfId="0" applyFont="1" applyBorder="1" applyAlignment="1">
      <alignment horizontal="center" vertical="center"/>
    </xf>
    <xf numFmtId="165" fontId="7" fillId="0" borderId="61" xfId="0" applyNumberFormat="1" applyFont="1" applyFill="1" applyBorder="1" applyAlignment="1" applyProtection="1">
      <alignment horizontal="center" vertical="center"/>
      <protection/>
    </xf>
    <xf numFmtId="165" fontId="26" fillId="0" borderId="61" xfId="0" applyNumberFormat="1" applyFont="1" applyFill="1" applyBorder="1" applyAlignment="1" applyProtection="1">
      <alignment vertical="center"/>
      <protection/>
    </xf>
    <xf numFmtId="165" fontId="7" fillId="8" borderId="21" xfId="0" applyNumberFormat="1" applyFont="1" applyFill="1" applyBorder="1" applyAlignment="1" applyProtection="1">
      <alignment vertical="center"/>
      <protection/>
    </xf>
    <xf numFmtId="165" fontId="9" fillId="0" borderId="29" xfId="0" applyNumberFormat="1" applyFont="1" applyFill="1" applyBorder="1" applyAlignment="1" applyProtection="1">
      <alignment horizontal="center" vertical="center" wrapText="1"/>
      <protection/>
    </xf>
    <xf numFmtId="165" fontId="9" fillId="0" borderId="94" xfId="0" applyNumberFormat="1" applyFont="1" applyFill="1" applyBorder="1" applyAlignment="1" applyProtection="1">
      <alignment vertical="center" wrapText="1"/>
      <protection/>
    </xf>
    <xf numFmtId="165" fontId="7" fillId="0" borderId="30" xfId="0" applyNumberFormat="1" applyFont="1" applyFill="1" applyBorder="1" applyAlignment="1" applyProtection="1">
      <alignment horizontal="center" vertical="center"/>
      <protection/>
    </xf>
    <xf numFmtId="166" fontId="7" fillId="0" borderId="20" xfId="0" applyNumberFormat="1" applyFont="1" applyFill="1" applyBorder="1" applyAlignment="1">
      <alignment vertical="center"/>
    </xf>
    <xf numFmtId="166" fontId="7" fillId="0" borderId="21" xfId="0" applyNumberFormat="1" applyFont="1" applyFill="1" applyBorder="1" applyAlignment="1">
      <alignment vertical="center"/>
    </xf>
    <xf numFmtId="166" fontId="7" fillId="0" borderId="22" xfId="0" applyNumberFormat="1" applyFont="1" applyFill="1" applyBorder="1" applyAlignment="1">
      <alignment vertical="center"/>
    </xf>
    <xf numFmtId="166" fontId="7" fillId="0" borderId="19" xfId="0" applyNumberFormat="1" applyFont="1" applyFill="1" applyBorder="1" applyAlignment="1">
      <alignment vertical="center"/>
    </xf>
    <xf numFmtId="165" fontId="9" fillId="0" borderId="98" xfId="0" applyNumberFormat="1" applyFont="1" applyFill="1" applyBorder="1" applyAlignment="1" applyProtection="1">
      <alignment vertical="center" wrapText="1"/>
      <protection/>
    </xf>
    <xf numFmtId="165" fontId="7" fillId="0" borderId="61" xfId="0" applyNumberFormat="1" applyFont="1" applyFill="1" applyBorder="1" applyAlignment="1" applyProtection="1">
      <alignment vertical="center"/>
      <protection/>
    </xf>
    <xf numFmtId="165" fontId="9" fillId="0" borderId="98" xfId="0" applyNumberFormat="1" applyFont="1" applyFill="1" applyBorder="1" applyAlignment="1" applyProtection="1">
      <alignment horizontal="center" vertical="center" wrapText="1"/>
      <protection/>
    </xf>
    <xf numFmtId="165" fontId="9" fillId="0" borderId="68" xfId="0" applyNumberFormat="1" applyFont="1" applyFill="1" applyBorder="1" applyAlignment="1" applyProtection="1">
      <alignment horizontal="center" vertical="center" wrapText="1"/>
      <protection/>
    </xf>
    <xf numFmtId="165" fontId="7" fillId="0" borderId="60" xfId="0" applyNumberFormat="1" applyFont="1" applyFill="1" applyBorder="1" applyAlignment="1" applyProtection="1">
      <alignment horizontal="center" vertical="center"/>
      <protection/>
    </xf>
    <xf numFmtId="164" fontId="6" fillId="0" borderId="48" xfId="0" applyFont="1" applyBorder="1" applyAlignment="1">
      <alignment horizontal="center" vertical="center" wrapText="1"/>
    </xf>
    <xf numFmtId="165" fontId="20" fillId="0" borderId="25" xfId="0" applyNumberFormat="1" applyFont="1" applyBorder="1" applyAlignment="1">
      <alignment horizontal="center" vertical="center"/>
    </xf>
    <xf numFmtId="164" fontId="6" fillId="0" borderId="14" xfId="0" applyFont="1" applyBorder="1" applyAlignment="1">
      <alignment horizontal="center" vertical="center" wrapText="1"/>
    </xf>
    <xf numFmtId="165" fontId="11" fillId="3" borderId="20" xfId="0" applyNumberFormat="1" applyFont="1" applyFill="1" applyBorder="1" applyAlignment="1" applyProtection="1">
      <alignment vertical="center" wrapText="1"/>
      <protection/>
    </xf>
    <xf numFmtId="165" fontId="11" fillId="3" borderId="21" xfId="0" applyNumberFormat="1" applyFont="1" applyFill="1" applyBorder="1" applyAlignment="1" applyProtection="1">
      <alignment horizontal="center" vertical="center"/>
      <protection/>
    </xf>
    <xf numFmtId="165" fontId="11" fillId="3" borderId="21" xfId="0" applyNumberFormat="1" applyFont="1" applyFill="1" applyBorder="1" applyAlignment="1" applyProtection="1">
      <alignment vertical="center"/>
      <protection/>
    </xf>
    <xf numFmtId="165" fontId="11" fillId="3" borderId="19" xfId="0" applyNumberFormat="1" applyFont="1" applyFill="1" applyBorder="1" applyAlignment="1" applyProtection="1">
      <alignment horizontal="center" vertical="center"/>
      <protection/>
    </xf>
    <xf numFmtId="166" fontId="11" fillId="3" borderId="20" xfId="0" applyNumberFormat="1" applyFont="1" applyFill="1" applyBorder="1" applyAlignment="1">
      <alignment vertical="center"/>
    </xf>
    <xf numFmtId="166" fontId="11" fillId="3" borderId="21" xfId="0" applyNumberFormat="1" applyFont="1" applyFill="1" applyBorder="1" applyAlignment="1">
      <alignment vertical="center"/>
    </xf>
    <xf numFmtId="166" fontId="11" fillId="3" borderId="22" xfId="0" applyNumberFormat="1" applyFont="1" applyFill="1" applyBorder="1" applyAlignment="1">
      <alignment vertical="center"/>
    </xf>
    <xf numFmtId="166" fontId="11" fillId="3" borderId="19" xfId="0" applyNumberFormat="1" applyFont="1" applyFill="1" applyBorder="1" applyAlignment="1">
      <alignment vertical="center"/>
    </xf>
    <xf numFmtId="164" fontId="7" fillId="0" borderId="33" xfId="0" applyFont="1" applyBorder="1" applyAlignment="1">
      <alignment horizontal="center" vertical="center" textRotation="90" wrapText="1"/>
    </xf>
    <xf numFmtId="164" fontId="7" fillId="0" borderId="25" xfId="0" applyFont="1" applyBorder="1" applyAlignment="1">
      <alignment horizontal="left" vertical="top" wrapText="1"/>
    </xf>
    <xf numFmtId="165" fontId="7" fillId="0" borderId="35" xfId="0" applyNumberFormat="1" applyFont="1" applyBorder="1" applyAlignment="1">
      <alignment horizontal="center" vertical="center"/>
    </xf>
    <xf numFmtId="165" fontId="7" fillId="0" borderId="35" xfId="0" applyNumberFormat="1" applyFont="1" applyBorder="1" applyAlignment="1" applyProtection="1">
      <alignment horizontal="center" vertical="center"/>
      <protection/>
    </xf>
    <xf numFmtId="165" fontId="7" fillId="0" borderId="35" xfId="0" applyNumberFormat="1" applyFont="1" applyBorder="1" applyAlignment="1" applyProtection="1">
      <alignment vertical="center"/>
      <protection/>
    </xf>
    <xf numFmtId="165" fontId="7" fillId="0" borderId="34" xfId="0" applyNumberFormat="1" applyFont="1" applyFill="1" applyBorder="1" applyAlignment="1" applyProtection="1">
      <alignment horizontal="center" vertical="center"/>
      <protection/>
    </xf>
    <xf numFmtId="166" fontId="7" fillId="0" borderId="43" xfId="0" applyNumberFormat="1" applyFont="1" applyBorder="1" applyAlignment="1">
      <alignment vertical="center"/>
    </xf>
    <xf numFmtId="166" fontId="7" fillId="0" borderId="45" xfId="0" applyNumberFormat="1" applyFont="1" applyBorder="1" applyAlignment="1">
      <alignment vertical="center"/>
    </xf>
    <xf numFmtId="166" fontId="7" fillId="0" borderId="46" xfId="0" applyNumberFormat="1" applyFont="1" applyBorder="1" applyAlignment="1">
      <alignment vertical="center"/>
    </xf>
    <xf numFmtId="166" fontId="7" fillId="0" borderId="44" xfId="0" applyNumberFormat="1" applyFont="1" applyBorder="1" applyAlignment="1">
      <alignment vertical="center"/>
    </xf>
    <xf numFmtId="164" fontId="7" fillId="0" borderId="47" xfId="0" applyFont="1" applyBorder="1" applyAlignment="1">
      <alignment horizontal="center" vertical="center" textRotation="90" wrapText="1"/>
    </xf>
    <xf numFmtId="165" fontId="7" fillId="0" borderId="47" xfId="0" applyNumberFormat="1" applyFont="1" applyBorder="1" applyAlignment="1" applyProtection="1">
      <alignment vertical="center" wrapText="1"/>
      <protection/>
    </xf>
    <xf numFmtId="164" fontId="6" fillId="0" borderId="47" xfId="0" applyFont="1" applyBorder="1" applyAlignment="1">
      <alignment vertical="center" wrapText="1"/>
    </xf>
    <xf numFmtId="165" fontId="7" fillId="0" borderId="47" xfId="0" applyNumberFormat="1" applyFont="1" applyBorder="1" applyAlignment="1">
      <alignment horizontal="center" vertical="center"/>
    </xf>
    <xf numFmtId="165" fontId="7" fillId="0" borderId="47" xfId="0" applyNumberFormat="1" applyFont="1" applyBorder="1" applyAlignment="1" applyProtection="1">
      <alignment horizontal="center" vertical="center"/>
      <protection/>
    </xf>
    <xf numFmtId="165" fontId="7" fillId="0" borderId="47" xfId="0" applyNumberFormat="1" applyFont="1" applyBorder="1" applyAlignment="1" applyProtection="1">
      <alignment vertical="center"/>
      <protection/>
    </xf>
    <xf numFmtId="165" fontId="7" fillId="0" borderId="47" xfId="0" applyNumberFormat="1" applyFont="1" applyFill="1" applyBorder="1" applyAlignment="1" applyProtection="1">
      <alignment horizontal="center" vertical="center"/>
      <protection/>
    </xf>
    <xf numFmtId="166" fontId="7" fillId="0" borderId="47" xfId="0" applyNumberFormat="1" applyFont="1" applyBorder="1" applyAlignment="1">
      <alignment vertical="center"/>
    </xf>
    <xf numFmtId="166" fontId="11" fillId="0" borderId="47" xfId="0" applyNumberFormat="1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 textRotation="90" wrapText="1"/>
    </xf>
    <xf numFmtId="165" fontId="7" fillId="0" borderId="0" xfId="0" applyNumberFormat="1" applyFont="1" applyBorder="1" applyAlignment="1" applyProtection="1">
      <alignment vertical="center" wrapText="1"/>
      <protection/>
    </xf>
    <xf numFmtId="164" fontId="6" fillId="0" borderId="0" xfId="0" applyFont="1" applyBorder="1" applyAlignment="1">
      <alignment vertical="center" wrapText="1"/>
    </xf>
    <xf numFmtId="165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 applyProtection="1">
      <alignment horizontal="center" vertical="center"/>
      <protection/>
    </xf>
    <xf numFmtId="165" fontId="7" fillId="0" borderId="0" xfId="0" applyNumberFormat="1" applyFont="1" applyBorder="1" applyAlignment="1" applyProtection="1">
      <alignment vertical="center"/>
      <protection/>
    </xf>
    <xf numFmtId="166" fontId="7" fillId="0" borderId="0" xfId="0" applyNumberFormat="1" applyFont="1" applyBorder="1" applyAlignment="1">
      <alignment vertical="center"/>
    </xf>
    <xf numFmtId="165" fontId="11" fillId="2" borderId="35" xfId="0" applyNumberFormat="1" applyFont="1" applyFill="1" applyBorder="1" applyAlignment="1" applyProtection="1">
      <alignment horizontal="center" vertical="center"/>
      <protection/>
    </xf>
    <xf numFmtId="165" fontId="7" fillId="2" borderId="65" xfId="0" applyNumberFormat="1" applyFont="1" applyFill="1" applyBorder="1" applyAlignment="1" applyProtection="1">
      <alignment horizontal="right" vertical="center" wrapText="1"/>
      <protection/>
    </xf>
    <xf numFmtId="165" fontId="7" fillId="2" borderId="102" xfId="0" applyNumberFormat="1" applyFont="1" applyFill="1" applyBorder="1" applyAlignment="1" applyProtection="1">
      <alignment horizontal="center" vertical="center"/>
      <protection/>
    </xf>
    <xf numFmtId="165" fontId="11" fillId="2" borderId="102" xfId="0" applyNumberFormat="1" applyFont="1" applyFill="1" applyBorder="1" applyAlignment="1" applyProtection="1">
      <alignment horizontal="center" vertical="center" wrapText="1"/>
      <protection/>
    </xf>
    <xf numFmtId="165" fontId="11" fillId="2" borderId="103" xfId="0" applyNumberFormat="1" applyFont="1" applyFill="1" applyBorder="1" applyAlignment="1" applyProtection="1">
      <alignment horizontal="center" vertical="center" wrapText="1"/>
      <protection/>
    </xf>
    <xf numFmtId="165" fontId="11" fillId="2" borderId="103" xfId="0" applyNumberFormat="1" applyFont="1" applyFill="1" applyBorder="1" applyAlignment="1" applyProtection="1">
      <alignment horizontal="center" vertical="center"/>
      <protection/>
    </xf>
    <xf numFmtId="165" fontId="11" fillId="2" borderId="104" xfId="0" applyNumberFormat="1" applyFont="1" applyFill="1" applyBorder="1" applyAlignment="1" applyProtection="1">
      <alignment horizontal="center" vertical="center" wrapText="1"/>
      <protection/>
    </xf>
    <xf numFmtId="167" fontId="9" fillId="2" borderId="65" xfId="0" applyNumberFormat="1" applyFont="1" applyFill="1" applyBorder="1" applyAlignment="1">
      <alignment vertical="center"/>
    </xf>
    <xf numFmtId="167" fontId="9" fillId="2" borderId="103" xfId="0" applyNumberFormat="1" applyFont="1" applyFill="1" applyBorder="1" applyAlignment="1">
      <alignment vertical="center"/>
    </xf>
    <xf numFmtId="167" fontId="9" fillId="2" borderId="105" xfId="0" applyNumberFormat="1" applyFont="1" applyFill="1" applyBorder="1" applyAlignment="1">
      <alignment vertical="center"/>
    </xf>
    <xf numFmtId="167" fontId="9" fillId="2" borderId="104" xfId="0" applyNumberFormat="1" applyFont="1" applyFill="1" applyBorder="1" applyAlignment="1">
      <alignment vertical="center"/>
    </xf>
    <xf numFmtId="165" fontId="12" fillId="3" borderId="2" xfId="0" applyNumberFormat="1" applyFont="1" applyFill="1" applyBorder="1" applyAlignment="1" applyProtection="1">
      <alignment vertical="center" wrapText="1"/>
      <protection/>
    </xf>
    <xf numFmtId="165" fontId="11" fillId="3" borderId="90" xfId="0" applyNumberFormat="1" applyFont="1" applyFill="1" applyBorder="1" applyAlignment="1" applyProtection="1">
      <alignment horizontal="center" vertical="center"/>
      <protection/>
    </xf>
    <xf numFmtId="165" fontId="11" fillId="3" borderId="9" xfId="0" applyNumberFormat="1" applyFont="1" applyFill="1" applyBorder="1" applyAlignment="1" applyProtection="1">
      <alignment horizontal="center" vertical="center"/>
      <protection/>
    </xf>
    <xf numFmtId="165" fontId="11" fillId="3" borderId="8" xfId="0" applyNumberFormat="1" applyFont="1" applyFill="1" applyBorder="1" applyAlignment="1" applyProtection="1">
      <alignment horizontal="center" vertical="center"/>
      <protection/>
    </xf>
    <xf numFmtId="166" fontId="11" fillId="3" borderId="8" xfId="0" applyNumberFormat="1" applyFont="1" applyFill="1" applyBorder="1" applyAlignment="1">
      <alignment vertical="center"/>
    </xf>
    <xf numFmtId="164" fontId="7" fillId="0" borderId="48" xfId="0" applyFont="1" applyBorder="1" applyAlignment="1">
      <alignment horizontal="center" vertical="center" textRotation="90" wrapText="1"/>
    </xf>
    <xf numFmtId="165" fontId="3" fillId="3" borderId="16" xfId="0" applyNumberFormat="1" applyFont="1" applyFill="1" applyBorder="1" applyAlignment="1" applyProtection="1">
      <alignment vertical="center" wrapText="1"/>
      <protection/>
    </xf>
    <xf numFmtId="165" fontId="7" fillId="3" borderId="16" xfId="0" applyNumberFormat="1" applyFont="1" applyFill="1" applyBorder="1" applyAlignment="1" applyProtection="1">
      <alignment horizontal="center" vertical="center"/>
      <protection/>
    </xf>
    <xf numFmtId="165" fontId="7" fillId="3" borderId="15" xfId="0" applyNumberFormat="1" applyFont="1" applyFill="1" applyBorder="1" applyAlignment="1" applyProtection="1">
      <alignment horizontal="center" vertical="center"/>
      <protection/>
    </xf>
    <xf numFmtId="165" fontId="3" fillId="5" borderId="41" xfId="0" applyNumberFormat="1" applyFont="1" applyFill="1" applyBorder="1" applyAlignment="1" applyProtection="1">
      <alignment vertical="center" wrapText="1"/>
      <protection/>
    </xf>
    <xf numFmtId="164" fontId="7" fillId="5" borderId="106" xfId="0" applyFont="1" applyFill="1" applyBorder="1" applyAlignment="1">
      <alignment horizontal="center" vertical="center" wrapText="1"/>
    </xf>
    <xf numFmtId="165" fontId="7" fillId="5" borderId="50" xfId="0" applyNumberFormat="1" applyFont="1" applyFill="1" applyBorder="1" applyAlignment="1">
      <alignment horizontal="center" vertical="center"/>
    </xf>
    <xf numFmtId="165" fontId="7" fillId="5" borderId="50" xfId="0" applyNumberFormat="1" applyFont="1" applyFill="1" applyBorder="1" applyAlignment="1" applyProtection="1">
      <alignment horizontal="center" vertical="center"/>
      <protection/>
    </xf>
    <xf numFmtId="165" fontId="7" fillId="5" borderId="49" xfId="0" applyNumberFormat="1" applyFont="1" applyFill="1" applyBorder="1" applyAlignment="1" applyProtection="1">
      <alignment horizontal="center" vertical="center"/>
      <protection/>
    </xf>
    <xf numFmtId="165" fontId="9" fillId="0" borderId="61" xfId="0" applyNumberFormat="1" applyFont="1" applyBorder="1" applyAlignment="1" applyProtection="1">
      <alignment horizontal="center" vertical="center" wrapText="1"/>
      <protection/>
    </xf>
    <xf numFmtId="164" fontId="7" fillId="0" borderId="67" xfId="0" applyFont="1" applyFill="1" applyBorder="1" applyAlignment="1">
      <alignment vertical="center" wrapText="1"/>
    </xf>
    <xf numFmtId="164" fontId="7" fillId="0" borderId="61" xfId="0" applyFont="1" applyBorder="1" applyAlignment="1">
      <alignment horizontal="center" vertical="center"/>
    </xf>
    <xf numFmtId="165" fontId="7" fillId="0" borderId="61" xfId="0" applyNumberFormat="1" applyFont="1" applyBorder="1" applyAlignment="1">
      <alignment horizontal="center" vertical="center"/>
    </xf>
    <xf numFmtId="165" fontId="7" fillId="0" borderId="25" xfId="0" applyNumberFormat="1" applyFont="1" applyBorder="1" applyAlignment="1" applyProtection="1">
      <alignment horizontal="center" vertical="center"/>
      <protection/>
    </xf>
    <xf numFmtId="165" fontId="7" fillId="0" borderId="23" xfId="0" applyNumberFormat="1" applyFont="1" applyFill="1" applyBorder="1" applyAlignment="1" applyProtection="1">
      <alignment horizontal="center" vertical="center"/>
      <protection/>
    </xf>
    <xf numFmtId="164" fontId="7" fillId="0" borderId="95" xfId="0" applyFont="1" applyBorder="1" applyAlignment="1">
      <alignment vertical="center" wrapText="1"/>
    </xf>
    <xf numFmtId="165" fontId="24" fillId="0" borderId="23" xfId="0" applyNumberFormat="1" applyFont="1" applyFill="1" applyBorder="1" applyAlignment="1" applyProtection="1">
      <alignment horizontal="center" vertical="center"/>
      <protection/>
    </xf>
    <xf numFmtId="165" fontId="19" fillId="5" borderId="23" xfId="0" applyNumberFormat="1" applyFont="1" applyFill="1" applyBorder="1" applyAlignment="1" applyProtection="1">
      <alignment vertical="center" wrapText="1"/>
      <protection/>
    </xf>
    <xf numFmtId="164" fontId="7" fillId="5" borderId="25" xfId="0" applyFont="1" applyFill="1" applyBorder="1" applyAlignment="1">
      <alignment horizontal="center" vertical="center" wrapText="1"/>
    </xf>
    <xf numFmtId="165" fontId="7" fillId="5" borderId="25" xfId="0" applyNumberFormat="1" applyFont="1" applyFill="1" applyBorder="1" applyAlignment="1">
      <alignment horizontal="center" vertical="center"/>
    </xf>
    <xf numFmtId="165" fontId="7" fillId="5" borderId="25" xfId="0" applyNumberFormat="1" applyFont="1" applyFill="1" applyBorder="1" applyAlignment="1" applyProtection="1">
      <alignment horizontal="center" vertical="center"/>
      <protection/>
    </xf>
    <xf numFmtId="165" fontId="7" fillId="5" borderId="23" xfId="0" applyNumberFormat="1" applyFont="1" applyFill="1" applyBorder="1" applyAlignment="1" applyProtection="1">
      <alignment horizontal="center" vertical="center"/>
      <protection/>
    </xf>
    <xf numFmtId="166" fontId="7" fillId="5" borderId="24" xfId="0" applyNumberFormat="1" applyFont="1" applyFill="1" applyBorder="1" applyAlignment="1">
      <alignment vertical="center"/>
    </xf>
    <xf numFmtId="166" fontId="7" fillId="5" borderId="25" xfId="0" applyNumberFormat="1" applyFont="1" applyFill="1" applyBorder="1" applyAlignment="1">
      <alignment vertical="center"/>
    </xf>
    <xf numFmtId="166" fontId="7" fillId="5" borderId="26" xfId="0" applyNumberFormat="1" applyFont="1" applyFill="1" applyBorder="1" applyAlignment="1">
      <alignment vertical="center"/>
    </xf>
    <xf numFmtId="166" fontId="7" fillId="5" borderId="23" xfId="0" applyNumberFormat="1" applyFont="1" applyFill="1" applyBorder="1" applyAlignment="1">
      <alignment vertical="center"/>
    </xf>
    <xf numFmtId="165" fontId="7" fillId="0" borderId="68" xfId="0" applyNumberFormat="1" applyFont="1" applyFill="1" applyBorder="1" applyAlignment="1" applyProtection="1">
      <alignment vertical="center" wrapText="1"/>
      <protection/>
    </xf>
    <xf numFmtId="164" fontId="7" fillId="0" borderId="61" xfId="0" applyFont="1" applyBorder="1" applyAlignment="1">
      <alignment horizontal="center" vertical="center" wrapText="1"/>
    </xf>
    <xf numFmtId="165" fontId="7" fillId="0" borderId="61" xfId="0" applyNumberFormat="1" applyFont="1" applyFill="1" applyBorder="1" applyAlignment="1">
      <alignment horizontal="center" vertical="center"/>
    </xf>
    <xf numFmtId="165" fontId="7" fillId="0" borderId="61" xfId="0" applyNumberFormat="1" applyFont="1" applyBorder="1" applyAlignment="1" applyProtection="1">
      <alignment horizontal="center" vertical="center"/>
      <protection/>
    </xf>
    <xf numFmtId="165" fontId="7" fillId="0" borderId="25" xfId="0" applyNumberFormat="1" applyFont="1" applyFill="1" applyBorder="1" applyAlignment="1" applyProtection="1">
      <alignment horizontal="center" vertical="center"/>
      <protection/>
    </xf>
    <xf numFmtId="165" fontId="7" fillId="0" borderId="95" xfId="0" applyNumberFormat="1" applyFont="1" applyFill="1" applyBorder="1" applyAlignment="1" applyProtection="1">
      <alignment vertical="center" wrapText="1"/>
      <protection/>
    </xf>
    <xf numFmtId="165" fontId="11" fillId="3" borderId="8" xfId="0" applyNumberFormat="1" applyFont="1" applyFill="1" applyBorder="1" applyAlignment="1" applyProtection="1">
      <alignment horizontal="center" vertical="center" wrapText="1"/>
      <protection/>
    </xf>
    <xf numFmtId="164" fontId="7" fillId="0" borderId="2" xfId="0" applyFont="1" applyBorder="1" applyAlignment="1">
      <alignment horizontal="center" vertical="center" textRotation="90" wrapText="1"/>
    </xf>
    <xf numFmtId="165" fontId="7" fillId="0" borderId="99" xfId="0" applyNumberFormat="1" applyFont="1" applyBorder="1" applyAlignment="1" applyProtection="1">
      <alignment vertical="center" wrapText="1"/>
      <protection/>
    </xf>
    <xf numFmtId="164" fontId="7" fillId="5" borderId="99" xfId="0" applyFont="1" applyFill="1" applyBorder="1" applyAlignment="1">
      <alignment vertical="center" wrapText="1"/>
    </xf>
    <xf numFmtId="165" fontId="7" fillId="5" borderId="53" xfId="0" applyNumberFormat="1" applyFont="1" applyFill="1" applyBorder="1" applyAlignment="1" applyProtection="1">
      <alignment horizontal="center" vertical="center"/>
      <protection/>
    </xf>
    <xf numFmtId="165" fontId="7" fillId="5" borderId="56" xfId="0" applyNumberFormat="1" applyFont="1" applyFill="1" applyBorder="1" applyAlignment="1" applyProtection="1">
      <alignment horizontal="center" vertical="center"/>
      <protection/>
    </xf>
    <xf numFmtId="165" fontId="7" fillId="5" borderId="64" xfId="0" applyNumberFormat="1" applyFont="1" applyFill="1" applyBorder="1" applyAlignment="1" applyProtection="1">
      <alignment horizontal="center" vertical="center" wrapText="1"/>
      <protection/>
    </xf>
    <xf numFmtId="164" fontId="9" fillId="0" borderId="29" xfId="0" applyFont="1" applyFill="1" applyBorder="1" applyAlignment="1">
      <alignment horizontal="center" vertical="center" textRotation="90" wrapText="1"/>
    </xf>
    <xf numFmtId="164" fontId="7" fillId="0" borderId="94" xfId="0" applyFont="1" applyFill="1" applyBorder="1" applyAlignment="1">
      <alignment vertical="center" wrapText="1"/>
    </xf>
    <xf numFmtId="165" fontId="7" fillId="0" borderId="29" xfId="0" applyNumberFormat="1" applyFont="1" applyBorder="1" applyAlignment="1">
      <alignment vertical="center" wrapText="1"/>
    </xf>
    <xf numFmtId="165" fontId="7" fillId="0" borderId="29" xfId="0" applyNumberFormat="1" applyFont="1" applyBorder="1" applyAlignment="1" applyProtection="1">
      <alignment horizontal="center" vertical="center"/>
      <protection/>
    </xf>
    <xf numFmtId="165" fontId="7" fillId="0" borderId="29" xfId="0" applyNumberFormat="1" applyFont="1" applyFill="1" applyBorder="1" applyAlignment="1">
      <alignment horizontal="center" vertical="center"/>
    </xf>
    <xf numFmtId="164" fontId="7" fillId="0" borderId="107" xfId="0" applyFont="1" applyFill="1" applyBorder="1" applyAlignment="1">
      <alignment vertical="center" wrapText="1"/>
    </xf>
    <xf numFmtId="164" fontId="7" fillId="0" borderId="29" xfId="0" applyFont="1" applyFill="1" applyBorder="1" applyAlignment="1">
      <alignment vertical="center" wrapText="1"/>
    </xf>
    <xf numFmtId="164" fontId="7" fillId="0" borderId="37" xfId="0" applyFont="1" applyFill="1" applyBorder="1" applyAlignment="1">
      <alignment vertical="center" wrapText="1"/>
    </xf>
    <xf numFmtId="165" fontId="7" fillId="0" borderId="50" xfId="0" applyNumberFormat="1" applyFont="1" applyBorder="1" applyAlignment="1">
      <alignment vertical="center" wrapText="1"/>
    </xf>
    <xf numFmtId="165" fontId="7" fillId="0" borderId="50" xfId="0" applyNumberFormat="1" applyFont="1" applyBorder="1" applyAlignment="1">
      <alignment horizontal="center" vertical="center"/>
    </xf>
    <xf numFmtId="165" fontId="7" fillId="0" borderId="50" xfId="0" applyNumberFormat="1" applyFont="1" applyFill="1" applyBorder="1" applyAlignment="1">
      <alignment horizontal="center" vertical="center"/>
    </xf>
    <xf numFmtId="164" fontId="7" fillId="0" borderId="66" xfId="0" applyFont="1" applyBorder="1" applyAlignment="1">
      <alignment vertical="center" wrapText="1"/>
    </xf>
    <xf numFmtId="164" fontId="7" fillId="5" borderId="21" xfId="0" applyFont="1" applyFill="1" applyBorder="1" applyAlignment="1">
      <alignment vertical="center" wrapText="1"/>
    </xf>
    <xf numFmtId="165" fontId="7" fillId="5" borderId="21" xfId="0" applyNumberFormat="1" applyFont="1" applyFill="1" applyBorder="1" applyAlignment="1" applyProtection="1">
      <alignment horizontal="center" vertical="center"/>
      <protection/>
    </xf>
    <xf numFmtId="165" fontId="7" fillId="5" borderId="21" xfId="0" applyNumberFormat="1" applyFont="1" applyFill="1" applyBorder="1" applyAlignment="1">
      <alignment horizontal="center" vertical="center"/>
    </xf>
    <xf numFmtId="166" fontId="7" fillId="5" borderId="20" xfId="0" applyNumberFormat="1" applyFont="1" applyFill="1" applyBorder="1" applyAlignment="1">
      <alignment vertical="center"/>
    </xf>
    <xf numFmtId="166" fontId="7" fillId="5" borderId="21" xfId="0" applyNumberFormat="1" applyFont="1" applyFill="1" applyBorder="1" applyAlignment="1">
      <alignment vertical="center"/>
    </xf>
    <xf numFmtId="166" fontId="7" fillId="5" borderId="22" xfId="0" applyNumberFormat="1" applyFont="1" applyFill="1" applyBorder="1" applyAlignment="1">
      <alignment vertical="center"/>
    </xf>
    <xf numFmtId="164" fontId="9" fillId="0" borderId="101" xfId="0" applyFont="1" applyFill="1" applyBorder="1" applyAlignment="1">
      <alignment horizontal="center" vertical="center" textRotation="90" wrapText="1"/>
    </xf>
    <xf numFmtId="165" fontId="7" fillId="0" borderId="45" xfId="0" applyNumberFormat="1" applyFont="1" applyBorder="1" applyAlignment="1">
      <alignment vertical="center" wrapText="1"/>
    </xf>
    <xf numFmtId="165" fontId="7" fillId="0" borderId="45" xfId="0" applyNumberFormat="1" applyFont="1" applyBorder="1" applyAlignment="1" applyProtection="1">
      <alignment horizontal="center" vertical="center"/>
      <protection/>
    </xf>
    <xf numFmtId="165" fontId="7" fillId="0" borderId="35" xfId="0" applyNumberFormat="1" applyFont="1" applyFill="1" applyBorder="1" applyAlignment="1">
      <alignment horizontal="center" vertical="center"/>
    </xf>
    <xf numFmtId="166" fontId="7" fillId="0" borderId="48" xfId="0" applyNumberFormat="1" applyFont="1" applyBorder="1" applyAlignment="1">
      <alignment vertical="center"/>
    </xf>
    <xf numFmtId="166" fontId="7" fillId="0" borderId="50" xfId="0" applyNumberFormat="1" applyFont="1" applyBorder="1" applyAlignment="1">
      <alignment vertical="center"/>
    </xf>
    <xf numFmtId="166" fontId="7" fillId="0" borderId="51" xfId="0" applyNumberFormat="1" applyFont="1" applyBorder="1" applyAlignment="1">
      <alignment vertical="center"/>
    </xf>
    <xf numFmtId="164" fontId="7" fillId="0" borderId="44" xfId="0" applyFont="1" applyFill="1" applyBorder="1" applyAlignment="1">
      <alignment vertical="center" wrapText="1"/>
    </xf>
    <xf numFmtId="164" fontId="7" fillId="0" borderId="47" xfId="0" applyFont="1" applyFill="1" applyBorder="1" applyAlignment="1">
      <alignment horizontal="center" vertical="center" textRotation="90" wrapText="1"/>
    </xf>
    <xf numFmtId="164" fontId="9" fillId="0" borderId="47" xfId="0" applyFont="1" applyFill="1" applyBorder="1" applyAlignment="1">
      <alignment horizontal="center" vertical="center" textRotation="90" wrapText="1"/>
    </xf>
    <xf numFmtId="165" fontId="6" fillId="0" borderId="47" xfId="0" applyNumberFormat="1" applyFont="1" applyFill="1" applyBorder="1" applyAlignment="1">
      <alignment vertical="center" wrapText="1"/>
    </xf>
    <xf numFmtId="165" fontId="6" fillId="0" borderId="47" xfId="0" applyNumberFormat="1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center" vertical="center" textRotation="90" wrapText="1"/>
    </xf>
    <xf numFmtId="164" fontId="9" fillId="0" borderId="0" xfId="0" applyFont="1" applyFill="1" applyBorder="1" applyAlignment="1">
      <alignment horizontal="center" vertical="center" textRotation="90" wrapText="1"/>
    </xf>
    <xf numFmtId="165" fontId="6" fillId="0" borderId="0" xfId="0" applyNumberFormat="1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12" fillId="3" borderId="33" xfId="0" applyNumberFormat="1" applyFont="1" applyFill="1" applyBorder="1" applyAlignment="1" applyProtection="1">
      <alignment vertical="center" wrapText="1"/>
      <protection/>
    </xf>
    <xf numFmtId="165" fontId="11" fillId="3" borderId="35" xfId="0" applyNumberFormat="1" applyFont="1" applyFill="1" applyBorder="1" applyAlignment="1" applyProtection="1">
      <alignment horizontal="center" vertical="center"/>
      <protection/>
    </xf>
    <xf numFmtId="165" fontId="11" fillId="3" borderId="101" xfId="0" applyNumberFormat="1" applyFont="1" applyFill="1" applyBorder="1" applyAlignment="1" applyProtection="1">
      <alignment horizontal="center" vertical="center"/>
      <protection/>
    </xf>
    <xf numFmtId="165" fontId="11" fillId="3" borderId="34" xfId="0" applyNumberFormat="1" applyFont="1" applyFill="1" applyBorder="1" applyAlignment="1" applyProtection="1">
      <alignment horizontal="center" vertical="center" wrapText="1"/>
      <protection/>
    </xf>
    <xf numFmtId="166" fontId="11" fillId="3" borderId="33" xfId="0" applyNumberFormat="1" applyFont="1" applyFill="1" applyBorder="1" applyAlignment="1">
      <alignment vertical="center"/>
    </xf>
    <xf numFmtId="166" fontId="11" fillId="3" borderId="35" xfId="0" applyNumberFormat="1" applyFont="1" applyFill="1" applyBorder="1" applyAlignment="1">
      <alignment vertical="center"/>
    </xf>
    <xf numFmtId="166" fontId="11" fillId="3" borderId="36" xfId="0" applyNumberFormat="1" applyFont="1" applyFill="1" applyBorder="1" applyAlignment="1">
      <alignment vertical="center"/>
    </xf>
    <xf numFmtId="166" fontId="11" fillId="3" borderId="34" xfId="0" applyNumberFormat="1" applyFont="1" applyFill="1" applyBorder="1" applyAlignment="1">
      <alignment vertical="center"/>
    </xf>
    <xf numFmtId="165" fontId="7" fillId="0" borderId="10" xfId="0" applyNumberFormat="1" applyFont="1" applyBorder="1" applyAlignment="1" applyProtection="1">
      <alignment horizontal="center" vertical="center" textRotation="90" wrapText="1"/>
      <protection/>
    </xf>
    <xf numFmtId="165" fontId="3" fillId="5" borderId="91" xfId="0" applyNumberFormat="1" applyFont="1" applyFill="1" applyBorder="1" applyAlignment="1" applyProtection="1">
      <alignment vertical="center" wrapText="1"/>
      <protection/>
    </xf>
    <xf numFmtId="165" fontId="7" fillId="5" borderId="12" xfId="0" applyNumberFormat="1" applyFont="1" applyFill="1" applyBorder="1" applyAlignment="1" applyProtection="1">
      <alignment horizontal="center" vertical="center"/>
      <protection/>
    </xf>
    <xf numFmtId="165" fontId="7" fillId="5" borderId="11" xfId="0" applyNumberFormat="1" applyFont="1" applyFill="1" applyBorder="1" applyAlignment="1" applyProtection="1">
      <alignment horizontal="center" vertical="center" wrapText="1"/>
      <protection/>
    </xf>
    <xf numFmtId="166" fontId="7" fillId="5" borderId="10" xfId="0" applyNumberFormat="1" applyFont="1" applyFill="1" applyBorder="1" applyAlignment="1">
      <alignment vertical="center"/>
    </xf>
    <xf numFmtId="166" fontId="7" fillId="5" borderId="12" xfId="0" applyNumberFormat="1" applyFont="1" applyFill="1" applyBorder="1" applyAlignment="1">
      <alignment vertical="center"/>
    </xf>
    <xf numFmtId="166" fontId="7" fillId="5" borderId="13" xfId="0" applyNumberFormat="1" applyFont="1" applyFill="1" applyBorder="1" applyAlignment="1">
      <alignment vertical="center"/>
    </xf>
    <xf numFmtId="166" fontId="7" fillId="5" borderId="11" xfId="0" applyNumberFormat="1" applyFont="1" applyFill="1" applyBorder="1" applyAlignment="1">
      <alignment vertical="center"/>
    </xf>
    <xf numFmtId="165" fontId="9" fillId="0" borderId="99" xfId="0" applyNumberFormat="1" applyFont="1" applyFill="1" applyBorder="1" applyAlignment="1" applyProtection="1">
      <alignment horizontal="center" vertical="center" wrapText="1"/>
      <protection/>
    </xf>
    <xf numFmtId="165" fontId="7" fillId="0" borderId="19" xfId="0" applyNumberFormat="1" applyFont="1" applyFill="1" applyBorder="1" applyAlignment="1" applyProtection="1">
      <alignment horizontal="center" vertical="center"/>
      <protection/>
    </xf>
    <xf numFmtId="166" fontId="7" fillId="0" borderId="32" xfId="0" applyNumberFormat="1" applyFont="1" applyBorder="1" applyAlignment="1">
      <alignment vertical="center"/>
    </xf>
    <xf numFmtId="166" fontId="7" fillId="0" borderId="53" xfId="0" applyNumberFormat="1" applyFont="1" applyBorder="1" applyAlignment="1">
      <alignment vertical="center"/>
    </xf>
    <xf numFmtId="166" fontId="7" fillId="0" borderId="54" xfId="0" applyNumberFormat="1" applyFont="1" applyBorder="1" applyAlignment="1">
      <alignment vertical="center"/>
    </xf>
    <xf numFmtId="166" fontId="7" fillId="0" borderId="64" xfId="0" applyNumberFormat="1" applyFont="1" applyBorder="1" applyAlignment="1">
      <alignment vertical="center"/>
    </xf>
    <xf numFmtId="164" fontId="7" fillId="0" borderId="50" xfId="0" applyFont="1" applyBorder="1" applyAlignment="1">
      <alignment vertical="center" wrapText="1"/>
    </xf>
    <xf numFmtId="165" fontId="7" fillId="0" borderId="40" xfId="0" applyNumberFormat="1" applyFont="1" applyFill="1" applyBorder="1" applyAlignment="1" applyProtection="1">
      <alignment horizontal="center" vertical="center"/>
      <protection/>
    </xf>
    <xf numFmtId="164" fontId="7" fillId="0" borderId="49" xfId="0" applyFont="1" applyBorder="1" applyAlignment="1">
      <alignment vertical="center" wrapText="1"/>
    </xf>
    <xf numFmtId="165" fontId="7" fillId="0" borderId="49" xfId="0" applyNumberFormat="1" applyFont="1" applyFill="1" applyBorder="1" applyAlignment="1" applyProtection="1">
      <alignment horizontal="center" vertical="center"/>
      <protection/>
    </xf>
    <xf numFmtId="165" fontId="7" fillId="0" borderId="23" xfId="0" applyNumberFormat="1" applyFont="1" applyFill="1" applyBorder="1" applyAlignment="1" applyProtection="1">
      <alignment vertical="center" wrapText="1"/>
      <protection/>
    </xf>
    <xf numFmtId="165" fontId="7" fillId="0" borderId="38" xfId="0" applyNumberFormat="1" applyFont="1" applyFill="1" applyBorder="1" applyAlignment="1" applyProtection="1">
      <alignment horizontal="center" vertical="center"/>
      <protection/>
    </xf>
    <xf numFmtId="165" fontId="3" fillId="5" borderId="99" xfId="0" applyNumberFormat="1" applyFont="1" applyFill="1" applyBorder="1" applyAlignment="1" applyProtection="1">
      <alignment vertical="center" wrapText="1"/>
      <protection/>
    </xf>
    <xf numFmtId="165" fontId="7" fillId="5" borderId="19" xfId="0" applyNumberFormat="1" applyFont="1" applyFill="1" applyBorder="1" applyAlignment="1" applyProtection="1">
      <alignment horizontal="center" vertical="center" wrapText="1"/>
      <protection/>
    </xf>
    <xf numFmtId="166" fontId="7" fillId="5" borderId="19" xfId="0" applyNumberFormat="1" applyFont="1" applyFill="1" applyBorder="1" applyAlignment="1">
      <alignment vertical="center"/>
    </xf>
    <xf numFmtId="165" fontId="9" fillId="0" borderId="98" xfId="0" applyNumberFormat="1" applyFont="1" applyBorder="1" applyAlignment="1" applyProtection="1">
      <alignment horizontal="center" vertical="center" wrapText="1"/>
      <protection/>
    </xf>
    <xf numFmtId="165" fontId="7" fillId="0" borderId="27" xfId="0" applyNumberFormat="1" applyFont="1" applyBorder="1" applyAlignment="1">
      <alignment horizontal="center" vertical="center"/>
    </xf>
    <xf numFmtId="165" fontId="7" fillId="5" borderId="99" xfId="0" applyNumberFormat="1" applyFont="1" applyFill="1" applyBorder="1" applyAlignment="1" applyProtection="1">
      <alignment horizontal="center" vertical="center"/>
      <protection/>
    </xf>
    <xf numFmtId="164" fontId="7" fillId="0" borderId="94" xfId="0" applyFont="1" applyBorder="1" applyAlignment="1">
      <alignment vertical="center" wrapText="1"/>
    </xf>
    <xf numFmtId="164" fontId="7" fillId="0" borderId="98" xfId="0" applyFont="1" applyBorder="1" applyAlignment="1">
      <alignment vertical="center" wrapText="1"/>
    </xf>
    <xf numFmtId="165" fontId="7" fillId="0" borderId="50" xfId="0" applyNumberFormat="1" applyFont="1" applyFill="1" applyBorder="1" applyAlignment="1" applyProtection="1">
      <alignment horizontal="center" vertical="center"/>
      <protection/>
    </xf>
    <xf numFmtId="165" fontId="7" fillId="0" borderId="40" xfId="0" applyNumberFormat="1" applyFont="1" applyBorder="1" applyAlignment="1">
      <alignment horizontal="center" vertical="center"/>
    </xf>
    <xf numFmtId="165" fontId="7" fillId="0" borderId="67" xfId="0" applyNumberFormat="1" applyFont="1" applyFill="1" applyBorder="1" applyAlignment="1" applyProtection="1">
      <alignment vertical="center" wrapText="1"/>
      <protection/>
    </xf>
    <xf numFmtId="165" fontId="9" fillId="0" borderId="68" xfId="0" applyNumberFormat="1" applyFont="1" applyBorder="1" applyAlignment="1" applyProtection="1">
      <alignment vertical="center" wrapText="1"/>
      <protection/>
    </xf>
    <xf numFmtId="165" fontId="7" fillId="0" borderId="23" xfId="0" applyNumberFormat="1" applyFont="1" applyBorder="1" applyAlignment="1">
      <alignment horizontal="center" vertical="center"/>
    </xf>
    <xf numFmtId="165" fontId="14" fillId="0" borderId="68" xfId="0" applyNumberFormat="1" applyFont="1" applyFill="1" applyBorder="1" applyAlignment="1">
      <alignment vertical="center" wrapText="1"/>
    </xf>
    <xf numFmtId="165" fontId="7" fillId="0" borderId="57" xfId="0" applyNumberFormat="1" applyFont="1" applyFill="1" applyBorder="1" applyAlignment="1" applyProtection="1">
      <alignment vertical="center" wrapText="1"/>
      <protection/>
    </xf>
    <xf numFmtId="165" fontId="7" fillId="0" borderId="97" xfId="0" applyNumberFormat="1" applyFont="1" applyFill="1" applyBorder="1" applyAlignment="1">
      <alignment vertical="center" wrapText="1"/>
    </xf>
    <xf numFmtId="165" fontId="7" fillId="0" borderId="107" xfId="0" applyNumberFormat="1" applyFont="1" applyFill="1" applyBorder="1" applyAlignment="1">
      <alignment vertical="center" wrapText="1"/>
    </xf>
    <xf numFmtId="165" fontId="7" fillId="0" borderId="25" xfId="0" applyNumberFormat="1" applyFont="1" applyBorder="1" applyAlignment="1">
      <alignment horizontal="center" vertical="center"/>
    </xf>
    <xf numFmtId="165" fontId="7" fillId="0" borderId="29" xfId="0" applyNumberFormat="1" applyFont="1" applyFill="1" applyBorder="1" applyAlignment="1">
      <alignment vertical="center" wrapText="1"/>
    </xf>
    <xf numFmtId="164" fontId="7" fillId="0" borderId="29" xfId="0" applyFont="1" applyFill="1" applyBorder="1" applyAlignment="1">
      <alignment horizontal="center" vertical="center"/>
    </xf>
    <xf numFmtId="165" fontId="7" fillId="0" borderId="21" xfId="0" applyNumberFormat="1" applyFont="1" applyFill="1" applyBorder="1" applyAlignment="1">
      <alignment vertical="center" wrapText="1"/>
    </xf>
    <xf numFmtId="165" fontId="7" fillId="0" borderId="16" xfId="0" applyNumberFormat="1" applyFont="1" applyFill="1" applyBorder="1" applyAlignment="1">
      <alignment horizontal="center" vertical="center"/>
    </xf>
    <xf numFmtId="164" fontId="7" fillId="0" borderId="16" xfId="0" applyFont="1" applyFill="1" applyBorder="1" applyAlignment="1">
      <alignment horizontal="center" vertical="center"/>
    </xf>
    <xf numFmtId="166" fontId="7" fillId="0" borderId="14" xfId="0" applyNumberFormat="1" applyFont="1" applyFill="1" applyBorder="1" applyAlignment="1">
      <alignment vertical="center"/>
    </xf>
    <xf numFmtId="166" fontId="7" fillId="0" borderId="16" xfId="0" applyNumberFormat="1" applyFont="1" applyFill="1" applyBorder="1" applyAlignment="1">
      <alignment vertical="center"/>
    </xf>
    <xf numFmtId="166" fontId="7" fillId="0" borderId="17" xfId="0" applyNumberFormat="1" applyFont="1" applyFill="1" applyBorder="1" applyAlignment="1">
      <alignment vertical="center"/>
    </xf>
    <xf numFmtId="166" fontId="7" fillId="0" borderId="15" xfId="0" applyNumberFormat="1" applyFont="1" applyFill="1" applyBorder="1" applyAlignment="1">
      <alignment vertical="center"/>
    </xf>
    <xf numFmtId="164" fontId="6" fillId="0" borderId="56" xfId="0" applyFont="1" applyFill="1" applyBorder="1" applyAlignment="1">
      <alignment horizontal="center" vertical="center" textRotation="90" wrapText="1"/>
    </xf>
    <xf numFmtId="164" fontId="6" fillId="0" borderId="56" xfId="0" applyFont="1" applyFill="1" applyBorder="1" applyAlignment="1">
      <alignment horizontal="center" vertical="center" wrapText="1"/>
    </xf>
    <xf numFmtId="165" fontId="7" fillId="0" borderId="56" xfId="0" applyNumberFormat="1" applyFont="1" applyFill="1" applyBorder="1" applyAlignment="1">
      <alignment vertical="center" wrapText="1"/>
    </xf>
    <xf numFmtId="165" fontId="7" fillId="0" borderId="56" xfId="0" applyNumberFormat="1" applyFont="1" applyFill="1" applyBorder="1" applyAlignment="1">
      <alignment horizontal="center" vertical="center"/>
    </xf>
    <xf numFmtId="164" fontId="20" fillId="0" borderId="56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 textRotation="90" wrapText="1"/>
    </xf>
    <xf numFmtId="164" fontId="6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vertical="center" wrapText="1"/>
    </xf>
    <xf numFmtId="164" fontId="20" fillId="0" borderId="0" xfId="0" applyFont="1" applyFill="1" applyBorder="1" applyAlignment="1">
      <alignment horizontal="center" vertical="center"/>
    </xf>
    <xf numFmtId="165" fontId="9" fillId="0" borderId="65" xfId="0" applyNumberFormat="1" applyFont="1" applyBorder="1" applyAlignment="1" applyProtection="1">
      <alignment horizontal="center" vertical="center" textRotation="90" wrapText="1"/>
      <protection/>
    </xf>
    <xf numFmtId="165" fontId="3" fillId="0" borderId="108" xfId="0" applyNumberFormat="1" applyFont="1" applyFill="1" applyBorder="1" applyAlignment="1" applyProtection="1">
      <alignment vertical="center" wrapText="1"/>
      <protection/>
    </xf>
    <xf numFmtId="165" fontId="7" fillId="5" borderId="12" xfId="0" applyNumberFormat="1" applyFont="1" applyFill="1" applyBorder="1" applyAlignment="1" applyProtection="1">
      <alignment vertical="center"/>
      <protection/>
    </xf>
    <xf numFmtId="165" fontId="7" fillId="0" borderId="30" xfId="0" applyNumberFormat="1" applyFont="1" applyFill="1" applyBorder="1" applyAlignment="1" applyProtection="1">
      <alignment horizontal="center" vertical="center" wrapText="1"/>
      <protection/>
    </xf>
    <xf numFmtId="165" fontId="3" fillId="0" borderId="66" xfId="0" applyNumberFormat="1" applyFont="1" applyFill="1" applyBorder="1" applyAlignment="1">
      <alignment vertical="center" wrapText="1"/>
    </xf>
    <xf numFmtId="164" fontId="9" fillId="0" borderId="25" xfId="0" applyFont="1" applyFill="1" applyBorder="1" applyAlignment="1">
      <alignment horizontal="center" vertical="center" textRotation="90" wrapText="1"/>
    </xf>
    <xf numFmtId="165" fontId="7" fillId="0" borderId="68" xfId="0" applyNumberFormat="1" applyFont="1" applyFill="1" applyBorder="1" applyAlignment="1">
      <alignment vertical="center" wrapText="1"/>
    </xf>
    <xf numFmtId="165" fontId="7" fillId="0" borderId="25" xfId="0" applyNumberFormat="1" applyFont="1" applyBorder="1" applyAlignment="1">
      <alignment vertical="center" wrapText="1"/>
    </xf>
    <xf numFmtId="165" fontId="7" fillId="0" borderId="95" xfId="0" applyNumberFormat="1" applyFont="1" applyBorder="1" applyAlignment="1">
      <alignment horizontal="center" vertical="center"/>
    </xf>
    <xf numFmtId="165" fontId="7" fillId="0" borderId="21" xfId="0" applyNumberFormat="1" applyFont="1" applyFill="1" applyBorder="1" applyAlignment="1">
      <alignment horizontal="center" vertical="center"/>
    </xf>
    <xf numFmtId="165" fontId="7" fillId="0" borderId="22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>
      <alignment vertical="center" wrapText="1"/>
    </xf>
    <xf numFmtId="164" fontId="6" fillId="0" borderId="47" xfId="0" applyFont="1" applyFill="1" applyBorder="1" applyAlignment="1">
      <alignment horizontal="center" vertical="center" textRotation="90" wrapText="1"/>
    </xf>
    <xf numFmtId="164" fontId="6" fillId="0" borderId="47" xfId="0" applyFont="1" applyFill="1" applyBorder="1" applyAlignment="1">
      <alignment vertical="center" wrapText="1"/>
    </xf>
    <xf numFmtId="165" fontId="7" fillId="0" borderId="47" xfId="0" applyNumberFormat="1" applyFont="1" applyFill="1" applyBorder="1" applyAlignment="1" applyProtection="1">
      <alignment vertical="center" wrapText="1"/>
      <protection/>
    </xf>
    <xf numFmtId="164" fontId="6" fillId="0" borderId="47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 applyProtection="1">
      <alignment vertical="center" wrapText="1"/>
      <protection/>
    </xf>
    <xf numFmtId="165" fontId="11" fillId="2" borderId="9" xfId="0" applyNumberFormat="1" applyFont="1" applyFill="1" applyBorder="1" applyAlignment="1" applyProtection="1">
      <alignment horizontal="center" vertical="center"/>
      <protection/>
    </xf>
    <xf numFmtId="165" fontId="7" fillId="2" borderId="12" xfId="0" applyNumberFormat="1" applyFont="1" applyFill="1" applyBorder="1" applyAlignment="1" applyProtection="1">
      <alignment horizontal="center" vertical="center"/>
      <protection/>
    </xf>
    <xf numFmtId="165" fontId="11" fillId="2" borderId="12" xfId="0" applyNumberFormat="1" applyFont="1" applyFill="1" applyBorder="1" applyAlignment="1" applyProtection="1">
      <alignment horizontal="center" vertical="center"/>
      <protection/>
    </xf>
    <xf numFmtId="165" fontId="9" fillId="2" borderId="18" xfId="0" applyNumberFormat="1" applyFont="1" applyFill="1" applyBorder="1" applyAlignment="1" applyProtection="1">
      <alignment horizontal="center" vertical="center" textRotation="90" wrapText="1"/>
      <protection/>
    </xf>
    <xf numFmtId="165" fontId="11" fillId="2" borderId="93" xfId="0" applyNumberFormat="1" applyFont="1" applyFill="1" applyBorder="1" applyAlignment="1" applyProtection="1">
      <alignment vertical="center" wrapText="1"/>
      <protection/>
    </xf>
    <xf numFmtId="165" fontId="7" fillId="2" borderId="41" xfId="0" applyNumberFormat="1" applyFont="1" applyFill="1" applyBorder="1" applyAlignment="1" applyProtection="1">
      <alignment horizontal="center" vertical="center"/>
      <protection/>
    </xf>
    <xf numFmtId="165" fontId="7" fillId="2" borderId="107" xfId="0" applyNumberFormat="1" applyFont="1" applyFill="1" applyBorder="1" applyAlignment="1" applyProtection="1">
      <alignment horizontal="center" vertical="center" wrapText="1"/>
      <protection/>
    </xf>
    <xf numFmtId="165" fontId="7" fillId="2" borderId="40" xfId="0" applyNumberFormat="1" applyFont="1" applyFill="1" applyBorder="1" applyAlignment="1" applyProtection="1">
      <alignment horizontal="center" vertical="center" wrapText="1"/>
      <protection/>
    </xf>
    <xf numFmtId="166" fontId="11" fillId="2" borderId="39" xfId="0" applyNumberFormat="1" applyFont="1" applyFill="1" applyBorder="1" applyAlignment="1">
      <alignment vertical="center"/>
    </xf>
    <xf numFmtId="166" fontId="11" fillId="2" borderId="41" xfId="0" applyNumberFormat="1" applyFont="1" applyFill="1" applyBorder="1" applyAlignment="1">
      <alignment vertical="center"/>
    </xf>
    <xf numFmtId="166" fontId="11" fillId="2" borderId="42" xfId="0" applyNumberFormat="1" applyFont="1" applyFill="1" applyBorder="1" applyAlignment="1">
      <alignment vertical="center"/>
    </xf>
    <xf numFmtId="166" fontId="11" fillId="2" borderId="40" xfId="0" applyNumberFormat="1" applyFont="1" applyFill="1" applyBorder="1" applyAlignment="1">
      <alignment vertical="center"/>
    </xf>
    <xf numFmtId="165" fontId="11" fillId="2" borderId="94" xfId="0" applyNumberFormat="1" applyFont="1" applyFill="1" applyBorder="1" applyAlignment="1" applyProtection="1">
      <alignment horizontal="left" vertical="center" wrapText="1"/>
      <protection/>
    </xf>
    <xf numFmtId="165" fontId="7" fillId="2" borderId="25" xfId="0" applyNumberFormat="1" applyFont="1" applyFill="1" applyBorder="1" applyAlignment="1" applyProtection="1">
      <alignment horizontal="center" vertical="center" wrapText="1"/>
      <protection/>
    </xf>
    <xf numFmtId="165" fontId="7" fillId="2" borderId="67" xfId="0" applyNumberFormat="1" applyFont="1" applyFill="1" applyBorder="1" applyAlignment="1" applyProtection="1">
      <alignment horizontal="center" vertical="center" wrapText="1"/>
      <protection/>
    </xf>
    <xf numFmtId="165" fontId="7" fillId="2" borderId="23" xfId="0" applyNumberFormat="1" applyFont="1" applyFill="1" applyBorder="1" applyAlignment="1" applyProtection="1">
      <alignment horizontal="center" vertical="center" wrapText="1"/>
      <protection/>
    </xf>
    <xf numFmtId="165" fontId="7" fillId="2" borderId="25" xfId="0" applyNumberFormat="1" applyFont="1" applyFill="1" applyBorder="1" applyAlignment="1" applyProtection="1">
      <alignment horizontal="center" vertical="center"/>
      <protection/>
    </xf>
    <xf numFmtId="166" fontId="11" fillId="2" borderId="24" xfId="0" applyNumberFormat="1" applyFont="1" applyFill="1" applyBorder="1" applyAlignment="1">
      <alignment vertical="center"/>
    </xf>
    <xf numFmtId="166" fontId="11" fillId="2" borderId="25" xfId="0" applyNumberFormat="1" applyFont="1" applyFill="1" applyBorder="1" applyAlignment="1">
      <alignment vertical="center"/>
    </xf>
    <xf numFmtId="166" fontId="11" fillId="2" borderId="26" xfId="0" applyNumberFormat="1" applyFont="1" applyFill="1" applyBorder="1" applyAlignment="1">
      <alignment vertical="center"/>
    </xf>
    <xf numFmtId="166" fontId="11" fillId="2" borderId="23" xfId="0" applyNumberFormat="1" applyFont="1" applyFill="1" applyBorder="1" applyAlignment="1">
      <alignment vertical="center"/>
    </xf>
    <xf numFmtId="165" fontId="11" fillId="2" borderId="25" xfId="0" applyNumberFormat="1" applyFont="1" applyFill="1" applyBorder="1" applyAlignment="1" applyProtection="1">
      <alignment horizontal="left" vertical="center" wrapText="1"/>
      <protection/>
    </xf>
    <xf numFmtId="165" fontId="11" fillId="2" borderId="98" xfId="0" applyNumberFormat="1" applyFont="1" applyFill="1" applyBorder="1" applyAlignment="1" applyProtection="1">
      <alignment horizontal="left" vertical="center" wrapText="1"/>
      <protection/>
    </xf>
    <xf numFmtId="165" fontId="7" fillId="2" borderId="29" xfId="0" applyNumberFormat="1" applyFont="1" applyFill="1" applyBorder="1" applyAlignment="1" applyProtection="1">
      <alignment horizontal="center" vertical="center" wrapText="1"/>
      <protection/>
    </xf>
    <xf numFmtId="165" fontId="7" fillId="2" borderId="57" xfId="0" applyNumberFormat="1" applyFont="1" applyFill="1" applyBorder="1" applyAlignment="1" applyProtection="1">
      <alignment horizontal="center" vertical="center" wrapText="1"/>
      <protection/>
    </xf>
    <xf numFmtId="165" fontId="7" fillId="2" borderId="27" xfId="0" applyNumberFormat="1" applyFont="1" applyFill="1" applyBorder="1" applyAlignment="1" applyProtection="1">
      <alignment horizontal="center" vertical="center" wrapText="1"/>
      <protection/>
    </xf>
    <xf numFmtId="166" fontId="11" fillId="2" borderId="28" xfId="0" applyNumberFormat="1" applyFont="1" applyFill="1" applyBorder="1" applyAlignment="1">
      <alignment vertical="center"/>
    </xf>
    <xf numFmtId="166" fontId="11" fillId="2" borderId="29" xfId="0" applyNumberFormat="1" applyFont="1" applyFill="1" applyBorder="1" applyAlignment="1">
      <alignment vertical="center"/>
    </xf>
    <xf numFmtId="166" fontId="11" fillId="2" borderId="30" xfId="0" applyNumberFormat="1" applyFont="1" applyFill="1" applyBorder="1" applyAlignment="1">
      <alignment vertical="center"/>
    </xf>
    <xf numFmtId="166" fontId="11" fillId="2" borderId="27" xfId="0" applyNumberFormat="1" applyFont="1" applyFill="1" applyBorder="1" applyAlignment="1">
      <alignment vertical="center"/>
    </xf>
    <xf numFmtId="165" fontId="11" fillId="3" borderId="92" xfId="0" applyNumberFormat="1" applyFont="1" applyFill="1" applyBorder="1" applyAlignment="1" applyProtection="1">
      <alignment horizontal="center" vertical="center"/>
      <protection/>
    </xf>
    <xf numFmtId="166" fontId="11" fillId="3" borderId="49" xfId="0" applyNumberFormat="1" applyFont="1" applyFill="1" applyBorder="1" applyAlignment="1">
      <alignment vertical="center"/>
    </xf>
    <xf numFmtId="165" fontId="7" fillId="0" borderId="97" xfId="0" applyNumberFormat="1" applyFont="1" applyBorder="1" applyAlignment="1" applyProtection="1">
      <alignment vertical="center" wrapText="1"/>
      <protection/>
    </xf>
    <xf numFmtId="165" fontId="7" fillId="5" borderId="106" xfId="0" applyNumberFormat="1" applyFont="1" applyFill="1" applyBorder="1" applyAlignment="1" applyProtection="1">
      <alignment horizontal="center" vertical="center"/>
      <protection/>
    </xf>
    <xf numFmtId="165" fontId="7" fillId="0" borderId="60" xfId="0" applyNumberFormat="1" applyFont="1" applyBorder="1" applyAlignment="1" applyProtection="1">
      <alignment horizontal="center" vertical="center"/>
      <protection/>
    </xf>
    <xf numFmtId="165" fontId="7" fillId="0" borderId="15" xfId="0" applyNumberFormat="1" applyFont="1" applyBorder="1" applyAlignment="1" applyProtection="1">
      <alignment horizontal="center" vertical="center"/>
      <protection/>
    </xf>
    <xf numFmtId="165" fontId="7" fillId="0" borderId="21" xfId="0" applyNumberFormat="1" applyFont="1" applyBorder="1" applyAlignment="1" applyProtection="1">
      <alignment vertical="center" wrapText="1"/>
      <protection/>
    </xf>
    <xf numFmtId="165" fontId="7" fillId="0" borderId="93" xfId="0" applyNumberFormat="1" applyFont="1" applyBorder="1" applyAlignment="1" applyProtection="1">
      <alignment vertical="center" wrapText="1"/>
      <protection/>
    </xf>
    <xf numFmtId="165" fontId="7" fillId="0" borderId="50" xfId="0" applyNumberFormat="1" applyFont="1" applyBorder="1" applyAlignment="1" applyProtection="1">
      <alignment horizontal="center" vertical="center"/>
      <protection/>
    </xf>
    <xf numFmtId="165" fontId="7" fillId="0" borderId="49" xfId="0" applyNumberFormat="1" applyFont="1" applyBorder="1" applyAlignment="1" applyProtection="1">
      <alignment horizontal="center" vertical="center"/>
      <protection/>
    </xf>
    <xf numFmtId="166" fontId="7" fillId="0" borderId="49" xfId="0" applyNumberFormat="1" applyFont="1" applyBorder="1" applyAlignment="1">
      <alignment vertical="center"/>
    </xf>
    <xf numFmtId="165" fontId="7" fillId="5" borderId="97" xfId="0" applyNumberFormat="1" applyFont="1" applyFill="1" applyBorder="1" applyAlignment="1" applyProtection="1">
      <alignment horizontal="center" vertical="center"/>
      <protection/>
    </xf>
    <xf numFmtId="165" fontId="7" fillId="5" borderId="19" xfId="0" applyNumberFormat="1" applyFont="1" applyFill="1" applyBorder="1" applyAlignment="1" applyProtection="1">
      <alignment horizontal="center" vertical="center"/>
      <protection/>
    </xf>
    <xf numFmtId="165" fontId="11" fillId="9" borderId="18" xfId="0" applyNumberFormat="1" applyFont="1" applyFill="1" applyBorder="1" applyAlignment="1" applyProtection="1">
      <alignment vertical="center" wrapText="1"/>
      <protection/>
    </xf>
    <xf numFmtId="165" fontId="11" fillId="9" borderId="92" xfId="0" applyNumberFormat="1" applyFont="1" applyFill="1" applyBorder="1" applyAlignment="1" applyProtection="1">
      <alignment horizontal="center" vertical="center"/>
      <protection/>
    </xf>
    <xf numFmtId="165" fontId="11" fillId="9" borderId="37" xfId="0" applyNumberFormat="1" applyFont="1" applyFill="1" applyBorder="1" applyAlignment="1" applyProtection="1">
      <alignment horizontal="center" vertical="center"/>
      <protection/>
    </xf>
    <xf numFmtId="165" fontId="11" fillId="9" borderId="31" xfId="0" applyNumberFormat="1" applyFont="1" applyFill="1" applyBorder="1" applyAlignment="1" applyProtection="1">
      <alignment horizontal="center" vertical="center"/>
      <protection/>
    </xf>
    <xf numFmtId="166" fontId="11" fillId="9" borderId="28" xfId="0" applyNumberFormat="1" applyFont="1" applyFill="1" applyBorder="1" applyAlignment="1">
      <alignment vertical="center"/>
    </xf>
    <xf numFmtId="166" fontId="11" fillId="9" borderId="29" xfId="0" applyNumberFormat="1" applyFont="1" applyFill="1" applyBorder="1" applyAlignment="1">
      <alignment vertical="center"/>
    </xf>
    <xf numFmtId="166" fontId="11" fillId="9" borderId="30" xfId="0" applyNumberFormat="1" applyFont="1" applyFill="1" applyBorder="1" applyAlignment="1">
      <alignment vertical="center"/>
    </xf>
    <xf numFmtId="166" fontId="11" fillId="9" borderId="27" xfId="0" applyNumberFormat="1" applyFont="1" applyFill="1" applyBorder="1" applyAlignment="1">
      <alignment vertical="center"/>
    </xf>
    <xf numFmtId="165" fontId="9" fillId="0" borderId="32" xfId="0" applyNumberFormat="1" applyFont="1" applyFill="1" applyBorder="1" applyAlignment="1" applyProtection="1">
      <alignment horizontal="center" vertical="center" textRotation="90" wrapText="1"/>
      <protection/>
    </xf>
    <xf numFmtId="165" fontId="7" fillId="0" borderId="37" xfId="0" applyNumberFormat="1" applyFont="1" applyFill="1" applyBorder="1" applyAlignment="1" applyProtection="1">
      <alignment vertical="center" wrapText="1"/>
      <protection/>
    </xf>
    <xf numFmtId="164" fontId="7" fillId="0" borderId="37" xfId="0" applyFont="1" applyBorder="1" applyAlignment="1">
      <alignment horizontal="center" vertical="center"/>
    </xf>
    <xf numFmtId="165" fontId="7" fillId="0" borderId="92" xfId="0" applyNumberFormat="1" applyFont="1" applyBorder="1" applyAlignment="1" applyProtection="1">
      <alignment horizontal="center" vertical="center"/>
      <protection/>
    </xf>
    <xf numFmtId="165" fontId="7" fillId="0" borderId="31" xfId="0" applyNumberFormat="1" applyFont="1" applyBorder="1" applyAlignment="1" applyProtection="1">
      <alignment horizontal="center" vertical="center"/>
      <protection/>
    </xf>
    <xf numFmtId="164" fontId="9" fillId="0" borderId="109" xfId="0" applyFont="1" applyFill="1" applyBorder="1" applyAlignment="1">
      <alignment horizontal="center" vertical="center" textRotation="90" wrapText="1"/>
    </xf>
    <xf numFmtId="165" fontId="7" fillId="0" borderId="25" xfId="0" applyNumberFormat="1" applyFont="1" applyBorder="1" applyAlignment="1" applyProtection="1">
      <alignment vertical="center" wrapText="1"/>
      <protection/>
    </xf>
    <xf numFmtId="164" fontId="7" fillId="0" borderId="29" xfId="0" applyFont="1" applyBorder="1" applyAlignment="1">
      <alignment horizontal="center" vertical="center" wrapText="1"/>
    </xf>
    <xf numFmtId="165" fontId="7" fillId="0" borderId="61" xfId="0" applyNumberFormat="1" applyFont="1" applyBorder="1" applyAlignment="1" applyProtection="1">
      <alignment vertical="center" wrapText="1"/>
      <protection/>
    </xf>
    <xf numFmtId="165" fontId="7" fillId="0" borderId="29" xfId="0" applyNumberFormat="1" applyFont="1" applyBorder="1" applyAlignment="1" applyProtection="1">
      <alignment vertical="center" wrapText="1"/>
      <protection/>
    </xf>
    <xf numFmtId="165" fontId="12" fillId="2" borderId="32" xfId="0" applyNumberFormat="1" applyFont="1" applyFill="1" applyBorder="1" applyAlignment="1" applyProtection="1">
      <alignment vertical="center" wrapText="1"/>
      <protection/>
    </xf>
    <xf numFmtId="165" fontId="11" fillId="2" borderId="99" xfId="0" applyNumberFormat="1" applyFont="1" applyFill="1" applyBorder="1" applyAlignment="1" applyProtection="1">
      <alignment horizontal="center" vertical="center"/>
      <protection/>
    </xf>
    <xf numFmtId="165" fontId="11" fillId="2" borderId="53" xfId="0" applyNumberFormat="1" applyFont="1" applyFill="1" applyBorder="1" applyAlignment="1" applyProtection="1">
      <alignment horizontal="center" vertical="center"/>
      <protection/>
    </xf>
    <xf numFmtId="165" fontId="11" fillId="2" borderId="64" xfId="0" applyNumberFormat="1" applyFont="1" applyFill="1" applyBorder="1" applyAlignment="1" applyProtection="1">
      <alignment horizontal="center" vertical="center"/>
      <protection/>
    </xf>
    <xf numFmtId="166" fontId="11" fillId="2" borderId="5" xfId="0" applyNumberFormat="1" applyFont="1" applyFill="1" applyBorder="1" applyAlignment="1">
      <alignment vertical="center"/>
    </xf>
    <xf numFmtId="166" fontId="11" fillId="2" borderId="6" xfId="0" applyNumberFormat="1" applyFont="1" applyFill="1" applyBorder="1" applyAlignment="1">
      <alignment vertical="center"/>
    </xf>
    <xf numFmtId="166" fontId="11" fillId="2" borderId="7" xfId="0" applyNumberFormat="1" applyFont="1" applyFill="1" applyBorder="1" applyAlignment="1">
      <alignment vertical="center"/>
    </xf>
    <xf numFmtId="166" fontId="11" fillId="2" borderId="86" xfId="0" applyNumberFormat="1" applyFont="1" applyFill="1" applyBorder="1" applyAlignment="1">
      <alignment vertical="center"/>
    </xf>
    <xf numFmtId="165" fontId="11" fillId="0" borderId="47" xfId="0" applyNumberFormat="1" applyFont="1" applyFill="1" applyBorder="1" applyAlignment="1" applyProtection="1">
      <alignment vertical="center" wrapText="1"/>
      <protection/>
    </xf>
    <xf numFmtId="165" fontId="11" fillId="0" borderId="47" xfId="0" applyNumberFormat="1" applyFont="1" applyFill="1" applyBorder="1" applyAlignment="1" applyProtection="1">
      <alignment horizontal="center" vertical="center"/>
      <protection/>
    </xf>
    <xf numFmtId="166" fontId="11" fillId="0" borderId="47" xfId="0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 applyProtection="1">
      <alignment vertical="center" wrapText="1"/>
      <protection/>
    </xf>
    <xf numFmtId="165" fontId="11" fillId="0" borderId="0" xfId="0" applyNumberFormat="1" applyFont="1" applyFill="1" applyBorder="1" applyAlignment="1" applyProtection="1">
      <alignment horizontal="center" vertical="center"/>
      <protection/>
    </xf>
    <xf numFmtId="166" fontId="11" fillId="0" borderId="0" xfId="0" applyNumberFormat="1" applyFont="1" applyFill="1" applyBorder="1" applyAlignment="1">
      <alignment vertical="center"/>
    </xf>
    <xf numFmtId="165" fontId="12" fillId="5" borderId="14" xfId="0" applyNumberFormat="1" applyFont="1" applyFill="1" applyBorder="1" applyAlignment="1" applyProtection="1">
      <alignment vertical="center" wrapText="1"/>
      <protection/>
    </xf>
    <xf numFmtId="165" fontId="11" fillId="5" borderId="16" xfId="0" applyNumberFormat="1" applyFont="1" applyFill="1" applyBorder="1" applyAlignment="1" applyProtection="1">
      <alignment horizontal="center" vertical="center"/>
      <protection/>
    </xf>
    <xf numFmtId="165" fontId="11" fillId="5" borderId="96" xfId="0" applyNumberFormat="1" applyFont="1" applyFill="1" applyBorder="1" applyAlignment="1" applyProtection="1">
      <alignment horizontal="center" vertical="center"/>
      <protection/>
    </xf>
    <xf numFmtId="165" fontId="11" fillId="5" borderId="15" xfId="0" applyNumberFormat="1" applyFont="1" applyFill="1" applyBorder="1" applyAlignment="1" applyProtection="1">
      <alignment horizontal="center" vertical="center"/>
      <protection/>
    </xf>
    <xf numFmtId="166" fontId="11" fillId="5" borderId="14" xfId="0" applyNumberFormat="1" applyFont="1" applyFill="1" applyBorder="1" applyAlignment="1">
      <alignment vertical="center"/>
    </xf>
    <xf numFmtId="166" fontId="11" fillId="5" borderId="16" xfId="0" applyNumberFormat="1" applyFont="1" applyFill="1" applyBorder="1" applyAlignment="1">
      <alignment vertical="center"/>
    </xf>
    <xf numFmtId="166" fontId="11" fillId="5" borderId="17" xfId="0" applyNumberFormat="1" applyFont="1" applyFill="1" applyBorder="1" applyAlignment="1">
      <alignment vertical="center"/>
    </xf>
    <xf numFmtId="166" fontId="11" fillId="5" borderId="15" xfId="0" applyNumberFormat="1" applyFont="1" applyFill="1" applyBorder="1" applyAlignment="1">
      <alignment vertical="center"/>
    </xf>
    <xf numFmtId="165" fontId="7" fillId="5" borderId="64" xfId="0" applyNumberFormat="1" applyFont="1" applyFill="1" applyBorder="1" applyAlignment="1" applyProtection="1">
      <alignment horizontal="center" vertical="center"/>
      <protection/>
    </xf>
    <xf numFmtId="165" fontId="7" fillId="0" borderId="23" xfId="0" applyNumberFormat="1" applyFont="1" applyBorder="1" applyAlignment="1" applyProtection="1">
      <alignment horizontal="center" vertical="center"/>
      <protection/>
    </xf>
    <xf numFmtId="165" fontId="7" fillId="0" borderId="27" xfId="0" applyNumberFormat="1" applyFont="1" applyBorder="1" applyAlignment="1" applyProtection="1">
      <alignment horizontal="center" vertical="center"/>
      <protection/>
    </xf>
    <xf numFmtId="164" fontId="11" fillId="2" borderId="21" xfId="0" applyFont="1" applyFill="1" applyBorder="1" applyAlignment="1">
      <alignment vertical="center" wrapText="1"/>
    </xf>
    <xf numFmtId="166" fontId="11" fillId="2" borderId="32" xfId="0" applyNumberFormat="1" applyFont="1" applyFill="1" applyBorder="1" applyAlignment="1">
      <alignment vertical="center"/>
    </xf>
    <xf numFmtId="166" fontId="11" fillId="2" borderId="53" xfId="0" applyNumberFormat="1" applyFont="1" applyFill="1" applyBorder="1" applyAlignment="1">
      <alignment vertical="center"/>
    </xf>
    <xf numFmtId="166" fontId="11" fillId="2" borderId="54" xfId="0" applyNumberFormat="1" applyFont="1" applyFill="1" applyBorder="1" applyAlignment="1">
      <alignment vertical="center"/>
    </xf>
    <xf numFmtId="166" fontId="11" fillId="2" borderId="64" xfId="0" applyNumberFormat="1" applyFont="1" applyFill="1" applyBorder="1" applyAlignment="1">
      <alignment vertical="center"/>
    </xf>
    <xf numFmtId="165" fontId="9" fillId="0" borderId="41" xfId="0" applyNumberFormat="1" applyFont="1" applyBorder="1" applyAlignment="1" applyProtection="1">
      <alignment vertical="center" wrapText="1"/>
      <protection/>
    </xf>
    <xf numFmtId="165" fontId="7" fillId="4" borderId="25" xfId="0" applyNumberFormat="1" applyFont="1" applyFill="1" applyBorder="1" applyAlignment="1" applyProtection="1">
      <alignment horizontal="center" vertical="center"/>
      <protection/>
    </xf>
    <xf numFmtId="165" fontId="7" fillId="4" borderId="23" xfId="0" applyNumberFormat="1" applyFont="1" applyFill="1" applyBorder="1" applyAlignment="1" applyProtection="1">
      <alignment horizontal="center" vertical="center"/>
      <protection/>
    </xf>
    <xf numFmtId="166" fontId="7" fillId="4" borderId="24" xfId="0" applyNumberFormat="1" applyFont="1" applyFill="1" applyBorder="1" applyAlignment="1">
      <alignment vertical="center"/>
    </xf>
    <xf numFmtId="166" fontId="7" fillId="4" borderId="25" xfId="0" applyNumberFormat="1" applyFont="1" applyFill="1" applyBorder="1" applyAlignment="1">
      <alignment vertical="center"/>
    </xf>
    <xf numFmtId="166" fontId="7" fillId="4" borderId="26" xfId="0" applyNumberFormat="1" applyFont="1" applyFill="1" applyBorder="1" applyAlignment="1">
      <alignment vertical="center"/>
    </xf>
    <xf numFmtId="166" fontId="7" fillId="4" borderId="23" xfId="0" applyNumberFormat="1" applyFont="1" applyFill="1" applyBorder="1" applyAlignment="1">
      <alignment vertical="center"/>
    </xf>
    <xf numFmtId="165" fontId="11" fillId="0" borderId="92" xfId="0" applyNumberFormat="1" applyFont="1" applyFill="1" applyBorder="1" applyAlignment="1" applyProtection="1">
      <alignment horizontal="left" vertical="center" wrapText="1"/>
      <protection/>
    </xf>
    <xf numFmtId="165" fontId="11" fillId="0" borderId="92" xfId="0" applyNumberFormat="1" applyFont="1" applyFill="1" applyBorder="1" applyAlignment="1" applyProtection="1">
      <alignment horizontal="center" vertical="center"/>
      <protection/>
    </xf>
    <xf numFmtId="165" fontId="11" fillId="0" borderId="37" xfId="0" applyNumberFormat="1" applyFont="1" applyFill="1" applyBorder="1" applyAlignment="1" applyProtection="1">
      <alignment horizontal="center" vertical="center"/>
      <protection/>
    </xf>
    <xf numFmtId="165" fontId="11" fillId="0" borderId="31" xfId="0" applyNumberFormat="1" applyFont="1" applyFill="1" applyBorder="1" applyAlignment="1" applyProtection="1">
      <alignment horizontal="center" vertical="center"/>
      <protection/>
    </xf>
    <xf numFmtId="166" fontId="11" fillId="0" borderId="18" xfId="0" applyNumberFormat="1" applyFont="1" applyBorder="1" applyAlignment="1">
      <alignment vertical="center"/>
    </xf>
    <xf numFmtId="166" fontId="11" fillId="0" borderId="37" xfId="0" applyNumberFormat="1" applyFont="1" applyBorder="1" applyAlignment="1">
      <alignment vertical="center"/>
    </xf>
    <xf numFmtId="166" fontId="11" fillId="0" borderId="38" xfId="0" applyNumberFormat="1" applyFont="1" applyBorder="1" applyAlignment="1">
      <alignment vertical="center"/>
    </xf>
    <xf numFmtId="166" fontId="11" fillId="0" borderId="31" xfId="0" applyNumberFormat="1" applyFont="1" applyBorder="1" applyAlignment="1">
      <alignment vertical="center"/>
    </xf>
    <xf numFmtId="165" fontId="12" fillId="9" borderId="28" xfId="0" applyNumberFormat="1" applyFont="1" applyFill="1" applyBorder="1" applyAlignment="1" applyProtection="1">
      <alignment vertical="center" wrapText="1"/>
      <protection/>
    </xf>
    <xf numFmtId="165" fontId="11" fillId="9" borderId="98" xfId="0" applyNumberFormat="1" applyFont="1" applyFill="1" applyBorder="1" applyAlignment="1" applyProtection="1">
      <alignment horizontal="center" vertical="center"/>
      <protection/>
    </xf>
    <xf numFmtId="165" fontId="11" fillId="9" borderId="29" xfId="0" applyNumberFormat="1" applyFont="1" applyFill="1" applyBorder="1" applyAlignment="1" applyProtection="1">
      <alignment horizontal="center" vertical="center"/>
      <protection/>
    </xf>
    <xf numFmtId="165" fontId="11" fillId="9" borderId="27" xfId="0" applyNumberFormat="1" applyFont="1" applyFill="1" applyBorder="1" applyAlignment="1" applyProtection="1">
      <alignment horizontal="center" vertical="center"/>
      <protection/>
    </xf>
    <xf numFmtId="165" fontId="3" fillId="0" borderId="97" xfId="0" applyNumberFormat="1" applyFont="1" applyBorder="1" applyAlignment="1" applyProtection="1">
      <alignment vertical="center" wrapText="1"/>
      <protection/>
    </xf>
    <xf numFmtId="165" fontId="9" fillId="0" borderId="61" xfId="0" applyNumberFormat="1" applyFont="1" applyFill="1" applyBorder="1" applyAlignment="1" applyProtection="1">
      <alignment horizontal="center" vertical="center" wrapText="1"/>
      <protection/>
    </xf>
    <xf numFmtId="165" fontId="28" fillId="0" borderId="61" xfId="0" applyNumberFormat="1" applyFont="1" applyFill="1" applyBorder="1" applyAlignment="1" applyProtection="1">
      <alignment horizontal="center" vertical="center"/>
      <protection/>
    </xf>
    <xf numFmtId="164" fontId="12" fillId="2" borderId="18" xfId="0" applyFont="1" applyFill="1" applyBorder="1" applyAlignment="1">
      <alignment horizontal="left" vertical="center" wrapText="1"/>
    </xf>
    <xf numFmtId="165" fontId="11" fillId="2" borderId="92" xfId="0" applyNumberFormat="1" applyFont="1" applyFill="1" applyBorder="1" applyAlignment="1" applyProtection="1">
      <alignment horizontal="center" vertical="center"/>
      <protection/>
    </xf>
    <xf numFmtId="165" fontId="11" fillId="2" borderId="37" xfId="0" applyNumberFormat="1" applyFont="1" applyFill="1" applyBorder="1" applyAlignment="1" applyProtection="1">
      <alignment horizontal="center" vertical="center"/>
      <protection/>
    </xf>
    <xf numFmtId="165" fontId="11" fillId="2" borderId="31" xfId="0" applyNumberFormat="1" applyFont="1" applyFill="1" applyBorder="1" applyAlignment="1" applyProtection="1">
      <alignment horizontal="center" vertical="center"/>
      <protection/>
    </xf>
    <xf numFmtId="166" fontId="11" fillId="2" borderId="31" xfId="0" applyNumberFormat="1" applyFont="1" applyFill="1" applyBorder="1" applyAlignment="1">
      <alignment vertical="center"/>
    </xf>
    <xf numFmtId="164" fontId="11" fillId="0" borderId="87" xfId="0" applyFont="1" applyFill="1" applyBorder="1" applyAlignment="1">
      <alignment horizontal="left" vertical="center" wrapText="1"/>
    </xf>
    <xf numFmtId="165" fontId="11" fillId="0" borderId="87" xfId="0" applyNumberFormat="1" applyFont="1" applyFill="1" applyBorder="1" applyAlignment="1" applyProtection="1">
      <alignment horizontal="center" vertical="center"/>
      <protection/>
    </xf>
    <xf numFmtId="166" fontId="11" fillId="0" borderId="87" xfId="0" applyNumberFormat="1" applyFont="1" applyFill="1" applyBorder="1" applyAlignment="1">
      <alignment vertical="center"/>
    </xf>
    <xf numFmtId="165" fontId="12" fillId="5" borderId="10" xfId="0" applyNumberFormat="1" applyFont="1" applyFill="1" applyBorder="1" applyAlignment="1" applyProtection="1">
      <alignment vertical="center" wrapText="1"/>
      <protection/>
    </xf>
    <xf numFmtId="165" fontId="11" fillId="5" borderId="12" xfId="0" applyNumberFormat="1" applyFont="1" applyFill="1" applyBorder="1" applyAlignment="1" applyProtection="1">
      <alignment horizontal="center" vertical="center"/>
      <protection/>
    </xf>
    <xf numFmtId="165" fontId="11" fillId="5" borderId="91" xfId="0" applyNumberFormat="1" applyFont="1" applyFill="1" applyBorder="1" applyAlignment="1" applyProtection="1">
      <alignment horizontal="center" vertical="center"/>
      <protection/>
    </xf>
    <xf numFmtId="165" fontId="11" fillId="5" borderId="11" xfId="0" applyNumberFormat="1" applyFont="1" applyFill="1" applyBorder="1" applyAlignment="1" applyProtection="1">
      <alignment horizontal="center" vertical="center"/>
      <protection/>
    </xf>
    <xf numFmtId="166" fontId="11" fillId="5" borderId="10" xfId="0" applyNumberFormat="1" applyFont="1" applyFill="1" applyBorder="1" applyAlignment="1">
      <alignment vertical="center"/>
    </xf>
    <xf numFmtId="166" fontId="11" fillId="5" borderId="12" xfId="0" applyNumberFormat="1" applyFont="1" applyFill="1" applyBorder="1" applyAlignment="1">
      <alignment vertical="center"/>
    </xf>
    <xf numFmtId="166" fontId="11" fillId="5" borderId="13" xfId="0" applyNumberFormat="1" applyFont="1" applyFill="1" applyBorder="1" applyAlignment="1">
      <alignment vertical="center"/>
    </xf>
    <xf numFmtId="166" fontId="11" fillId="5" borderId="11" xfId="0" applyNumberFormat="1" applyFont="1" applyFill="1" applyBorder="1" applyAlignment="1">
      <alignment vertical="center"/>
    </xf>
    <xf numFmtId="165" fontId="9" fillId="0" borderId="32" xfId="0" applyNumberFormat="1" applyFont="1" applyBorder="1" applyAlignment="1" applyProtection="1">
      <alignment horizontal="center" vertical="center" textRotation="90" wrapText="1"/>
      <protection/>
    </xf>
    <xf numFmtId="165" fontId="7" fillId="0" borderId="98" xfId="0" applyNumberFormat="1" applyFont="1" applyBorder="1" applyAlignment="1" applyProtection="1">
      <alignment vertical="center" wrapText="1"/>
      <protection/>
    </xf>
    <xf numFmtId="165" fontId="7" fillId="0" borderId="93" xfId="0" applyNumberFormat="1" applyFont="1" applyFill="1" applyBorder="1" applyAlignment="1" applyProtection="1">
      <alignment horizontal="left" vertical="center" wrapText="1"/>
      <protection/>
    </xf>
    <xf numFmtId="164" fontId="7" fillId="0" borderId="53" xfId="0" applyFont="1" applyBorder="1" applyAlignment="1">
      <alignment horizontal="center" vertical="center"/>
    </xf>
    <xf numFmtId="165" fontId="7" fillId="0" borderId="64" xfId="0" applyNumberFormat="1" applyFont="1" applyBorder="1" applyAlignment="1" applyProtection="1">
      <alignment horizontal="center" vertical="center"/>
      <protection/>
    </xf>
    <xf numFmtId="165" fontId="7" fillId="0" borderId="95" xfId="0" applyNumberFormat="1" applyFont="1" applyFill="1" applyBorder="1" applyAlignment="1" applyProtection="1">
      <alignment horizontal="left" vertical="center" wrapText="1"/>
      <protection/>
    </xf>
    <xf numFmtId="166" fontId="11" fillId="9" borderId="18" xfId="0" applyNumberFormat="1" applyFont="1" applyFill="1" applyBorder="1" applyAlignment="1">
      <alignment vertical="center"/>
    </xf>
    <xf numFmtId="166" fontId="11" fillId="9" borderId="37" xfId="0" applyNumberFormat="1" applyFont="1" applyFill="1" applyBorder="1" applyAlignment="1">
      <alignment vertical="center"/>
    </xf>
    <xf numFmtId="166" fontId="11" fillId="9" borderId="38" xfId="0" applyNumberFormat="1" applyFont="1" applyFill="1" applyBorder="1" applyAlignment="1">
      <alignment vertical="center"/>
    </xf>
    <xf numFmtId="166" fontId="11" fillId="9" borderId="31" xfId="0" applyNumberFormat="1" applyFont="1" applyFill="1" applyBorder="1" applyAlignment="1">
      <alignment vertical="center"/>
    </xf>
    <xf numFmtId="164" fontId="9" fillId="0" borderId="32" xfId="0" applyFont="1" applyBorder="1" applyAlignment="1">
      <alignment horizontal="center" vertical="center" textRotation="90" wrapText="1"/>
    </xf>
    <xf numFmtId="165" fontId="7" fillId="0" borderId="21" xfId="0" applyNumberFormat="1" applyFont="1" applyFill="1" applyBorder="1" applyAlignment="1" applyProtection="1">
      <alignment vertical="center" wrapText="1"/>
      <protection/>
    </xf>
    <xf numFmtId="165" fontId="7" fillId="0" borderId="21" xfId="0" applyNumberFormat="1" applyFont="1" applyFill="1" applyBorder="1" applyAlignment="1" applyProtection="1">
      <alignment horizontal="center" vertical="center"/>
      <protection/>
    </xf>
    <xf numFmtId="164" fontId="9" fillId="0" borderId="61" xfId="0" applyFont="1" applyBorder="1" applyAlignment="1">
      <alignment vertical="center" wrapText="1"/>
    </xf>
    <xf numFmtId="165" fontId="7" fillId="0" borderId="29" xfId="0" applyNumberFormat="1" applyFont="1" applyFill="1" applyBorder="1" applyAlignment="1" applyProtection="1">
      <alignment vertical="center" wrapText="1"/>
      <protection/>
    </xf>
    <xf numFmtId="165" fontId="7" fillId="0" borderId="98" xfId="0" applyNumberFormat="1" applyFont="1" applyFill="1" applyBorder="1" applyAlignment="1" applyProtection="1">
      <alignment horizontal="center" vertical="center"/>
      <protection/>
    </xf>
    <xf numFmtId="165" fontId="12" fillId="2" borderId="32" xfId="0" applyNumberFormat="1" applyFont="1" applyFill="1" applyBorder="1" applyAlignment="1" applyProtection="1">
      <alignment horizontal="left" vertical="center" wrapText="1"/>
      <protection/>
    </xf>
    <xf numFmtId="165" fontId="11" fillId="0" borderId="47" xfId="0" applyNumberFormat="1" applyFont="1" applyFill="1" applyBorder="1" applyAlignment="1" applyProtection="1">
      <alignment horizontal="left" vertical="center" wrapText="1"/>
      <protection/>
    </xf>
    <xf numFmtId="165" fontId="6" fillId="0" borderId="47" xfId="0" applyNumberFormat="1" applyFont="1" applyFill="1" applyBorder="1" applyAlignment="1" applyProtection="1">
      <alignment vertical="center" wrapText="1"/>
      <protection/>
    </xf>
    <xf numFmtId="165" fontId="11" fillId="0" borderId="0" xfId="0" applyNumberFormat="1" applyFont="1" applyFill="1" applyBorder="1" applyAlignment="1" applyProtection="1">
      <alignment horizontal="left" vertical="center" wrapText="1"/>
      <protection/>
    </xf>
    <xf numFmtId="165" fontId="6" fillId="0" borderId="0" xfId="0" applyNumberFormat="1" applyFont="1" applyFill="1" applyBorder="1" applyAlignment="1" applyProtection="1">
      <alignment vertical="center" wrapText="1"/>
      <protection/>
    </xf>
    <xf numFmtId="165" fontId="12" fillId="2" borderId="33" xfId="0" applyNumberFormat="1" applyFont="1" applyFill="1" applyBorder="1" applyAlignment="1" applyProtection="1">
      <alignment horizontal="left" vertical="center" wrapText="1"/>
      <protection/>
    </xf>
    <xf numFmtId="165" fontId="11" fillId="2" borderId="34" xfId="0" applyNumberFormat="1" applyFont="1" applyFill="1" applyBorder="1" applyAlignment="1" applyProtection="1">
      <alignment horizontal="center" vertical="center"/>
      <protection/>
    </xf>
    <xf numFmtId="165" fontId="9" fillId="0" borderId="48" xfId="0" applyNumberFormat="1" applyFont="1" applyBorder="1" applyAlignment="1" applyProtection="1">
      <alignment horizontal="center" vertical="center" textRotation="90" wrapText="1"/>
      <protection/>
    </xf>
    <xf numFmtId="164" fontId="11" fillId="5" borderId="106" xfId="0" applyFont="1" applyFill="1" applyBorder="1" applyAlignment="1">
      <alignment vertical="center" wrapText="1"/>
    </xf>
    <xf numFmtId="165" fontId="7" fillId="5" borderId="50" xfId="0" applyNumberFormat="1" applyFont="1" applyFill="1" applyBorder="1" applyAlignment="1" applyProtection="1">
      <alignment horizontal="center" vertical="center" wrapText="1"/>
      <protection/>
    </xf>
    <xf numFmtId="165" fontId="7" fillId="0" borderId="67" xfId="0" applyNumberFormat="1" applyFont="1" applyFill="1" applyBorder="1" applyAlignment="1" applyProtection="1">
      <alignment horizontal="left" vertical="center" wrapText="1"/>
      <protection/>
    </xf>
    <xf numFmtId="165" fontId="7" fillId="0" borderId="29" xfId="0" applyNumberFormat="1" applyFont="1" applyFill="1" applyBorder="1" applyAlignment="1" applyProtection="1">
      <alignment horizontal="center" vertical="center" wrapText="1"/>
      <protection/>
    </xf>
    <xf numFmtId="165" fontId="7" fillId="0" borderId="57" xfId="0" applyNumberFormat="1" applyFont="1" applyFill="1" applyBorder="1" applyAlignment="1" applyProtection="1">
      <alignment horizontal="left" vertical="center" wrapText="1"/>
      <protection/>
    </xf>
    <xf numFmtId="165" fontId="11" fillId="5" borderId="97" xfId="0" applyNumberFormat="1" applyFont="1" applyFill="1" applyBorder="1" applyAlignment="1" applyProtection="1">
      <alignment horizontal="left" vertical="center" wrapText="1"/>
      <protection/>
    </xf>
    <xf numFmtId="164" fontId="7" fillId="5" borderId="21" xfId="0" applyFont="1" applyFill="1" applyBorder="1" applyAlignment="1">
      <alignment horizontal="center" vertical="center" wrapText="1"/>
    </xf>
    <xf numFmtId="165" fontId="9" fillId="0" borderId="50" xfId="0" applyNumberFormat="1" applyFont="1" applyFill="1" applyBorder="1" applyAlignment="1" applyProtection="1">
      <alignment horizontal="center" vertical="center" wrapText="1"/>
      <protection/>
    </xf>
    <xf numFmtId="165" fontId="7" fillId="0" borderId="68" xfId="0" applyNumberFormat="1" applyFont="1" applyBorder="1" applyAlignment="1" applyProtection="1">
      <alignment vertical="center" wrapText="1"/>
      <protection/>
    </xf>
    <xf numFmtId="164" fontId="7" fillId="0" borderId="16" xfId="0" applyFont="1" applyBorder="1" applyAlignment="1">
      <alignment horizontal="center" vertical="center" wrapText="1"/>
    </xf>
    <xf numFmtId="164" fontId="7" fillId="0" borderId="16" xfId="0" applyFont="1" applyBorder="1" applyAlignment="1">
      <alignment horizontal="center" vertical="center"/>
    </xf>
    <xf numFmtId="165" fontId="7" fillId="0" borderId="60" xfId="0" applyNumberFormat="1" applyFont="1" applyBorder="1" applyAlignment="1">
      <alignment horizontal="center" vertical="center"/>
    </xf>
    <xf numFmtId="164" fontId="7" fillId="9" borderId="67" xfId="0" applyFont="1" applyFill="1" applyBorder="1" applyAlignment="1">
      <alignment vertical="center" wrapText="1"/>
    </xf>
    <xf numFmtId="165" fontId="7" fillId="9" borderId="25" xfId="0" applyNumberFormat="1" applyFont="1" applyFill="1" applyBorder="1" applyAlignment="1" applyProtection="1">
      <alignment horizontal="center" vertical="center"/>
      <protection/>
    </xf>
    <xf numFmtId="165" fontId="7" fillId="9" borderId="23" xfId="0" applyNumberFormat="1" applyFont="1" applyFill="1" applyBorder="1" applyAlignment="1" applyProtection="1">
      <alignment horizontal="center" vertical="center"/>
      <protection/>
    </xf>
    <xf numFmtId="166" fontId="7" fillId="9" borderId="24" xfId="0" applyNumberFormat="1" applyFont="1" applyFill="1" applyBorder="1" applyAlignment="1">
      <alignment vertical="center"/>
    </xf>
    <xf numFmtId="166" fontId="7" fillId="9" borderId="25" xfId="0" applyNumberFormat="1" applyFont="1" applyFill="1" applyBorder="1" applyAlignment="1">
      <alignment vertical="center"/>
    </xf>
    <xf numFmtId="166" fontId="7" fillId="9" borderId="26" xfId="0" applyNumberFormat="1" applyFont="1" applyFill="1" applyBorder="1" applyAlignment="1">
      <alignment vertical="center"/>
    </xf>
    <xf numFmtId="166" fontId="7" fillId="9" borderId="23" xfId="0" applyNumberFormat="1" applyFont="1" applyFill="1" applyBorder="1" applyAlignment="1">
      <alignment vertical="center"/>
    </xf>
    <xf numFmtId="164" fontId="3" fillId="0" borderId="23" xfId="0" applyFont="1" applyBorder="1" applyAlignment="1">
      <alignment vertical="center" wrapText="1"/>
    </xf>
    <xf numFmtId="164" fontId="3" fillId="0" borderId="27" xfId="0" applyFont="1" applyBorder="1" applyAlignment="1">
      <alignment vertical="center" wrapText="1"/>
    </xf>
    <xf numFmtId="165" fontId="7" fillId="0" borderId="53" xfId="0" applyNumberFormat="1" applyFont="1" applyFill="1" applyBorder="1" applyAlignment="1" applyProtection="1">
      <alignment horizontal="left" vertical="center" wrapText="1"/>
      <protection/>
    </xf>
    <xf numFmtId="165" fontId="7" fillId="0" borderId="99" xfId="0" applyNumberFormat="1" applyFont="1" applyBorder="1" applyAlignment="1">
      <alignment horizontal="center" vertical="center" wrapText="1"/>
    </xf>
    <xf numFmtId="165" fontId="7" fillId="0" borderId="99" xfId="0" applyNumberFormat="1" applyFont="1" applyBorder="1" applyAlignment="1">
      <alignment horizontal="center" vertical="center"/>
    </xf>
    <xf numFmtId="165" fontId="7" fillId="0" borderId="53" xfId="0" applyNumberFormat="1" applyFont="1" applyBorder="1" applyAlignment="1">
      <alignment horizontal="center" vertical="center"/>
    </xf>
    <xf numFmtId="165" fontId="7" fillId="0" borderId="64" xfId="0" applyNumberFormat="1" applyFont="1" applyBorder="1" applyAlignment="1">
      <alignment horizontal="center" vertical="center"/>
    </xf>
    <xf numFmtId="165" fontId="12" fillId="2" borderId="2" xfId="0" applyNumberFormat="1" applyFont="1" applyFill="1" applyBorder="1" applyAlignment="1" applyProtection="1">
      <alignment horizontal="left" vertical="center" wrapText="1"/>
      <protection/>
    </xf>
    <xf numFmtId="165" fontId="11" fillId="2" borderId="8" xfId="0" applyNumberFormat="1" applyFont="1" applyFill="1" applyBorder="1" applyAlignment="1" applyProtection="1">
      <alignment horizontal="center" vertical="center"/>
      <protection/>
    </xf>
    <xf numFmtId="165" fontId="3" fillId="0" borderId="96" xfId="0" applyNumberFormat="1" applyFont="1" applyBorder="1" applyAlignment="1" applyProtection="1">
      <alignment vertical="center" wrapText="1"/>
      <protection/>
    </xf>
    <xf numFmtId="166" fontId="7" fillId="5" borderId="14" xfId="0" applyNumberFormat="1" applyFont="1" applyFill="1" applyBorder="1" applyAlignment="1">
      <alignment vertical="center"/>
    </xf>
    <xf numFmtId="166" fontId="7" fillId="5" borderId="16" xfId="0" applyNumberFormat="1" applyFont="1" applyFill="1" applyBorder="1" applyAlignment="1">
      <alignment vertical="center"/>
    </xf>
    <xf numFmtId="166" fontId="7" fillId="5" borderId="17" xfId="0" applyNumberFormat="1" applyFont="1" applyFill="1" applyBorder="1" applyAlignment="1">
      <alignment vertical="center"/>
    </xf>
    <xf numFmtId="166" fontId="7" fillId="5" borderId="15" xfId="0" applyNumberFormat="1" applyFont="1" applyFill="1" applyBorder="1" applyAlignment="1">
      <alignment vertical="center"/>
    </xf>
    <xf numFmtId="165" fontId="3" fillId="0" borderId="37" xfId="0" applyNumberFormat="1" applyFont="1" applyFill="1" applyBorder="1" applyAlignment="1" applyProtection="1">
      <alignment vertical="center" wrapText="1"/>
      <protection/>
    </xf>
    <xf numFmtId="165" fontId="7" fillId="5" borderId="37" xfId="0" applyNumberFormat="1" applyFont="1" applyFill="1" applyBorder="1" applyAlignment="1">
      <alignment horizontal="center" vertical="center"/>
    </xf>
    <xf numFmtId="165" fontId="9" fillId="0" borderId="96" xfId="0" applyNumberFormat="1" applyFont="1" applyFill="1" applyBorder="1" applyAlignment="1" applyProtection="1">
      <alignment horizontal="center" vertical="center" wrapText="1"/>
      <protection/>
    </xf>
    <xf numFmtId="165" fontId="7" fillId="0" borderId="41" xfId="0" applyNumberFormat="1" applyFont="1" applyBorder="1" applyAlignment="1" applyProtection="1">
      <alignment vertical="center" wrapText="1"/>
      <protection/>
    </xf>
    <xf numFmtId="165" fontId="7" fillId="0" borderId="41" xfId="0" applyNumberFormat="1" applyFont="1" applyBorder="1" applyAlignment="1" applyProtection="1">
      <alignment horizontal="center" vertical="center"/>
      <protection/>
    </xf>
    <xf numFmtId="165" fontId="7" fillId="0" borderId="40" xfId="0" applyNumberFormat="1" applyFont="1" applyBorder="1" applyAlignment="1" applyProtection="1">
      <alignment horizontal="center" vertical="center"/>
      <protection/>
    </xf>
    <xf numFmtId="165" fontId="3" fillId="0" borderId="92" xfId="0" applyNumberFormat="1" applyFont="1" applyBorder="1" applyAlignment="1" applyProtection="1">
      <alignment vertical="center" wrapText="1"/>
      <protection/>
    </xf>
    <xf numFmtId="165" fontId="7" fillId="0" borderId="99" xfId="0" applyNumberFormat="1" applyFont="1" applyFill="1" applyBorder="1" applyAlignment="1" applyProtection="1">
      <alignment vertical="center" wrapText="1"/>
      <protection/>
    </xf>
    <xf numFmtId="164" fontId="6" fillId="0" borderId="0" xfId="0" applyFont="1" applyFill="1" applyBorder="1" applyAlignment="1">
      <alignment vertical="center" wrapText="1"/>
    </xf>
    <xf numFmtId="165" fontId="11" fillId="2" borderId="1" xfId="0" applyNumberFormat="1" applyFont="1" applyFill="1" applyBorder="1" applyAlignment="1" applyProtection="1">
      <alignment horizontal="center" vertical="center" wrapText="1"/>
      <protection/>
    </xf>
    <xf numFmtId="165" fontId="7" fillId="2" borderId="103" xfId="0" applyNumberFormat="1" applyFont="1" applyFill="1" applyBorder="1" applyAlignment="1" applyProtection="1">
      <alignment horizontal="center" vertical="center"/>
      <protection/>
    </xf>
    <xf numFmtId="165" fontId="11" fillId="3" borderId="9" xfId="0" applyNumberFormat="1" applyFont="1" applyFill="1" applyBorder="1" applyAlignment="1" applyProtection="1">
      <alignment horizontal="center" vertical="center" wrapText="1"/>
      <protection/>
    </xf>
    <xf numFmtId="165" fontId="11" fillId="5" borderId="14" xfId="0" applyNumberFormat="1" applyFont="1" applyFill="1" applyBorder="1" applyAlignment="1" applyProtection="1">
      <alignment vertical="center" wrapText="1"/>
      <protection/>
    </xf>
    <xf numFmtId="165" fontId="7" fillId="0" borderId="21" xfId="0" applyNumberFormat="1" applyFont="1" applyBorder="1" applyAlignment="1" applyProtection="1">
      <alignment horizontal="center" vertical="center"/>
      <protection/>
    </xf>
    <xf numFmtId="165" fontId="7" fillId="0" borderId="19" xfId="0" applyNumberFormat="1" applyFont="1" applyBorder="1" applyAlignment="1" applyProtection="1">
      <alignment horizontal="center" vertical="center"/>
      <protection/>
    </xf>
    <xf numFmtId="165" fontId="7" fillId="0" borderId="25" xfId="0" applyNumberFormat="1" applyFont="1" applyBorder="1" applyAlignment="1" applyProtection="1">
      <alignment horizontal="left" vertical="center" wrapText="1"/>
      <protection/>
    </xf>
    <xf numFmtId="165" fontId="11" fillId="9" borderId="32" xfId="0" applyNumberFormat="1" applyFont="1" applyFill="1" applyBorder="1" applyAlignment="1" applyProtection="1">
      <alignment vertical="center" wrapText="1"/>
      <protection/>
    </xf>
    <xf numFmtId="165" fontId="7" fillId="0" borderId="19" xfId="0" applyNumberFormat="1" applyFont="1" applyFill="1" applyBorder="1" applyAlignment="1" applyProtection="1">
      <alignment vertical="center" wrapText="1"/>
      <protection/>
    </xf>
    <xf numFmtId="165" fontId="7" fillId="0" borderId="7" xfId="0" applyNumberFormat="1" applyFont="1" applyBorder="1" applyAlignment="1" applyProtection="1">
      <alignment horizontal="center" vertical="center"/>
      <protection/>
    </xf>
    <xf numFmtId="165" fontId="7" fillId="0" borderId="60" xfId="0" applyNumberFormat="1" applyFont="1" applyFill="1" applyBorder="1" applyAlignment="1" applyProtection="1">
      <alignment vertical="center" wrapText="1"/>
      <protection/>
    </xf>
    <xf numFmtId="165" fontId="7" fillId="0" borderId="29" xfId="0" applyNumberFormat="1" applyFont="1" applyFill="1" applyBorder="1" applyAlignment="1" applyProtection="1">
      <alignment horizontal="center" vertical="center" textRotation="90" wrapText="1"/>
      <protection/>
    </xf>
    <xf numFmtId="164" fontId="7" fillId="0" borderId="6" xfId="0" applyFont="1" applyBorder="1" applyAlignment="1">
      <alignment vertical="center" wrapText="1"/>
    </xf>
    <xf numFmtId="165" fontId="7" fillId="0" borderId="6" xfId="0" applyNumberFormat="1" applyFont="1" applyBorder="1" applyAlignment="1" applyProtection="1">
      <alignment horizontal="center" vertical="center"/>
      <protection/>
    </xf>
    <xf numFmtId="164" fontId="11" fillId="0" borderId="0" xfId="0" applyFont="1" applyBorder="1" applyAlignment="1">
      <alignment vertical="center" wrapText="1"/>
    </xf>
    <xf numFmtId="164" fontId="0" fillId="0" borderId="0" xfId="0" applyBorder="1" applyAlignment="1">
      <alignment horizontal="center" vertical="center"/>
    </xf>
    <xf numFmtId="165" fontId="3" fillId="0" borderId="0" xfId="0" applyNumberFormat="1" applyFont="1" applyFill="1" applyBorder="1" applyAlignment="1" applyProtection="1">
      <alignment vertical="center" wrapText="1"/>
      <protection/>
    </xf>
    <xf numFmtId="164" fontId="3" fillId="0" borderId="0" xfId="0" applyFont="1" applyFill="1" applyBorder="1" applyAlignment="1">
      <alignment vertical="center" wrapText="1"/>
    </xf>
    <xf numFmtId="165" fontId="12" fillId="3" borderId="18" xfId="0" applyNumberFormat="1" applyFont="1" applyFill="1" applyBorder="1" applyAlignment="1" applyProtection="1">
      <alignment vertical="center" wrapText="1"/>
      <protection/>
    </xf>
    <xf numFmtId="165" fontId="11" fillId="3" borderId="55" xfId="0" applyNumberFormat="1" applyFont="1" applyFill="1" applyBorder="1" applyAlignment="1" applyProtection="1">
      <alignment horizontal="center" vertical="center"/>
      <protection/>
    </xf>
    <xf numFmtId="165" fontId="11" fillId="3" borderId="31" xfId="0" applyNumberFormat="1" applyFont="1" applyFill="1" applyBorder="1" applyAlignment="1" applyProtection="1">
      <alignment horizontal="center" vertical="center" wrapText="1"/>
      <protection/>
    </xf>
    <xf numFmtId="166" fontId="11" fillId="3" borderId="18" xfId="0" applyNumberFormat="1" applyFont="1" applyFill="1" applyBorder="1" applyAlignment="1">
      <alignment vertical="center"/>
    </xf>
    <xf numFmtId="166" fontId="11" fillId="3" borderId="37" xfId="0" applyNumberFormat="1" applyFont="1" applyFill="1" applyBorder="1" applyAlignment="1">
      <alignment vertical="center"/>
    </xf>
    <xf numFmtId="166" fontId="11" fillId="3" borderId="38" xfId="0" applyNumberFormat="1" applyFont="1" applyFill="1" applyBorder="1" applyAlignment="1">
      <alignment vertical="center"/>
    </xf>
    <xf numFmtId="166" fontId="11" fillId="3" borderId="31" xfId="0" applyNumberFormat="1" applyFont="1" applyFill="1" applyBorder="1" applyAlignment="1">
      <alignment vertical="center"/>
    </xf>
    <xf numFmtId="165" fontId="7" fillId="0" borderId="19" xfId="0" applyNumberFormat="1" applyFont="1" applyBorder="1" applyAlignment="1" applyProtection="1">
      <alignment horizontal="center" vertical="center" wrapText="1"/>
      <protection/>
    </xf>
    <xf numFmtId="165" fontId="7" fillId="0" borderId="27" xfId="0" applyNumberFormat="1" applyFont="1" applyBorder="1" applyAlignment="1" applyProtection="1">
      <alignment horizontal="center" vertical="center" wrapText="1"/>
      <protection/>
    </xf>
    <xf numFmtId="165" fontId="7" fillId="0" borderId="53" xfId="0" applyNumberFormat="1" applyFont="1" applyBorder="1" applyAlignment="1" applyProtection="1">
      <alignment vertical="center" wrapText="1"/>
      <protection/>
    </xf>
    <xf numFmtId="164" fontId="9" fillId="0" borderId="60" xfId="0" applyFont="1" applyBorder="1" applyAlignment="1">
      <alignment horizontal="center" vertical="center" wrapText="1"/>
    </xf>
    <xf numFmtId="165" fontId="20" fillId="0" borderId="61" xfId="0" applyNumberFormat="1" applyFont="1" applyBorder="1" applyAlignment="1">
      <alignment horizontal="center" vertical="center"/>
    </xf>
    <xf numFmtId="164" fontId="3" fillId="0" borderId="53" xfId="0" applyFont="1" applyBorder="1" applyAlignment="1">
      <alignment vertical="center" wrapText="1"/>
    </xf>
    <xf numFmtId="165" fontId="7" fillId="0" borderId="64" xfId="0" applyNumberFormat="1" applyFont="1" applyBorder="1" applyAlignment="1" applyProtection="1">
      <alignment horizontal="center" vertical="center" wrapText="1"/>
      <protection/>
    </xf>
    <xf numFmtId="164" fontId="9" fillId="0" borderId="27" xfId="0" applyFont="1" applyBorder="1" applyAlignment="1">
      <alignment horizontal="center" vertical="center" wrapText="1"/>
    </xf>
    <xf numFmtId="164" fontId="7" fillId="0" borderId="25" xfId="0" applyFont="1" applyBorder="1" applyAlignment="1">
      <alignment vertical="center" wrapText="1"/>
    </xf>
    <xf numFmtId="165" fontId="7" fillId="0" borderId="29" xfId="0" applyNumberFormat="1" applyFont="1" applyBorder="1" applyAlignment="1">
      <alignment horizontal="center" vertical="center"/>
    </xf>
    <xf numFmtId="165" fontId="7" fillId="0" borderId="23" xfId="0" applyNumberFormat="1" applyFont="1" applyBorder="1" applyAlignment="1" applyProtection="1">
      <alignment horizontal="center" vertical="center" wrapText="1"/>
      <protection/>
    </xf>
    <xf numFmtId="164" fontId="7" fillId="0" borderId="29" xfId="0" applyFont="1" applyBorder="1" applyAlignment="1">
      <alignment vertical="center" wrapText="1"/>
    </xf>
    <xf numFmtId="165" fontId="7" fillId="5" borderId="37" xfId="0" applyNumberFormat="1" applyFont="1" applyFill="1" applyBorder="1" applyAlignment="1" applyProtection="1">
      <alignment vertical="center" wrapText="1"/>
      <protection/>
    </xf>
    <xf numFmtId="164" fontId="9" fillId="0" borderId="21" xfId="0" applyFont="1" applyBorder="1" applyAlignment="1">
      <alignment vertical="center" wrapText="1"/>
    </xf>
    <xf numFmtId="165" fontId="7" fillId="0" borderId="22" xfId="0" applyNumberFormat="1" applyFont="1" applyFill="1" applyBorder="1" applyAlignment="1" applyProtection="1">
      <alignment horizontal="center" vertical="center"/>
      <protection/>
    </xf>
    <xf numFmtId="164" fontId="9" fillId="0" borderId="49" xfId="0" applyFont="1" applyBorder="1" applyAlignment="1">
      <alignment horizontal="center" vertical="center" wrapText="1"/>
    </xf>
    <xf numFmtId="165" fontId="3" fillId="0" borderId="50" xfId="0" applyNumberFormat="1" applyFont="1" applyFill="1" applyBorder="1" applyAlignment="1" applyProtection="1">
      <alignment vertical="center" wrapText="1"/>
      <protection/>
    </xf>
    <xf numFmtId="165" fontId="7" fillId="0" borderId="106" xfId="0" applyNumberFormat="1" applyFont="1" applyFill="1" applyBorder="1" applyAlignment="1" applyProtection="1">
      <alignment horizontal="center" vertical="center" wrapText="1"/>
      <protection/>
    </xf>
    <xf numFmtId="165" fontId="7" fillId="0" borderId="27" xfId="0" applyNumberFormat="1" applyFont="1" applyFill="1" applyBorder="1" applyAlignment="1" applyProtection="1">
      <alignment vertical="center" wrapText="1"/>
      <protection/>
    </xf>
    <xf numFmtId="165" fontId="7" fillId="0" borderId="19" xfId="0" applyNumberFormat="1" applyFont="1" applyBorder="1" applyAlignment="1">
      <alignment horizontal="center" vertical="center"/>
    </xf>
    <xf numFmtId="165" fontId="7" fillId="0" borderId="37" xfId="0" applyNumberFormat="1" applyFont="1" applyBorder="1" applyAlignment="1">
      <alignment horizontal="center" vertical="center" wrapText="1"/>
    </xf>
    <xf numFmtId="165" fontId="7" fillId="0" borderId="50" xfId="0" applyNumberFormat="1" applyFont="1" applyBorder="1" applyAlignment="1">
      <alignment horizontal="center" vertical="center" wrapText="1"/>
    </xf>
    <xf numFmtId="165" fontId="12" fillId="3" borderId="18" xfId="0" applyNumberFormat="1" applyFont="1" applyFill="1" applyBorder="1" applyAlignment="1" applyProtection="1">
      <alignment horizontal="left" vertical="center" wrapText="1"/>
      <protection/>
    </xf>
    <xf numFmtId="164" fontId="9" fillId="0" borderId="5" xfId="0" applyFont="1" applyBorder="1" applyAlignment="1">
      <alignment horizontal="center" vertical="center" textRotation="90" wrapText="1"/>
    </xf>
    <xf numFmtId="165" fontId="3" fillId="0" borderId="53" xfId="0" applyNumberFormat="1" applyFont="1" applyFill="1" applyBorder="1" applyAlignment="1" applyProtection="1">
      <alignment vertical="center" wrapText="1"/>
      <protection/>
    </xf>
    <xf numFmtId="165" fontId="7" fillId="0" borderId="64" xfId="0" applyNumberFormat="1" applyFont="1" applyFill="1" applyBorder="1" applyAlignment="1" applyProtection="1">
      <alignment horizontal="center" vertical="center"/>
      <protection/>
    </xf>
    <xf numFmtId="165" fontId="9" fillId="0" borderId="6" xfId="0" applyNumberFormat="1" applyFont="1" applyBorder="1" applyAlignment="1" applyProtection="1">
      <alignment horizontal="center" vertical="center" wrapText="1"/>
      <protection/>
    </xf>
    <xf numFmtId="165" fontId="7" fillId="0" borderId="6" xfId="0" applyNumberFormat="1" applyFont="1" applyFill="1" applyBorder="1" applyAlignment="1" applyProtection="1">
      <alignment horizontal="center" vertical="center"/>
      <protection/>
    </xf>
    <xf numFmtId="165" fontId="9" fillId="0" borderId="110" xfId="0" applyNumberFormat="1" applyFont="1" applyBorder="1" applyAlignment="1" applyProtection="1">
      <alignment vertical="center" wrapText="1"/>
      <protection/>
    </xf>
    <xf numFmtId="165" fontId="7" fillId="0" borderId="44" xfId="0" applyNumberFormat="1" applyFont="1" applyFill="1" applyBorder="1" applyAlignment="1" applyProtection="1">
      <alignment horizontal="center" vertical="center"/>
      <protection/>
    </xf>
    <xf numFmtId="165" fontId="9" fillId="0" borderId="47" xfId="0" applyNumberFormat="1" applyFont="1" applyFill="1" applyBorder="1" applyAlignment="1" applyProtection="1">
      <alignment horizontal="center" vertical="center" wrapText="1"/>
      <protection/>
    </xf>
    <xf numFmtId="165" fontId="9" fillId="0" borderId="47" xfId="0" applyNumberFormat="1" applyFont="1" applyFill="1" applyBorder="1" applyAlignment="1" applyProtection="1">
      <alignment vertical="center" wrapText="1"/>
      <protection/>
    </xf>
    <xf numFmtId="165" fontId="9" fillId="0" borderId="0" xfId="0" applyNumberFormat="1" applyFont="1" applyFill="1" applyBorder="1" applyAlignment="1" applyProtection="1">
      <alignment horizontal="center" vertical="center" wrapText="1"/>
      <protection/>
    </xf>
    <xf numFmtId="165" fontId="11" fillId="2" borderId="11" xfId="0" applyNumberFormat="1" applyFont="1" applyFill="1" applyBorder="1" applyAlignment="1" applyProtection="1">
      <alignment vertical="center" wrapText="1"/>
      <protection/>
    </xf>
    <xf numFmtId="165" fontId="12" fillId="3" borderId="14" xfId="0" applyNumberFormat="1" applyFont="1" applyFill="1" applyBorder="1" applyAlignment="1" applyProtection="1">
      <alignment vertical="center" wrapText="1"/>
      <protection/>
    </xf>
    <xf numFmtId="165" fontId="11" fillId="3" borderId="96" xfId="0" applyNumberFormat="1" applyFont="1" applyFill="1" applyBorder="1" applyAlignment="1" applyProtection="1">
      <alignment horizontal="center" vertical="center"/>
      <protection/>
    </xf>
    <xf numFmtId="165" fontId="11" fillId="3" borderId="15" xfId="0" applyNumberFormat="1" applyFont="1" applyFill="1" applyBorder="1" applyAlignment="1" applyProtection="1">
      <alignment horizontal="center" vertical="center"/>
      <protection/>
    </xf>
    <xf numFmtId="165" fontId="11" fillId="3" borderId="16" xfId="0" applyNumberFormat="1" applyFont="1" applyFill="1" applyBorder="1" applyAlignment="1" applyProtection="1">
      <alignment horizontal="center" vertical="center"/>
      <protection/>
    </xf>
    <xf numFmtId="165" fontId="11" fillId="3" borderId="15" xfId="0" applyNumberFormat="1" applyFont="1" applyFill="1" applyBorder="1" applyAlignment="1" applyProtection="1">
      <alignment horizontal="center" vertical="center" wrapText="1"/>
      <protection/>
    </xf>
    <xf numFmtId="164" fontId="9" fillId="0" borderId="53" xfId="0" applyFont="1" applyBorder="1" applyAlignment="1">
      <alignment horizontal="center" vertical="center" textRotation="90" wrapText="1"/>
    </xf>
    <xf numFmtId="164" fontId="12" fillId="0" borderId="0" xfId="0" applyFont="1" applyBorder="1" applyAlignment="1">
      <alignment vertical="center" wrapText="1"/>
    </xf>
    <xf numFmtId="165" fontId="11" fillId="5" borderId="37" xfId="0" applyNumberFormat="1" applyFont="1" applyFill="1" applyBorder="1" applyAlignment="1" applyProtection="1">
      <alignment horizontal="center" vertical="center"/>
      <protection/>
    </xf>
    <xf numFmtId="165" fontId="11" fillId="5" borderId="31" xfId="0" applyNumberFormat="1" applyFont="1" applyFill="1" applyBorder="1" applyAlignment="1" applyProtection="1">
      <alignment horizontal="center" vertical="center"/>
      <protection/>
    </xf>
    <xf numFmtId="165" fontId="11" fillId="5" borderId="31" xfId="0" applyNumberFormat="1" applyFont="1" applyFill="1" applyBorder="1" applyAlignment="1" applyProtection="1">
      <alignment horizontal="center" vertical="center" wrapText="1"/>
      <protection/>
    </xf>
    <xf numFmtId="166" fontId="11" fillId="5" borderId="18" xfId="0" applyNumberFormat="1" applyFont="1" applyFill="1" applyBorder="1" applyAlignment="1">
      <alignment vertical="center"/>
    </xf>
    <xf numFmtId="166" fontId="11" fillId="5" borderId="64" xfId="0" applyNumberFormat="1" applyFont="1" applyFill="1" applyBorder="1" applyAlignment="1">
      <alignment vertical="center"/>
    </xf>
    <xf numFmtId="164" fontId="3" fillId="0" borderId="56" xfId="0" applyFont="1" applyBorder="1" applyAlignment="1">
      <alignment horizontal="center" vertical="center" textRotation="90" wrapText="1"/>
    </xf>
    <xf numFmtId="165" fontId="7" fillId="0" borderId="42" xfId="0" applyNumberFormat="1" applyFont="1" applyFill="1" applyBorder="1" applyAlignment="1" applyProtection="1">
      <alignment horizontal="center" vertical="center" wrapText="1"/>
      <protection/>
    </xf>
    <xf numFmtId="165" fontId="7" fillId="0" borderId="25" xfId="0" applyNumberFormat="1" applyFont="1" applyFill="1" applyBorder="1" applyAlignment="1" applyProtection="1">
      <alignment horizontal="left" vertical="center" wrapText="1"/>
      <protection/>
    </xf>
    <xf numFmtId="164" fontId="12" fillId="3" borderId="31" xfId="0" applyFont="1" applyFill="1" applyBorder="1" applyAlignment="1">
      <alignment vertical="center" wrapText="1"/>
    </xf>
    <xf numFmtId="164" fontId="9" fillId="0" borderId="35" xfId="0" applyFont="1" applyBorder="1" applyAlignment="1">
      <alignment horizontal="center" vertical="center" textRotation="90" wrapText="1"/>
    </xf>
    <xf numFmtId="164" fontId="11" fillId="0" borderId="101" xfId="0" applyFont="1" applyFill="1" applyBorder="1" applyAlignment="1">
      <alignment vertical="center" wrapText="1"/>
    </xf>
    <xf numFmtId="165" fontId="7" fillId="0" borderId="106" xfId="0" applyNumberFormat="1" applyFont="1" applyFill="1" applyBorder="1" applyAlignment="1" applyProtection="1">
      <alignment horizontal="center" vertical="center"/>
      <protection/>
    </xf>
    <xf numFmtId="165" fontId="7" fillId="0" borderId="49" xfId="0" applyNumberFormat="1" applyFont="1" applyFill="1" applyBorder="1" applyAlignment="1" applyProtection="1">
      <alignment horizontal="center" vertical="center" wrapText="1"/>
      <protection/>
    </xf>
    <xf numFmtId="164" fontId="9" fillId="0" borderId="111" xfId="0" applyFont="1" applyBorder="1" applyAlignment="1">
      <alignment horizontal="center" vertical="center" textRotation="90" wrapText="1"/>
    </xf>
    <xf numFmtId="165" fontId="7" fillId="5" borderId="49" xfId="0" applyNumberFormat="1" applyFont="1" applyFill="1" applyBorder="1" applyAlignment="1" applyProtection="1">
      <alignment horizontal="center" vertical="center" wrapText="1"/>
      <protection/>
    </xf>
    <xf numFmtId="164" fontId="7" fillId="0" borderId="66" xfId="0" applyFont="1" applyFill="1" applyBorder="1" applyAlignment="1">
      <alignment vertical="center"/>
    </xf>
    <xf numFmtId="164" fontId="7" fillId="0" borderId="58" xfId="0" applyFont="1" applyFill="1" applyBorder="1" applyAlignment="1">
      <alignment vertical="center" wrapText="1"/>
    </xf>
    <xf numFmtId="165" fontId="7" fillId="0" borderId="44" xfId="0" applyNumberFormat="1" applyFont="1" applyFill="1" applyBorder="1" applyAlignment="1" applyProtection="1">
      <alignment horizontal="center" vertical="center" wrapText="1"/>
      <protection/>
    </xf>
    <xf numFmtId="165" fontId="3" fillId="0" borderId="5" xfId="0" applyNumberFormat="1" applyFont="1" applyFill="1" applyBorder="1" applyAlignment="1" applyProtection="1">
      <alignment vertical="center" wrapText="1"/>
      <protection/>
    </xf>
    <xf numFmtId="165" fontId="7" fillId="0" borderId="96" xfId="0" applyNumberFormat="1" applyFont="1" applyFill="1" applyBorder="1" applyAlignment="1" applyProtection="1">
      <alignment horizontal="center" vertical="center"/>
      <protection/>
    </xf>
    <xf numFmtId="165" fontId="7" fillId="0" borderId="16" xfId="0" applyNumberFormat="1" applyFont="1" applyFill="1" applyBorder="1" applyAlignment="1" applyProtection="1">
      <alignment horizontal="center" vertical="center"/>
      <protection/>
    </xf>
    <xf numFmtId="165" fontId="10" fillId="2" borderId="2" xfId="0" applyNumberFormat="1" applyFont="1" applyFill="1" applyBorder="1" applyAlignment="1" applyProtection="1">
      <alignment horizontal="left" vertical="center" wrapText="1"/>
      <protection/>
    </xf>
    <xf numFmtId="164" fontId="7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6" fillId="0" borderId="52" xfId="0" applyFont="1" applyBorder="1" applyAlignment="1">
      <alignment/>
    </xf>
    <xf numFmtId="164" fontId="7" fillId="0" borderId="52" xfId="0" applyFont="1" applyBorder="1" applyAlignment="1">
      <alignment/>
    </xf>
    <xf numFmtId="164" fontId="7" fillId="0" borderId="1" xfId="0" applyFont="1" applyBorder="1" applyAlignment="1">
      <alignment horizontal="center" vertical="center"/>
    </xf>
    <xf numFmtId="164" fontId="9" fillId="0" borderId="65" xfId="0" applyFont="1" applyBorder="1" applyAlignment="1">
      <alignment horizontal="center" vertical="center" textRotation="90" wrapText="1"/>
    </xf>
    <xf numFmtId="164" fontId="9" fillId="0" borderId="103" xfId="0" applyFont="1" applyBorder="1" applyAlignment="1">
      <alignment horizontal="center" vertical="center" textRotation="90" wrapText="1"/>
    </xf>
    <xf numFmtId="164" fontId="3" fillId="0" borderId="103" xfId="0" applyFont="1" applyBorder="1" applyAlignment="1">
      <alignment horizontal="center" vertical="center" wrapText="1"/>
    </xf>
    <xf numFmtId="164" fontId="7" fillId="0" borderId="103" xfId="0" applyFont="1" applyBorder="1" applyAlignment="1">
      <alignment horizontal="center" vertical="center" wrapText="1"/>
    </xf>
    <xf numFmtId="164" fontId="9" fillId="0" borderId="103" xfId="0" applyFont="1" applyBorder="1" applyAlignment="1">
      <alignment horizontal="center" vertical="center" wrapText="1"/>
    </xf>
    <xf numFmtId="164" fontId="9" fillId="0" borderId="104" xfId="0" applyFont="1" applyBorder="1" applyAlignment="1">
      <alignment horizontal="center" vertical="center" textRotation="90" wrapText="1"/>
    </xf>
    <xf numFmtId="164" fontId="9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11" fillId="9" borderId="10" xfId="0" applyFont="1" applyFill="1" applyBorder="1" applyAlignment="1">
      <alignment horizontal="center" vertical="top"/>
    </xf>
    <xf numFmtId="165" fontId="7" fillId="9" borderId="12" xfId="0" applyNumberFormat="1" applyFont="1" applyFill="1" applyBorder="1" applyAlignment="1">
      <alignment horizontal="center" vertical="top"/>
    </xf>
    <xf numFmtId="164" fontId="11" fillId="9" borderId="12" xfId="0" applyFont="1" applyFill="1" applyBorder="1" applyAlignment="1">
      <alignment horizontal="left" vertical="top" wrapText="1"/>
    </xf>
    <xf numFmtId="164" fontId="9" fillId="0" borderId="9" xfId="0" applyFont="1" applyBorder="1" applyAlignment="1">
      <alignment horizontal="left" vertical="top" wrapText="1"/>
    </xf>
    <xf numFmtId="165" fontId="11" fillId="9" borderId="13" xfId="0" applyNumberFormat="1" applyFont="1" applyFill="1" applyBorder="1" applyAlignment="1">
      <alignment horizontal="center" vertical="center"/>
    </xf>
    <xf numFmtId="166" fontId="12" fillId="9" borderId="112" xfId="0" applyNumberFormat="1" applyFont="1" applyFill="1" applyBorder="1" applyAlignment="1">
      <alignment horizontal="center" vertical="center"/>
    </xf>
    <xf numFmtId="166" fontId="12" fillId="9" borderId="12" xfId="0" applyNumberFormat="1" applyFont="1" applyFill="1" applyBorder="1" applyAlignment="1">
      <alignment horizontal="center" vertical="center"/>
    </xf>
    <xf numFmtId="166" fontId="12" fillId="9" borderId="113" xfId="0" applyNumberFormat="1" applyFont="1" applyFill="1" applyBorder="1" applyAlignment="1">
      <alignment horizontal="center" vertical="center"/>
    </xf>
    <xf numFmtId="165" fontId="9" fillId="0" borderId="41" xfId="0" applyNumberFormat="1" applyFont="1" applyFill="1" applyBorder="1" applyAlignment="1">
      <alignment horizontal="center" vertical="center" wrapText="1"/>
    </xf>
    <xf numFmtId="164" fontId="9" fillId="0" borderId="114" xfId="0" applyFont="1" applyFill="1" applyBorder="1" applyAlignment="1">
      <alignment vertical="center"/>
    </xf>
    <xf numFmtId="166" fontId="3" fillId="4" borderId="115" xfId="0" applyNumberFormat="1" applyFont="1" applyFill="1" applyBorder="1" applyAlignment="1">
      <alignment horizontal="center" vertical="center"/>
    </xf>
    <xf numFmtId="166" fontId="3" fillId="4" borderId="41" xfId="0" applyNumberFormat="1" applyFont="1" applyFill="1" applyBorder="1" applyAlignment="1">
      <alignment horizontal="center" vertical="center"/>
    </xf>
    <xf numFmtId="166" fontId="3" fillId="4" borderId="114" xfId="0" applyNumberFormat="1" applyFont="1" applyFill="1" applyBorder="1" applyAlignment="1">
      <alignment horizontal="center" vertical="center"/>
    </xf>
    <xf numFmtId="164" fontId="9" fillId="0" borderId="116" xfId="0" applyFont="1" applyFill="1" applyBorder="1" applyAlignment="1">
      <alignment vertical="center" wrapText="1"/>
    </xf>
    <xf numFmtId="166" fontId="3" fillId="4" borderId="72" xfId="0" applyNumberFormat="1" applyFont="1" applyFill="1" applyBorder="1" applyAlignment="1">
      <alignment horizontal="center" vertical="center"/>
    </xf>
    <xf numFmtId="166" fontId="3" fillId="4" borderId="25" xfId="0" applyNumberFormat="1" applyFont="1" applyFill="1" applyBorder="1" applyAlignment="1">
      <alignment horizontal="center" vertical="center"/>
    </xf>
    <xf numFmtId="166" fontId="3" fillId="4" borderId="116" xfId="0" applyNumberFormat="1" applyFont="1" applyFill="1" applyBorder="1" applyAlignment="1">
      <alignment horizontal="center" vertical="center"/>
    </xf>
    <xf numFmtId="164" fontId="7" fillId="0" borderId="5" xfId="0" applyFont="1" applyBorder="1" applyAlignment="1">
      <alignment horizontal="center" vertical="center" textRotation="90"/>
    </xf>
    <xf numFmtId="165" fontId="7" fillId="0" borderId="53" xfId="0" applyNumberFormat="1" applyFont="1" applyBorder="1" applyAlignment="1">
      <alignment horizontal="center" vertical="top"/>
    </xf>
    <xf numFmtId="164" fontId="7" fillId="0" borderId="6" xfId="0" applyFont="1" applyBorder="1" applyAlignment="1">
      <alignment horizontal="center" vertical="center" textRotation="90"/>
    </xf>
    <xf numFmtId="164" fontId="7" fillId="0" borderId="99" xfId="0" applyFont="1" applyBorder="1" applyAlignment="1">
      <alignment horizontal="left" vertical="top" wrapText="1"/>
    </xf>
    <xf numFmtId="165" fontId="11" fillId="3" borderId="38" xfId="0" applyNumberFormat="1" applyFont="1" applyFill="1" applyBorder="1" applyAlignment="1">
      <alignment vertical="center"/>
    </xf>
    <xf numFmtId="166" fontId="3" fillId="3" borderId="74" xfId="0" applyNumberFormat="1" applyFont="1" applyFill="1" applyBorder="1" applyAlignment="1">
      <alignment horizontal="center" vertical="center"/>
    </xf>
    <xf numFmtId="166" fontId="3" fillId="3" borderId="37" xfId="0" applyNumberFormat="1" applyFont="1" applyFill="1" applyBorder="1" applyAlignment="1">
      <alignment horizontal="center" vertical="center"/>
    </xf>
    <xf numFmtId="166" fontId="3" fillId="3" borderId="117" xfId="0" applyNumberFormat="1" applyFont="1" applyFill="1" applyBorder="1" applyAlignment="1">
      <alignment horizontal="center" vertical="center"/>
    </xf>
    <xf numFmtId="165" fontId="7" fillId="0" borderId="38" xfId="0" applyNumberFormat="1" applyFont="1" applyFill="1" applyBorder="1" applyAlignment="1">
      <alignment vertical="center"/>
    </xf>
    <xf numFmtId="165" fontId="7" fillId="0" borderId="16" xfId="0" applyNumberFormat="1" applyFont="1" applyBorder="1" applyAlignment="1">
      <alignment horizontal="center" vertical="center"/>
    </xf>
    <xf numFmtId="165" fontId="7" fillId="0" borderId="41" xfId="0" applyNumberFormat="1" applyFont="1" applyBorder="1" applyAlignment="1">
      <alignment horizontal="center" vertical="center"/>
    </xf>
    <xf numFmtId="165" fontId="7" fillId="0" borderId="42" xfId="0" applyNumberFormat="1" applyFont="1" applyBorder="1" applyAlignment="1">
      <alignment horizontal="center" vertical="center"/>
    </xf>
    <xf numFmtId="166" fontId="3" fillId="0" borderId="115" xfId="0" applyNumberFormat="1" applyFont="1" applyBorder="1" applyAlignment="1">
      <alignment horizontal="center" vertical="center"/>
    </xf>
    <xf numFmtId="166" fontId="3" fillId="0" borderId="41" xfId="0" applyNumberFormat="1" applyFont="1" applyBorder="1" applyAlignment="1">
      <alignment horizontal="center" vertical="center"/>
    </xf>
    <xf numFmtId="166" fontId="3" fillId="0" borderId="114" xfId="0" applyNumberFormat="1" applyFont="1" applyBorder="1" applyAlignment="1">
      <alignment horizontal="center" vertical="center"/>
    </xf>
    <xf numFmtId="165" fontId="7" fillId="0" borderId="26" xfId="0" applyNumberFormat="1" applyFont="1" applyBorder="1" applyAlignment="1">
      <alignment horizontal="center" vertical="center"/>
    </xf>
    <xf numFmtId="166" fontId="3" fillId="0" borderId="72" xfId="0" applyNumberFormat="1" applyFont="1" applyBorder="1" applyAlignment="1">
      <alignment horizontal="center" vertical="center"/>
    </xf>
    <xf numFmtId="166" fontId="3" fillId="0" borderId="25" xfId="0" applyNumberFormat="1" applyFont="1" applyBorder="1" applyAlignment="1">
      <alignment horizontal="center" vertical="center"/>
    </xf>
    <xf numFmtId="166" fontId="3" fillId="0" borderId="116" xfId="0" applyNumberFormat="1" applyFont="1" applyBorder="1" applyAlignment="1">
      <alignment horizontal="center" vertical="center"/>
    </xf>
    <xf numFmtId="165" fontId="7" fillId="0" borderId="30" xfId="0" applyNumberFormat="1" applyFont="1" applyBorder="1" applyAlignment="1">
      <alignment horizontal="center" vertical="center"/>
    </xf>
    <xf numFmtId="166" fontId="3" fillId="0" borderId="73" xfId="0" applyNumberFormat="1" applyFont="1" applyBorder="1" applyAlignment="1">
      <alignment horizontal="center" vertical="center"/>
    </xf>
    <xf numFmtId="166" fontId="3" fillId="0" borderId="29" xfId="0" applyNumberFormat="1" applyFont="1" applyBorder="1" applyAlignment="1">
      <alignment horizontal="center" vertical="center"/>
    </xf>
    <xf numFmtId="166" fontId="3" fillId="0" borderId="118" xfId="0" applyNumberFormat="1" applyFont="1" applyBorder="1" applyAlignment="1">
      <alignment horizontal="center" vertical="center"/>
    </xf>
    <xf numFmtId="165" fontId="7" fillId="0" borderId="25" xfId="0" applyNumberFormat="1" applyFont="1" applyFill="1" applyBorder="1" applyAlignment="1">
      <alignment horizontal="center" vertical="center"/>
    </xf>
    <xf numFmtId="166" fontId="3" fillId="0" borderId="72" xfId="0" applyNumberFormat="1" applyFont="1" applyFill="1" applyBorder="1" applyAlignment="1">
      <alignment horizontal="center" vertical="center"/>
    </xf>
    <xf numFmtId="166" fontId="3" fillId="0" borderId="25" xfId="0" applyNumberFormat="1" applyFont="1" applyFill="1" applyBorder="1" applyAlignment="1">
      <alignment horizontal="center" vertical="center"/>
    </xf>
    <xf numFmtId="166" fontId="3" fillId="0" borderId="116" xfId="0" applyNumberFormat="1" applyFont="1" applyFill="1" applyBorder="1" applyAlignment="1">
      <alignment horizontal="center" vertical="center"/>
    </xf>
    <xf numFmtId="166" fontId="3" fillId="0" borderId="70" xfId="0" applyNumberFormat="1" applyFont="1" applyBorder="1" applyAlignment="1">
      <alignment horizontal="center" vertical="center"/>
    </xf>
    <xf numFmtId="166" fontId="3" fillId="0" borderId="61" xfId="0" applyNumberFormat="1" applyFont="1" applyBorder="1" applyAlignment="1">
      <alignment horizontal="center" vertical="center"/>
    </xf>
    <xf numFmtId="166" fontId="3" fillId="0" borderId="119" xfId="0" applyNumberFormat="1" applyFont="1" applyBorder="1" applyAlignment="1">
      <alignment horizontal="center" vertical="center"/>
    </xf>
    <xf numFmtId="165" fontId="7" fillId="0" borderId="38" xfId="0" applyNumberFormat="1" applyFont="1" applyFill="1" applyBorder="1" applyAlignment="1">
      <alignment vertical="center" wrapText="1"/>
    </xf>
    <xf numFmtId="165" fontId="20" fillId="0" borderId="29" xfId="0" applyNumberFormat="1" applyFont="1" applyBorder="1" applyAlignment="1">
      <alignment horizontal="center" vertical="center"/>
    </xf>
    <xf numFmtId="165" fontId="20" fillId="0" borderId="42" xfId="0" applyNumberFormat="1" applyFont="1" applyBorder="1" applyAlignment="1">
      <alignment horizontal="center" vertical="center"/>
    </xf>
    <xf numFmtId="165" fontId="7" fillId="0" borderId="62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top"/>
    </xf>
    <xf numFmtId="164" fontId="7" fillId="0" borderId="6" xfId="0" applyFont="1" applyBorder="1" applyAlignment="1">
      <alignment horizontal="left" vertical="top" wrapText="1"/>
    </xf>
    <xf numFmtId="165" fontId="7" fillId="0" borderId="54" xfId="0" applyNumberFormat="1" applyFont="1" applyFill="1" applyBorder="1" applyAlignment="1">
      <alignment vertical="center" wrapText="1"/>
    </xf>
    <xf numFmtId="166" fontId="3" fillId="3" borderId="69" xfId="0" applyNumberFormat="1" applyFont="1" applyFill="1" applyBorder="1" applyAlignment="1">
      <alignment horizontal="center" vertical="center"/>
    </xf>
    <xf numFmtId="166" fontId="3" fillId="3" borderId="53" xfId="0" applyNumberFormat="1" applyFont="1" applyFill="1" applyBorder="1" applyAlignment="1">
      <alignment horizontal="center" vertical="center"/>
    </xf>
    <xf numFmtId="166" fontId="3" fillId="3" borderId="120" xfId="0" applyNumberFormat="1" applyFont="1" applyFill="1" applyBorder="1" applyAlignment="1">
      <alignment horizontal="center" vertical="center"/>
    </xf>
    <xf numFmtId="165" fontId="7" fillId="0" borderId="45" xfId="0" applyNumberFormat="1" applyFont="1" applyBorder="1" applyAlignment="1">
      <alignment horizontal="center" vertical="center"/>
    </xf>
    <xf numFmtId="165" fontId="20" fillId="0" borderId="45" xfId="0" applyNumberFormat="1" applyFont="1" applyFill="1" applyBorder="1" applyAlignment="1">
      <alignment horizontal="center" vertical="center"/>
    </xf>
    <xf numFmtId="165" fontId="7" fillId="0" borderId="26" xfId="0" applyNumberFormat="1" applyFont="1" applyFill="1" applyBorder="1" applyAlignment="1">
      <alignment horizontal="center" vertical="center"/>
    </xf>
    <xf numFmtId="165" fontId="7" fillId="0" borderId="46" xfId="0" applyNumberFormat="1" applyFont="1" applyBorder="1" applyAlignment="1">
      <alignment horizontal="center" vertical="center"/>
    </xf>
    <xf numFmtId="166" fontId="3" fillId="0" borderId="121" xfId="0" applyNumberFormat="1" applyFont="1" applyBorder="1" applyAlignment="1">
      <alignment horizontal="center" vertical="center"/>
    </xf>
    <xf numFmtId="166" fontId="3" fillId="0" borderId="45" xfId="0" applyNumberFormat="1" applyFont="1" applyBorder="1" applyAlignment="1">
      <alignment horizontal="center" vertical="center"/>
    </xf>
    <xf numFmtId="166" fontId="3" fillId="0" borderId="122" xfId="0" applyNumberFormat="1" applyFont="1" applyBorder="1" applyAlignment="1">
      <alignment horizontal="center" vertical="center"/>
    </xf>
    <xf numFmtId="165" fontId="7" fillId="0" borderId="37" xfId="0" applyNumberFormat="1" applyFont="1" applyBorder="1" applyAlignment="1">
      <alignment horizontal="center" vertical="top"/>
    </xf>
    <xf numFmtId="164" fontId="7" fillId="0" borderId="37" xfId="0" applyFont="1" applyBorder="1" applyAlignment="1">
      <alignment horizontal="left" vertical="top" wrapText="1"/>
    </xf>
    <xf numFmtId="165" fontId="20" fillId="0" borderId="31" xfId="0" applyNumberFormat="1" applyFont="1" applyBorder="1" applyAlignment="1">
      <alignment horizontal="center" vertical="center"/>
    </xf>
    <xf numFmtId="165" fontId="20" fillId="0" borderId="38" xfId="0" applyNumberFormat="1" applyFont="1" applyBorder="1" applyAlignment="1">
      <alignment horizontal="center" vertical="center"/>
    </xf>
    <xf numFmtId="166" fontId="3" fillId="0" borderId="74" xfId="0" applyNumberFormat="1" applyFont="1" applyBorder="1" applyAlignment="1">
      <alignment horizontal="center" vertical="center"/>
    </xf>
    <xf numFmtId="166" fontId="3" fillId="0" borderId="37" xfId="0" applyNumberFormat="1" applyFont="1" applyBorder="1" applyAlignment="1">
      <alignment horizontal="center" vertical="center"/>
    </xf>
    <xf numFmtId="166" fontId="3" fillId="0" borderId="117" xfId="0" applyNumberFormat="1" applyFont="1" applyBorder="1" applyAlignment="1">
      <alignment horizontal="center" vertical="center"/>
    </xf>
    <xf numFmtId="166" fontId="3" fillId="3" borderId="73" xfId="0" applyNumberFormat="1" applyFont="1" applyFill="1" applyBorder="1" applyAlignment="1">
      <alignment horizontal="center" vertical="center"/>
    </xf>
    <xf numFmtId="166" fontId="3" fillId="3" borderId="29" xfId="0" applyNumberFormat="1" applyFont="1" applyFill="1" applyBorder="1" applyAlignment="1">
      <alignment horizontal="center" vertical="center"/>
    </xf>
    <xf numFmtId="166" fontId="3" fillId="3" borderId="118" xfId="0" applyNumberFormat="1" applyFont="1" applyFill="1" applyBorder="1" applyAlignment="1">
      <alignment horizontal="center" vertical="center"/>
    </xf>
    <xf numFmtId="165" fontId="7" fillId="0" borderId="22" xfId="0" applyNumberFormat="1" applyFont="1" applyBorder="1" applyAlignment="1">
      <alignment vertical="center"/>
    </xf>
    <xf numFmtId="166" fontId="3" fillId="4" borderId="71" xfId="0" applyNumberFormat="1" applyFont="1" applyFill="1" applyBorder="1" applyAlignment="1">
      <alignment horizontal="center" vertical="center"/>
    </xf>
    <xf numFmtId="166" fontId="3" fillId="4" borderId="21" xfId="0" applyNumberFormat="1" applyFont="1" applyFill="1" applyBorder="1" applyAlignment="1">
      <alignment horizontal="center" vertical="center"/>
    </xf>
    <xf numFmtId="166" fontId="3" fillId="4" borderId="123" xfId="0" applyNumberFormat="1" applyFont="1" applyFill="1" applyBorder="1" applyAlignment="1">
      <alignment horizontal="center" vertical="center"/>
    </xf>
    <xf numFmtId="165" fontId="9" fillId="0" borderId="27" xfId="0" applyNumberFormat="1" applyFont="1" applyBorder="1" applyAlignment="1">
      <alignment horizontal="center" vertical="center" wrapText="1"/>
    </xf>
    <xf numFmtId="165" fontId="9" fillId="0" borderId="30" xfId="0" applyNumberFormat="1" applyFont="1" applyBorder="1" applyAlignment="1">
      <alignment horizontal="center" vertical="center" wrapText="1"/>
    </xf>
    <xf numFmtId="165" fontId="7" fillId="0" borderId="49" xfId="0" applyNumberFormat="1" applyFont="1" applyBorder="1" applyAlignment="1">
      <alignment horizontal="center" vertical="center"/>
    </xf>
    <xf numFmtId="165" fontId="7" fillId="0" borderId="51" xfId="0" applyNumberFormat="1" applyFont="1" applyBorder="1" applyAlignment="1">
      <alignment horizontal="center" vertical="center"/>
    </xf>
    <xf numFmtId="166" fontId="3" fillId="0" borderId="109" xfId="0" applyNumberFormat="1" applyFont="1" applyBorder="1" applyAlignment="1">
      <alignment horizontal="center" vertical="center"/>
    </xf>
    <xf numFmtId="166" fontId="3" fillId="0" borderId="50" xfId="0" applyNumberFormat="1" applyFont="1" applyBorder="1" applyAlignment="1">
      <alignment horizontal="center" vertical="center"/>
    </xf>
    <xf numFmtId="166" fontId="3" fillId="0" borderId="124" xfId="0" applyNumberFormat="1" applyFont="1" applyBorder="1" applyAlignment="1">
      <alignment horizontal="center" vertical="center"/>
    </xf>
    <xf numFmtId="165" fontId="7" fillId="0" borderId="22" xfId="0" applyNumberFormat="1" applyFont="1" applyBorder="1" applyAlignment="1">
      <alignment vertical="center" wrapText="1"/>
    </xf>
    <xf numFmtId="164" fontId="6" fillId="0" borderId="51" xfId="0" applyFont="1" applyBorder="1" applyAlignment="1">
      <alignment horizontal="center" vertical="center"/>
    </xf>
    <xf numFmtId="164" fontId="0" fillId="0" borderId="0" xfId="0" applyFill="1" applyAlignment="1">
      <alignment/>
    </xf>
    <xf numFmtId="164" fontId="9" fillId="0" borderId="6" xfId="0" applyFont="1" applyBorder="1" applyAlignment="1">
      <alignment horizontal="left" vertical="top" wrapText="1"/>
    </xf>
    <xf numFmtId="165" fontId="7" fillId="0" borderId="86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166" fontId="3" fillId="0" borderId="111" xfId="0" applyNumberFormat="1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  <xf numFmtId="166" fontId="3" fillId="0" borderId="88" xfId="0" applyNumberFormat="1" applyFont="1" applyBorder="1" applyAlignment="1">
      <alignment horizontal="center" vertical="center"/>
    </xf>
    <xf numFmtId="164" fontId="30" fillId="0" borderId="0" xfId="0" applyFont="1" applyFill="1" applyAlignment="1">
      <alignment/>
    </xf>
    <xf numFmtId="164" fontId="11" fillId="0" borderId="2" xfId="0" applyFont="1" applyBorder="1" applyAlignment="1">
      <alignment horizontal="center" vertical="top"/>
    </xf>
    <xf numFmtId="164" fontId="7" fillId="0" borderId="8" xfId="0" applyFont="1" applyBorder="1" applyAlignment="1">
      <alignment horizontal="left" vertical="top" wrapText="1"/>
    </xf>
    <xf numFmtId="164" fontId="11" fillId="0" borderId="9" xfId="0" applyFont="1" applyBorder="1" applyAlignment="1">
      <alignment horizontal="left" vertical="top" wrapText="1"/>
    </xf>
    <xf numFmtId="165" fontId="7" fillId="0" borderId="9" xfId="0" applyNumberFormat="1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165" fontId="20" fillId="0" borderId="3" xfId="0" applyNumberFormat="1" applyFont="1" applyBorder="1" applyAlignment="1">
      <alignment horizontal="center" vertical="center"/>
    </xf>
    <xf numFmtId="166" fontId="12" fillId="0" borderId="63" xfId="0" applyNumberFormat="1" applyFont="1" applyBorder="1" applyAlignment="1">
      <alignment horizontal="center" vertical="center"/>
    </xf>
    <xf numFmtId="166" fontId="12" fillId="0" borderId="9" xfId="0" applyNumberFormat="1" applyFont="1" applyBorder="1" applyAlignment="1">
      <alignment horizontal="center" vertical="center"/>
    </xf>
    <xf numFmtId="166" fontId="12" fillId="0" borderId="3" xfId="0" applyNumberFormat="1" applyFont="1" applyBorder="1" applyAlignment="1">
      <alignment horizontal="center" vertical="center"/>
    </xf>
    <xf numFmtId="164" fontId="11" fillId="0" borderId="65" xfId="0" applyFont="1" applyBorder="1" applyAlignment="1">
      <alignment horizontal="center" vertical="top"/>
    </xf>
    <xf numFmtId="164" fontId="7" fillId="0" borderId="103" xfId="0" applyFont="1" applyBorder="1" applyAlignment="1">
      <alignment horizontal="left" vertical="top" wrapText="1"/>
    </xf>
    <xf numFmtId="164" fontId="11" fillId="0" borderId="103" xfId="0" applyFont="1" applyBorder="1" applyAlignment="1">
      <alignment horizontal="left" vertical="top" wrapText="1"/>
    </xf>
    <xf numFmtId="164" fontId="9" fillId="0" borderId="103" xfId="0" applyFont="1" applyBorder="1" applyAlignment="1">
      <alignment horizontal="left" vertical="top" wrapText="1"/>
    </xf>
    <xf numFmtId="165" fontId="7" fillId="0" borderId="44" xfId="0" applyNumberFormat="1" applyFont="1" applyBorder="1" applyAlignment="1">
      <alignment horizontal="center" vertical="center"/>
    </xf>
    <xf numFmtId="164" fontId="11" fillId="9" borderId="65" xfId="0" applyFont="1" applyFill="1" applyBorder="1" applyAlignment="1">
      <alignment horizontal="center" vertical="top"/>
    </xf>
    <xf numFmtId="165" fontId="7" fillId="9" borderId="104" xfId="0" applyNumberFormat="1" applyFont="1" applyFill="1" applyBorder="1" applyAlignment="1">
      <alignment horizontal="center" vertical="top"/>
    </xf>
    <xf numFmtId="164" fontId="9" fillId="0" borderId="9" xfId="0" applyFont="1" applyFill="1" applyBorder="1" applyAlignment="1">
      <alignment horizontal="left" vertical="top" wrapText="1"/>
    </xf>
    <xf numFmtId="165" fontId="11" fillId="9" borderId="105" xfId="0" applyNumberFormat="1" applyFont="1" applyFill="1" applyBorder="1" applyAlignment="1">
      <alignment horizontal="center" vertical="center"/>
    </xf>
    <xf numFmtId="166" fontId="12" fillId="9" borderId="125" xfId="0" applyNumberFormat="1" applyFont="1" applyFill="1" applyBorder="1" applyAlignment="1">
      <alignment horizontal="center" vertical="center"/>
    </xf>
    <xf numFmtId="166" fontId="12" fillId="9" borderId="103" xfId="0" applyNumberFormat="1" applyFont="1" applyFill="1" applyBorder="1" applyAlignment="1">
      <alignment horizontal="center" vertical="center"/>
    </xf>
    <xf numFmtId="166" fontId="12" fillId="9" borderId="126" xfId="0" applyNumberFormat="1" applyFont="1" applyFill="1" applyBorder="1" applyAlignment="1">
      <alignment horizontal="center" vertical="center"/>
    </xf>
    <xf numFmtId="164" fontId="11" fillId="9" borderId="48" xfId="0" applyFont="1" applyFill="1" applyBorder="1" applyAlignment="1">
      <alignment horizontal="center" vertical="top"/>
    </xf>
    <xf numFmtId="165" fontId="7" fillId="9" borderId="49" xfId="0" applyNumberFormat="1" applyFont="1" applyFill="1" applyBorder="1" applyAlignment="1">
      <alignment horizontal="center" vertical="top"/>
    </xf>
    <xf numFmtId="165" fontId="9" fillId="0" borderId="37" xfId="0" applyNumberFormat="1" applyFont="1" applyFill="1" applyBorder="1" applyAlignment="1">
      <alignment horizontal="center" vertical="center" wrapText="1"/>
    </xf>
    <xf numFmtId="164" fontId="9" fillId="0" borderId="123" xfId="0" applyFont="1" applyFill="1" applyBorder="1" applyAlignment="1">
      <alignment vertical="center"/>
    </xf>
    <xf numFmtId="164" fontId="9" fillId="0" borderId="118" xfId="0" applyFont="1" applyFill="1" applyBorder="1" applyAlignment="1">
      <alignment vertical="center" wrapText="1"/>
    </xf>
    <xf numFmtId="166" fontId="3" fillId="4" borderId="73" xfId="0" applyNumberFormat="1" applyFont="1" applyFill="1" applyBorder="1" applyAlignment="1">
      <alignment horizontal="center" vertical="center"/>
    </xf>
    <xf numFmtId="166" fontId="3" fillId="4" borderId="29" xfId="0" applyNumberFormat="1" applyFont="1" applyFill="1" applyBorder="1" applyAlignment="1">
      <alignment horizontal="center" vertical="center"/>
    </xf>
    <xf numFmtId="166" fontId="3" fillId="4" borderId="118" xfId="0" applyNumberFormat="1" applyFont="1" applyFill="1" applyBorder="1" applyAlignment="1">
      <alignment horizontal="center" vertical="center"/>
    </xf>
    <xf numFmtId="164" fontId="7" fillId="0" borderId="5" xfId="0" applyFont="1" applyBorder="1" applyAlignment="1">
      <alignment horizontal="center" vertical="center" textRotation="90" wrapText="1"/>
    </xf>
    <xf numFmtId="165" fontId="7" fillId="0" borderId="21" xfId="0" applyNumberFormat="1" applyFont="1" applyBorder="1" applyAlignment="1">
      <alignment horizontal="center" vertical="top"/>
    </xf>
    <xf numFmtId="164" fontId="7" fillId="0" borderId="6" xfId="0" applyFont="1" applyBorder="1" applyAlignment="1">
      <alignment horizontal="center" vertical="center" textRotation="90" wrapText="1"/>
    </xf>
    <xf numFmtId="164" fontId="7" fillId="0" borderId="97" xfId="0" applyFont="1" applyBorder="1" applyAlignment="1">
      <alignment horizontal="left" vertical="top" wrapText="1"/>
    </xf>
    <xf numFmtId="165" fontId="7" fillId="0" borderId="21" xfId="0" applyNumberFormat="1" applyFont="1" applyBorder="1" applyAlignment="1">
      <alignment horizontal="center" vertical="center"/>
    </xf>
    <xf numFmtId="165" fontId="7" fillId="0" borderId="22" xfId="0" applyNumberFormat="1" applyFont="1" applyBorder="1" applyAlignment="1">
      <alignment horizontal="center" vertical="center"/>
    </xf>
    <xf numFmtId="166" fontId="3" fillId="0" borderId="71" xfId="0" applyNumberFormat="1" applyFont="1" applyBorder="1" applyAlignment="1">
      <alignment horizontal="center" vertical="center"/>
    </xf>
    <xf numFmtId="166" fontId="3" fillId="0" borderId="21" xfId="0" applyNumberFormat="1" applyFont="1" applyBorder="1" applyAlignment="1">
      <alignment horizontal="center" vertical="center"/>
    </xf>
    <xf numFmtId="166" fontId="3" fillId="0" borderId="123" xfId="0" applyNumberFormat="1" applyFont="1" applyBorder="1" applyAlignment="1">
      <alignment horizontal="center" vertical="center"/>
    </xf>
    <xf numFmtId="165" fontId="7" fillId="0" borderId="25" xfId="0" applyNumberFormat="1" applyFont="1" applyBorder="1" applyAlignment="1">
      <alignment horizontal="center" vertical="top"/>
    </xf>
    <xf numFmtId="164" fontId="7" fillId="0" borderId="94" xfId="0" applyFont="1" applyBorder="1" applyAlignment="1">
      <alignment horizontal="left" vertical="top" wrapText="1"/>
    </xf>
    <xf numFmtId="165" fontId="7" fillId="0" borderId="45" xfId="0" applyNumberFormat="1" applyFont="1" applyBorder="1" applyAlignment="1">
      <alignment horizontal="center" vertical="top"/>
    </xf>
    <xf numFmtId="164" fontId="7" fillId="0" borderId="45" xfId="0" applyFont="1" applyBorder="1" applyAlignment="1">
      <alignment horizontal="left" vertical="top" wrapText="1"/>
    </xf>
    <xf numFmtId="165" fontId="11" fillId="3" borderId="22" xfId="0" applyNumberFormat="1" applyFont="1" applyFill="1" applyBorder="1" applyAlignment="1">
      <alignment vertical="center"/>
    </xf>
    <xf numFmtId="166" fontId="3" fillId="3" borderId="71" xfId="0" applyNumberFormat="1" applyFont="1" applyFill="1" applyBorder="1" applyAlignment="1">
      <alignment horizontal="center" vertical="center"/>
    </xf>
    <xf numFmtId="166" fontId="3" fillId="3" borderId="21" xfId="0" applyNumberFormat="1" applyFont="1" applyFill="1" applyBorder="1" applyAlignment="1">
      <alignment horizontal="center" vertical="center"/>
    </xf>
    <xf numFmtId="166" fontId="3" fillId="3" borderId="123" xfId="0" applyNumberFormat="1" applyFont="1" applyFill="1" applyBorder="1" applyAlignment="1">
      <alignment horizontal="center" vertical="center"/>
    </xf>
    <xf numFmtId="164" fontId="0" fillId="0" borderId="47" xfId="0" applyBorder="1" applyAlignment="1">
      <alignment horizontal="center" vertical="center" textRotation="90" wrapText="1"/>
    </xf>
    <xf numFmtId="164" fontId="0" fillId="0" borderId="47" xfId="0" applyFill="1" applyBorder="1" applyAlignment="1">
      <alignment horizontal="center" vertical="top"/>
    </xf>
    <xf numFmtId="164" fontId="0" fillId="0" borderId="47" xfId="0" applyFill="1" applyBorder="1" applyAlignment="1">
      <alignment horizontal="left" vertical="top" wrapText="1"/>
    </xf>
    <xf numFmtId="165" fontId="11" fillId="0" borderId="47" xfId="0" applyNumberFormat="1" applyFont="1" applyFill="1" applyBorder="1" applyAlignment="1">
      <alignment horizontal="center" vertical="center"/>
    </xf>
    <xf numFmtId="166" fontId="3" fillId="0" borderId="47" xfId="0" applyNumberFormat="1" applyFont="1" applyFill="1" applyBorder="1" applyAlignment="1">
      <alignment horizontal="center" vertical="center"/>
    </xf>
    <xf numFmtId="164" fontId="0" fillId="0" borderId="0" xfId="0" applyBorder="1" applyAlignment="1">
      <alignment horizontal="center" vertical="center" textRotation="90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center" textRotation="90" wrapText="1"/>
    </xf>
    <xf numFmtId="164" fontId="0" fillId="0" borderId="0" xfId="0" applyFill="1" applyBorder="1" applyAlignment="1">
      <alignment horizontal="left" vertical="top" wrapText="1"/>
    </xf>
    <xf numFmtId="164" fontId="0" fillId="0" borderId="0" xfId="0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164" fontId="11" fillId="9" borderId="14" xfId="0" applyFont="1" applyFill="1" applyBorder="1" applyAlignment="1">
      <alignment horizontal="center" vertical="top"/>
    </xf>
    <xf numFmtId="165" fontId="7" fillId="9" borderId="16" xfId="0" applyNumberFormat="1" applyFont="1" applyFill="1" applyBorder="1" applyAlignment="1">
      <alignment horizontal="center" vertical="top"/>
    </xf>
    <xf numFmtId="164" fontId="11" fillId="9" borderId="16" xfId="0" applyFont="1" applyFill="1" applyBorder="1" applyAlignment="1">
      <alignment horizontal="left" vertical="top" wrapText="1"/>
    </xf>
    <xf numFmtId="164" fontId="9" fillId="0" borderId="35" xfId="0" applyFont="1" applyBorder="1" applyAlignment="1">
      <alignment horizontal="left" vertical="top" wrapText="1"/>
    </xf>
    <xf numFmtId="165" fontId="11" fillId="9" borderId="17" xfId="0" applyNumberFormat="1" applyFont="1" applyFill="1" applyBorder="1" applyAlignment="1">
      <alignment horizontal="center" vertical="center"/>
    </xf>
    <xf numFmtId="166" fontId="12" fillId="9" borderId="84" xfId="0" applyNumberFormat="1" applyFont="1" applyFill="1" applyBorder="1" applyAlignment="1">
      <alignment horizontal="center" vertical="center"/>
    </xf>
    <xf numFmtId="166" fontId="12" fillId="9" borderId="16" xfId="0" applyNumberFormat="1" applyFont="1" applyFill="1" applyBorder="1" applyAlignment="1">
      <alignment horizontal="center" vertical="center"/>
    </xf>
    <xf numFmtId="166" fontId="12" fillId="9" borderId="127" xfId="0" applyNumberFormat="1" applyFont="1" applyFill="1" applyBorder="1" applyAlignment="1">
      <alignment horizontal="center" vertical="center"/>
    </xf>
    <xf numFmtId="164" fontId="7" fillId="0" borderId="35" xfId="0" applyFont="1" applyBorder="1" applyAlignment="1">
      <alignment horizontal="center" vertical="center" textRotation="90" wrapText="1"/>
    </xf>
    <xf numFmtId="164" fontId="7" fillId="0" borderId="96" xfId="0" applyFont="1" applyBorder="1" applyAlignment="1">
      <alignment horizontal="left" vertical="top" wrapText="1"/>
    </xf>
    <xf numFmtId="165" fontId="13" fillId="3" borderId="22" xfId="0" applyNumberFormat="1" applyFont="1" applyFill="1" applyBorder="1" applyAlignment="1">
      <alignment vertical="center"/>
    </xf>
    <xf numFmtId="166" fontId="3" fillId="0" borderId="73" xfId="0" applyNumberFormat="1" applyFont="1" applyFill="1" applyBorder="1" applyAlignment="1">
      <alignment horizontal="center" vertical="center"/>
    </xf>
    <xf numFmtId="166" fontId="3" fillId="0" borderId="29" xfId="0" applyNumberFormat="1" applyFont="1" applyFill="1" applyBorder="1" applyAlignment="1">
      <alignment horizontal="center" vertical="center"/>
    </xf>
    <xf numFmtId="166" fontId="3" fillId="0" borderId="118" xfId="0" applyNumberFormat="1" applyFont="1" applyFill="1" applyBorder="1" applyAlignment="1">
      <alignment horizontal="center" vertical="center"/>
    </xf>
    <xf numFmtId="164" fontId="7" fillId="0" borderId="92" xfId="0" applyFont="1" applyBorder="1" applyAlignment="1">
      <alignment horizontal="left" vertical="top" wrapText="1"/>
    </xf>
    <xf numFmtId="165" fontId="7" fillId="0" borderId="38" xfId="0" applyNumberFormat="1" applyFont="1" applyBorder="1" applyAlignment="1">
      <alignment horizontal="center" vertical="center"/>
    </xf>
    <xf numFmtId="165" fontId="9" fillId="0" borderId="25" xfId="0" applyNumberFormat="1" applyFont="1" applyFill="1" applyBorder="1" applyAlignment="1">
      <alignment horizontal="center" vertical="center" wrapText="1"/>
    </xf>
    <xf numFmtId="164" fontId="9" fillId="0" borderId="116" xfId="0" applyFont="1" applyFill="1" applyBorder="1" applyAlignment="1">
      <alignment vertical="center"/>
    </xf>
    <xf numFmtId="165" fontId="7" fillId="0" borderId="41" xfId="0" applyNumberFormat="1" applyFont="1" applyFill="1" applyBorder="1" applyAlignment="1" applyProtection="1">
      <alignment horizontal="center" vertical="center"/>
      <protection/>
    </xf>
    <xf numFmtId="165" fontId="20" fillId="0" borderId="25" xfId="0" applyNumberFormat="1" applyFont="1" applyFill="1" applyBorder="1" applyAlignment="1" applyProtection="1">
      <alignment horizontal="center" vertical="center"/>
      <protection/>
    </xf>
    <xf numFmtId="165" fontId="20" fillId="0" borderId="45" xfId="0" applyNumberFormat="1" applyFont="1" applyFill="1" applyBorder="1" applyAlignment="1" applyProtection="1">
      <alignment horizontal="center" vertical="center"/>
      <protection/>
    </xf>
    <xf numFmtId="164" fontId="11" fillId="9" borderId="103" xfId="0" applyFont="1" applyFill="1" applyBorder="1" applyAlignment="1">
      <alignment horizontal="left" vertical="top" wrapText="1"/>
    </xf>
    <xf numFmtId="164" fontId="11" fillId="9" borderId="109" xfId="0" applyFont="1" applyFill="1" applyBorder="1" applyAlignment="1">
      <alignment horizontal="center" vertical="top"/>
    </xf>
    <xf numFmtId="164" fontId="9" fillId="0" borderId="5" xfId="0" applyFont="1" applyFill="1" applyBorder="1" applyAlignment="1">
      <alignment horizontal="center" vertical="center" textRotation="90" wrapText="1"/>
    </xf>
    <xf numFmtId="165" fontId="7" fillId="0" borderId="37" xfId="0" applyNumberFormat="1" applyFont="1" applyFill="1" applyBorder="1" applyAlignment="1">
      <alignment horizontal="center" vertical="top"/>
    </xf>
    <xf numFmtId="164" fontId="9" fillId="0" borderId="6" xfId="0" applyFont="1" applyFill="1" applyBorder="1" applyAlignment="1">
      <alignment horizontal="center" vertical="center" textRotation="90" wrapText="1"/>
    </xf>
    <xf numFmtId="164" fontId="7" fillId="0" borderId="21" xfId="0" applyFont="1" applyFill="1" applyBorder="1" applyAlignment="1">
      <alignment horizontal="left" vertical="top" wrapText="1"/>
    </xf>
    <xf numFmtId="165" fontId="7" fillId="0" borderId="22" xfId="0" applyNumberFormat="1" applyFont="1" applyFill="1" applyBorder="1" applyAlignment="1">
      <alignment vertical="center" wrapText="1"/>
    </xf>
    <xf numFmtId="165" fontId="7" fillId="0" borderId="6" xfId="0" applyNumberFormat="1" applyFont="1" applyFill="1" applyBorder="1" applyAlignment="1">
      <alignment horizontal="center" vertical="top"/>
    </xf>
    <xf numFmtId="164" fontId="7" fillId="0" borderId="100" xfId="0" applyFont="1" applyFill="1" applyBorder="1" applyAlignment="1">
      <alignment horizontal="left" vertical="top" wrapText="1"/>
    </xf>
    <xf numFmtId="164" fontId="11" fillId="0" borderId="2" xfId="0" applyFont="1" applyFill="1" applyBorder="1" applyAlignment="1">
      <alignment horizontal="center" vertical="top"/>
    </xf>
    <xf numFmtId="164" fontId="7" fillId="0" borderId="9" xfId="0" applyFont="1" applyFill="1" applyBorder="1" applyAlignment="1">
      <alignment horizontal="left" vertical="top" wrapText="1"/>
    </xf>
    <xf numFmtId="164" fontId="11" fillId="0" borderId="90" xfId="0" applyFont="1" applyFill="1" applyBorder="1" applyAlignment="1">
      <alignment horizontal="left" vertical="top" wrapText="1"/>
    </xf>
    <xf numFmtId="164" fontId="7" fillId="0" borderId="19" xfId="0" applyFont="1" applyBorder="1" applyAlignment="1">
      <alignment horizontal="center" vertical="center"/>
    </xf>
    <xf numFmtId="164" fontId="6" fillId="0" borderId="19" xfId="0" applyFont="1" applyBorder="1" applyAlignment="1">
      <alignment horizontal="center" vertical="center"/>
    </xf>
    <xf numFmtId="164" fontId="6" fillId="0" borderId="22" xfId="0" applyFont="1" applyBorder="1" applyAlignment="1">
      <alignment horizontal="center" vertical="center"/>
    </xf>
    <xf numFmtId="165" fontId="7" fillId="0" borderId="36" xfId="0" applyNumberFormat="1" applyFont="1" applyBorder="1" applyAlignment="1">
      <alignment horizontal="center" vertical="center"/>
    </xf>
    <xf numFmtId="166" fontId="3" fillId="0" borderId="83" xfId="0" applyNumberFormat="1" applyFont="1" applyBorder="1" applyAlignment="1">
      <alignment horizontal="center" vertical="center"/>
    </xf>
    <xf numFmtId="166" fontId="3" fillId="0" borderId="35" xfId="0" applyNumberFormat="1" applyFont="1" applyBorder="1" applyAlignment="1">
      <alignment horizontal="center" vertical="center"/>
    </xf>
    <xf numFmtId="166" fontId="3" fillId="0" borderId="128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6" fontId="3" fillId="0" borderId="63" xfId="0" applyNumberFormat="1" applyFont="1" applyBorder="1" applyAlignment="1">
      <alignment horizontal="center" vertical="center"/>
    </xf>
    <xf numFmtId="166" fontId="3" fillId="0" borderId="9" xfId="0" applyNumberFormat="1" applyFont="1" applyBorder="1" applyAlignment="1">
      <alignment horizontal="center" vertical="center"/>
    </xf>
    <xf numFmtId="166" fontId="3" fillId="0" borderId="129" xfId="0" applyNumberFormat="1" applyFont="1" applyBorder="1" applyAlignment="1">
      <alignment horizontal="center" vertical="center"/>
    </xf>
    <xf numFmtId="164" fontId="7" fillId="9" borderId="12" xfId="0" applyFont="1" applyFill="1" applyBorder="1" applyAlignment="1">
      <alignment horizontal="left" vertical="top" wrapText="1"/>
    </xf>
    <xf numFmtId="164" fontId="7" fillId="0" borderId="92" xfId="0" applyFont="1" applyFill="1" applyBorder="1" applyAlignment="1">
      <alignment horizontal="left" vertical="top" wrapText="1"/>
    </xf>
    <xf numFmtId="165" fontId="9" fillId="0" borderId="50" xfId="0" applyNumberFormat="1" applyFont="1" applyFill="1" applyBorder="1" applyAlignment="1">
      <alignment horizontal="center" vertical="center" wrapText="1"/>
    </xf>
    <xf numFmtId="164" fontId="9" fillId="0" borderId="119" xfId="0" applyFont="1" applyFill="1" applyBorder="1" applyAlignment="1">
      <alignment vertical="center" wrapText="1"/>
    </xf>
    <xf numFmtId="166" fontId="3" fillId="4" borderId="70" xfId="0" applyNumberFormat="1" applyFont="1" applyFill="1" applyBorder="1" applyAlignment="1">
      <alignment horizontal="center" vertical="center"/>
    </xf>
    <xf numFmtId="166" fontId="3" fillId="4" borderId="61" xfId="0" applyNumberFormat="1" applyFont="1" applyFill="1" applyBorder="1" applyAlignment="1">
      <alignment horizontal="center" vertical="center"/>
    </xf>
    <xf numFmtId="166" fontId="3" fillId="4" borderId="119" xfId="0" applyNumberFormat="1" applyFont="1" applyFill="1" applyBorder="1" applyAlignment="1">
      <alignment horizontal="center" vertical="center"/>
    </xf>
    <xf numFmtId="166" fontId="7" fillId="0" borderId="115" xfId="0" applyNumberFormat="1" applyFont="1" applyBorder="1" applyAlignment="1">
      <alignment vertical="center"/>
    </xf>
    <xf numFmtId="166" fontId="7" fillId="0" borderId="114" xfId="0" applyNumberFormat="1" applyFont="1" applyBorder="1" applyAlignment="1">
      <alignment vertical="center"/>
    </xf>
    <xf numFmtId="166" fontId="7" fillId="0" borderId="72" xfId="0" applyNumberFormat="1" applyFont="1" applyBorder="1" applyAlignment="1">
      <alignment vertical="center"/>
    </xf>
    <xf numFmtId="166" fontId="7" fillId="0" borderId="116" xfId="0" applyNumberFormat="1" applyFont="1" applyBorder="1" applyAlignment="1">
      <alignment vertical="center"/>
    </xf>
    <xf numFmtId="166" fontId="7" fillId="0" borderId="73" xfId="0" applyNumberFormat="1" applyFont="1" applyBorder="1" applyAlignment="1">
      <alignment vertical="center"/>
    </xf>
    <xf numFmtId="166" fontId="7" fillId="0" borderId="118" xfId="0" applyNumberFormat="1" applyFont="1" applyBorder="1" applyAlignment="1">
      <alignment vertical="center"/>
    </xf>
    <xf numFmtId="165" fontId="7" fillId="0" borderId="116" xfId="0" applyNumberFormat="1" applyFont="1" applyBorder="1" applyAlignment="1">
      <alignment horizontal="center" vertical="center"/>
    </xf>
    <xf numFmtId="165" fontId="7" fillId="0" borderId="124" xfId="0" applyNumberFormat="1" applyFont="1" applyBorder="1" applyAlignment="1">
      <alignment horizontal="center" vertical="center"/>
    </xf>
    <xf numFmtId="164" fontId="7" fillId="0" borderId="6" xfId="0" applyFont="1" applyFill="1" applyBorder="1" applyAlignment="1">
      <alignment horizontal="left" vertical="top" wrapText="1"/>
    </xf>
    <xf numFmtId="164" fontId="13" fillId="0" borderId="2" xfId="0" applyFont="1" applyFill="1" applyBorder="1" applyAlignment="1">
      <alignment horizontal="center" vertical="center" wrapText="1"/>
    </xf>
    <xf numFmtId="165" fontId="20" fillId="0" borderId="9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165" fontId="7" fillId="0" borderId="103" xfId="0" applyNumberFormat="1" applyFont="1" applyBorder="1" applyAlignment="1">
      <alignment horizontal="center" vertical="center"/>
    </xf>
    <xf numFmtId="165" fontId="20" fillId="0" borderId="103" xfId="0" applyNumberFormat="1" applyFont="1" applyBorder="1" applyAlignment="1">
      <alignment horizontal="center" vertical="center"/>
    </xf>
    <xf numFmtId="165" fontId="7" fillId="0" borderId="104" xfId="0" applyNumberFormat="1" applyFont="1" applyBorder="1" applyAlignment="1">
      <alignment horizontal="center" vertical="center"/>
    </xf>
    <xf numFmtId="165" fontId="7" fillId="0" borderId="105" xfId="0" applyNumberFormat="1" applyFont="1" applyBorder="1" applyAlignment="1">
      <alignment horizontal="center" vertical="center"/>
    </xf>
    <xf numFmtId="166" fontId="3" fillId="0" borderId="65" xfId="0" applyNumberFormat="1" applyFont="1" applyBorder="1" applyAlignment="1">
      <alignment horizontal="center" vertical="center"/>
    </xf>
    <xf numFmtId="166" fontId="3" fillId="0" borderId="103" xfId="0" applyNumberFormat="1" applyFont="1" applyBorder="1" applyAlignment="1">
      <alignment horizontal="center" vertical="center"/>
    </xf>
    <xf numFmtId="166" fontId="3" fillId="0" borderId="105" xfId="0" applyNumberFormat="1" applyFont="1" applyBorder="1" applyAlignment="1">
      <alignment horizontal="center" vertical="center"/>
    </xf>
    <xf numFmtId="164" fontId="7" fillId="0" borderId="9" xfId="0" applyFont="1" applyBorder="1" applyAlignment="1">
      <alignment horizontal="left" vertical="top" wrapText="1"/>
    </xf>
    <xf numFmtId="165" fontId="11" fillId="5" borderId="13" xfId="0" applyNumberFormat="1" applyFont="1" applyFill="1" applyBorder="1" applyAlignment="1">
      <alignment horizontal="center" vertical="center"/>
    </xf>
    <xf numFmtId="166" fontId="3" fillId="5" borderId="10" xfId="0" applyNumberFormat="1" applyFont="1" applyFill="1" applyBorder="1" applyAlignment="1">
      <alignment horizontal="center" vertical="center"/>
    </xf>
    <xf numFmtId="166" fontId="3" fillId="5" borderId="12" xfId="0" applyNumberFormat="1" applyFont="1" applyFill="1" applyBorder="1" applyAlignment="1">
      <alignment horizontal="center" vertical="center"/>
    </xf>
    <xf numFmtId="166" fontId="3" fillId="5" borderId="13" xfId="0" applyNumberFormat="1" applyFont="1" applyFill="1" applyBorder="1" applyAlignment="1">
      <alignment horizontal="center" vertical="center"/>
    </xf>
    <xf numFmtId="165" fontId="20" fillId="0" borderId="6" xfId="0" applyNumberFormat="1" applyFont="1" applyBorder="1" applyAlignment="1">
      <alignment horizontal="center" vertical="center"/>
    </xf>
    <xf numFmtId="166" fontId="3" fillId="0" borderId="20" xfId="0" applyNumberFormat="1" applyFont="1" applyBorder="1" applyAlignment="1">
      <alignment horizontal="center" vertical="center"/>
    </xf>
    <xf numFmtId="166" fontId="3" fillId="0" borderId="22" xfId="0" applyNumberFormat="1" applyFont="1" applyBorder="1" applyAlignment="1">
      <alignment horizontal="center" vertical="center"/>
    </xf>
    <xf numFmtId="166" fontId="3" fillId="0" borderId="43" xfId="0" applyNumberFormat="1" applyFont="1" applyBorder="1" applyAlignment="1">
      <alignment horizontal="center" vertical="center"/>
    </xf>
    <xf numFmtId="166" fontId="3" fillId="0" borderId="46" xfId="0" applyNumberFormat="1" applyFont="1" applyBorder="1" applyAlignment="1">
      <alignment horizontal="center" vertical="center"/>
    </xf>
    <xf numFmtId="164" fontId="20" fillId="0" borderId="9" xfId="0" applyFont="1" applyBorder="1" applyAlignment="1">
      <alignment horizontal="left" vertical="top" wrapText="1"/>
    </xf>
    <xf numFmtId="164" fontId="20" fillId="0" borderId="90" xfId="0" applyFont="1" applyBorder="1" applyAlignment="1">
      <alignment horizontal="left" vertical="top" wrapText="1"/>
    </xf>
    <xf numFmtId="165" fontId="20" fillId="0" borderId="35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4" fontId="2" fillId="2" borderId="84" xfId="0" applyFont="1" applyFill="1" applyBorder="1" applyAlignment="1">
      <alignment vertical="center"/>
    </xf>
    <xf numFmtId="164" fontId="2" fillId="2" borderId="52" xfId="0" applyFont="1" applyFill="1" applyBorder="1" applyAlignment="1">
      <alignment vertical="center"/>
    </xf>
    <xf numFmtId="166" fontId="12" fillId="2" borderId="112" xfId="0" applyNumberFormat="1" applyFont="1" applyFill="1" applyBorder="1" applyAlignment="1">
      <alignment horizontal="center" vertical="center"/>
    </xf>
    <xf numFmtId="166" fontId="12" fillId="2" borderId="12" xfId="0" applyNumberFormat="1" applyFont="1" applyFill="1" applyBorder="1" applyAlignment="1">
      <alignment horizontal="center" vertical="center"/>
    </xf>
    <xf numFmtId="166" fontId="12" fillId="2" borderId="113" xfId="0" applyNumberFormat="1" applyFont="1" applyFill="1" applyBorder="1" applyAlignment="1">
      <alignment horizontal="center" vertical="center"/>
    </xf>
    <xf numFmtId="164" fontId="6" fillId="0" borderId="111" xfId="0" applyFont="1" applyBorder="1" applyAlignment="1">
      <alignment horizontal="center" vertical="center"/>
    </xf>
    <xf numFmtId="164" fontId="6" fillId="0" borderId="19" xfId="0" applyFont="1" applyBorder="1" applyAlignment="1">
      <alignment vertical="center"/>
    </xf>
    <xf numFmtId="164" fontId="6" fillId="0" borderId="44" xfId="0" applyFont="1" applyBorder="1" applyAlignment="1">
      <alignment vertical="center"/>
    </xf>
    <xf numFmtId="166" fontId="0" fillId="0" borderId="0" xfId="0" applyNumberFormat="1" applyAlignment="1">
      <alignment/>
    </xf>
    <xf numFmtId="164" fontId="8" fillId="0" borderId="0" xfId="0" applyFont="1" applyBorder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0" fillId="0" borderId="0" xfId="0" applyAlignment="1">
      <alignment/>
    </xf>
    <xf numFmtId="164" fontId="6" fillId="0" borderId="2" xfId="0" applyFont="1" applyBorder="1" applyAlignment="1">
      <alignment horizontal="center" vertical="center"/>
    </xf>
    <xf numFmtId="164" fontId="7" fillId="0" borderId="111" xfId="0" applyFont="1" applyBorder="1" applyAlignment="1">
      <alignment horizontal="center" vertical="center" wrapText="1"/>
    </xf>
    <xf numFmtId="164" fontId="7" fillId="0" borderId="88" xfId="0" applyFont="1" applyBorder="1" applyAlignment="1">
      <alignment horizontal="center" vertical="center" wrapText="1"/>
    </xf>
    <xf numFmtId="164" fontId="32" fillId="9" borderId="130" xfId="0" applyFont="1" applyFill="1" applyBorder="1" applyAlignment="1">
      <alignment vertical="center"/>
    </xf>
    <xf numFmtId="166" fontId="2" fillId="9" borderId="125" xfId="0" applyNumberFormat="1" applyFont="1" applyFill="1" applyBorder="1" applyAlignment="1">
      <alignment vertical="center"/>
    </xf>
    <xf numFmtId="166" fontId="2" fillId="9" borderId="103" xfId="0" applyNumberFormat="1" applyFont="1" applyFill="1" applyBorder="1" applyAlignment="1">
      <alignment vertical="center"/>
    </xf>
    <xf numFmtId="166" fontId="2" fillId="9" borderId="126" xfId="0" applyNumberFormat="1" applyFont="1" applyFill="1" applyBorder="1" applyAlignment="1">
      <alignment vertical="center"/>
    </xf>
    <xf numFmtId="164" fontId="12" fillId="2" borderId="129" xfId="0" applyFont="1" applyFill="1" applyBorder="1" applyAlignment="1">
      <alignment vertical="center"/>
    </xf>
    <xf numFmtId="166" fontId="2" fillId="2" borderId="63" xfId="0" applyNumberFormat="1" applyFont="1" applyFill="1" applyBorder="1" applyAlignment="1">
      <alignment vertical="center"/>
    </xf>
    <xf numFmtId="166" fontId="2" fillId="2" borderId="9" xfId="0" applyNumberFormat="1" applyFont="1" applyFill="1" applyBorder="1" applyAlignment="1">
      <alignment vertical="center"/>
    </xf>
    <xf numFmtId="166" fontId="2" fillId="2" borderId="129" xfId="0" applyNumberFormat="1" applyFont="1" applyFill="1" applyBorder="1" applyAlignment="1">
      <alignment vertical="center"/>
    </xf>
    <xf numFmtId="165" fontId="11" fillId="2" borderId="129" xfId="0" applyNumberFormat="1" applyFont="1" applyFill="1" applyBorder="1" applyAlignment="1">
      <alignment vertical="center" wrapText="1"/>
    </xf>
    <xf numFmtId="164" fontId="14" fillId="0" borderId="32" xfId="0" applyNumberFormat="1" applyFont="1" applyFill="1" applyBorder="1" applyAlignment="1">
      <alignment horizontal="center" vertical="center"/>
    </xf>
    <xf numFmtId="165" fontId="3" fillId="3" borderId="131" xfId="0" applyNumberFormat="1" applyFont="1" applyFill="1" applyBorder="1" applyAlignment="1">
      <alignment horizontal="left" vertical="center" wrapText="1"/>
    </xf>
    <xf numFmtId="166" fontId="6" fillId="3" borderId="132" xfId="0" applyNumberFormat="1" applyFont="1" applyFill="1" applyBorder="1" applyAlignment="1">
      <alignment vertical="center"/>
    </xf>
    <xf numFmtId="166" fontId="6" fillId="3" borderId="133" xfId="0" applyNumberFormat="1" applyFont="1" applyFill="1" applyBorder="1" applyAlignment="1">
      <alignment vertical="center"/>
    </xf>
    <xf numFmtId="166" fontId="6" fillId="3" borderId="131" xfId="0" applyNumberFormat="1" applyFont="1" applyFill="1" applyBorder="1" applyAlignment="1">
      <alignment vertical="center"/>
    </xf>
    <xf numFmtId="164" fontId="9" fillId="0" borderId="116" xfId="0" applyNumberFormat="1" applyFont="1" applyFill="1" applyBorder="1" applyAlignment="1">
      <alignment horizontal="left" vertical="center" wrapText="1"/>
    </xf>
    <xf numFmtId="166" fontId="6" fillId="0" borderId="72" xfId="0" applyNumberFormat="1" applyFont="1" applyBorder="1" applyAlignment="1">
      <alignment vertical="center"/>
    </xf>
    <xf numFmtId="166" fontId="6" fillId="0" borderId="25" xfId="0" applyNumberFormat="1" applyFont="1" applyBorder="1" applyAlignment="1">
      <alignment vertical="center"/>
    </xf>
    <xf numFmtId="166" fontId="6" fillId="0" borderId="116" xfId="0" applyNumberFormat="1" applyFont="1" applyBorder="1" applyAlignment="1">
      <alignment vertical="center"/>
    </xf>
    <xf numFmtId="164" fontId="9" fillId="0" borderId="122" xfId="0" applyNumberFormat="1" applyFont="1" applyFill="1" applyBorder="1" applyAlignment="1">
      <alignment horizontal="left" vertical="center" wrapText="1"/>
    </xf>
    <xf numFmtId="166" fontId="6" fillId="0" borderId="121" xfId="0" applyNumberFormat="1" applyFont="1" applyBorder="1" applyAlignment="1">
      <alignment vertical="center"/>
    </xf>
    <xf numFmtId="166" fontId="6" fillId="0" borderId="45" xfId="0" applyNumberFormat="1" applyFont="1" applyBorder="1" applyAlignment="1">
      <alignment vertical="center"/>
    </xf>
    <xf numFmtId="166" fontId="6" fillId="0" borderId="122" xfId="0" applyNumberFormat="1" applyFont="1" applyBorder="1" applyAlignment="1">
      <alignment vertical="center"/>
    </xf>
    <xf numFmtId="165" fontId="10" fillId="2" borderId="130" xfId="0" applyNumberFormat="1" applyFont="1" applyFill="1" applyBorder="1" applyAlignment="1">
      <alignment horizontal="center" vertical="center"/>
    </xf>
    <xf numFmtId="165" fontId="10" fillId="0" borderId="47" xfId="0" applyNumberFormat="1" applyFont="1" applyFill="1" applyBorder="1" applyAlignment="1">
      <alignment horizontal="center" vertical="center"/>
    </xf>
    <xf numFmtId="164" fontId="10" fillId="0" borderId="47" xfId="0" applyFont="1" applyFill="1" applyBorder="1" applyAlignment="1">
      <alignment horizontal="center" vertical="center"/>
    </xf>
    <xf numFmtId="164" fontId="6" fillId="0" borderId="47" xfId="0" applyFont="1" applyFill="1" applyBorder="1" applyAlignment="1">
      <alignment/>
    </xf>
    <xf numFmtId="166" fontId="2" fillId="0" borderId="0" xfId="0" applyNumberFormat="1" applyFont="1" applyFill="1" applyBorder="1" applyAlignment="1">
      <alignment vertical="center"/>
    </xf>
    <xf numFmtId="165" fontId="11" fillId="2" borderId="18" xfId="0" applyNumberFormat="1" applyFont="1" applyFill="1" applyBorder="1" applyAlignment="1">
      <alignment horizontal="center" vertical="center"/>
    </xf>
    <xf numFmtId="164" fontId="12" fillId="2" borderId="117" xfId="0" applyFont="1" applyFill="1" applyBorder="1" applyAlignment="1">
      <alignment horizontal="left" vertical="center" wrapText="1"/>
    </xf>
    <xf numFmtId="166" fontId="2" fillId="2" borderId="74" xfId="0" applyNumberFormat="1" applyFont="1" applyFill="1" applyBorder="1" applyAlignment="1">
      <alignment vertical="center"/>
    </xf>
    <xf numFmtId="166" fontId="2" fillId="2" borderId="37" xfId="0" applyNumberFormat="1" applyFont="1" applyFill="1" applyBorder="1" applyAlignment="1">
      <alignment vertical="center"/>
    </xf>
    <xf numFmtId="166" fontId="2" fillId="2" borderId="117" xfId="0" applyNumberFormat="1" applyFont="1" applyFill="1" applyBorder="1" applyAlignment="1">
      <alignment vertical="center"/>
    </xf>
    <xf numFmtId="165" fontId="7" fillId="0" borderId="71" xfId="0" applyNumberFormat="1" applyFont="1" applyFill="1" applyBorder="1" applyAlignment="1">
      <alignment horizontal="center" vertical="center"/>
    </xf>
    <xf numFmtId="166" fontId="6" fillId="0" borderId="71" xfId="0" applyNumberFormat="1" applyFont="1" applyBorder="1" applyAlignment="1">
      <alignment vertical="center"/>
    </xf>
    <xf numFmtId="166" fontId="6" fillId="0" borderId="21" xfId="0" applyNumberFormat="1" applyFont="1" applyBorder="1" applyAlignment="1">
      <alignment vertical="center"/>
    </xf>
    <xf numFmtId="166" fontId="6" fillId="0" borderId="123" xfId="0" applyNumberFormat="1" applyFont="1" applyBorder="1" applyAlignment="1">
      <alignment vertical="center"/>
    </xf>
    <xf numFmtId="165" fontId="7" fillId="0" borderId="72" xfId="0" applyNumberFormat="1" applyFont="1" applyFill="1" applyBorder="1" applyAlignment="1">
      <alignment horizontal="center" vertical="center"/>
    </xf>
    <xf numFmtId="164" fontId="7" fillId="0" borderId="26" xfId="0" applyFont="1" applyBorder="1" applyAlignment="1">
      <alignment horizontal="justify" vertical="top" wrapText="1"/>
    </xf>
    <xf numFmtId="165" fontId="7" fillId="0" borderId="26" xfId="0" applyNumberFormat="1" applyFont="1" applyBorder="1" applyAlignment="1">
      <alignment horizontal="left" vertical="center" wrapText="1"/>
    </xf>
    <xf numFmtId="164" fontId="7" fillId="0" borderId="118" xfId="0" applyFont="1" applyBorder="1" applyAlignment="1">
      <alignment vertical="top" wrapText="1"/>
    </xf>
    <xf numFmtId="166" fontId="6" fillId="0" borderId="73" xfId="0" applyNumberFormat="1" applyFont="1" applyBorder="1" applyAlignment="1">
      <alignment vertical="center"/>
    </xf>
    <xf numFmtId="166" fontId="6" fillId="0" borderId="29" xfId="0" applyNumberFormat="1" applyFont="1" applyBorder="1" applyAlignment="1">
      <alignment vertical="center"/>
    </xf>
    <xf numFmtId="166" fontId="6" fillId="0" borderId="118" xfId="0" applyNumberFormat="1" applyFont="1" applyBorder="1" applyAlignment="1">
      <alignment vertical="center"/>
    </xf>
    <xf numFmtId="165" fontId="12" fillId="2" borderId="117" xfId="0" applyNumberFormat="1" applyFont="1" applyFill="1" applyBorder="1" applyAlignment="1">
      <alignment horizontal="left" vertical="center" wrapText="1"/>
    </xf>
    <xf numFmtId="164" fontId="7" fillId="0" borderId="124" xfId="0" applyFont="1" applyBorder="1" applyAlignment="1">
      <alignment vertical="top" wrapText="1"/>
    </xf>
    <xf numFmtId="166" fontId="6" fillId="0" borderId="109" xfId="0" applyNumberFormat="1" applyFont="1" applyBorder="1" applyAlignment="1">
      <alignment vertical="center"/>
    </xf>
    <xf numFmtId="166" fontId="6" fillId="0" borderId="50" xfId="0" applyNumberFormat="1" applyFont="1" applyBorder="1" applyAlignment="1">
      <alignment vertical="center"/>
    </xf>
    <xf numFmtId="166" fontId="6" fillId="0" borderId="124" xfId="0" applyNumberFormat="1" applyFont="1" applyBorder="1" applyAlignment="1">
      <alignment vertical="center"/>
    </xf>
    <xf numFmtId="165" fontId="11" fillId="2" borderId="89" xfId="0" applyNumberFormat="1" applyFont="1" applyFill="1" applyBorder="1" applyAlignment="1">
      <alignment horizontal="center" vertical="center"/>
    </xf>
    <xf numFmtId="165" fontId="7" fillId="0" borderId="134" xfId="0" applyNumberFormat="1" applyFont="1" applyFill="1" applyBorder="1" applyAlignment="1">
      <alignment horizontal="center" vertical="center"/>
    </xf>
    <xf numFmtId="164" fontId="7" fillId="0" borderId="89" xfId="0" applyFont="1" applyFill="1" applyBorder="1" applyAlignment="1">
      <alignment vertical="top" wrapText="1"/>
    </xf>
    <xf numFmtId="165" fontId="7" fillId="0" borderId="30" xfId="0" applyNumberFormat="1" applyFont="1" applyFill="1" applyBorder="1" applyAlignment="1">
      <alignment horizontal="left" vertical="center" wrapText="1"/>
    </xf>
    <xf numFmtId="165" fontId="12" fillId="2" borderId="38" xfId="0" applyNumberFormat="1" applyFont="1" applyFill="1" applyBorder="1" applyAlignment="1">
      <alignment horizontal="left" vertical="center" wrapText="1"/>
    </xf>
    <xf numFmtId="164" fontId="9" fillId="0" borderId="123" xfId="0" applyFont="1" applyBorder="1" applyAlignment="1">
      <alignment vertical="top" wrapText="1"/>
    </xf>
    <xf numFmtId="164" fontId="9" fillId="0" borderId="118" xfId="0" applyNumberFormat="1" applyFont="1" applyFill="1" applyBorder="1" applyAlignment="1">
      <alignment horizontal="left" vertical="top" wrapText="1"/>
    </xf>
    <xf numFmtId="165" fontId="12" fillId="2" borderId="38" xfId="0" applyNumberFormat="1" applyFont="1" applyFill="1" applyBorder="1" applyAlignment="1">
      <alignment vertical="center"/>
    </xf>
    <xf numFmtId="165" fontId="7" fillId="0" borderId="33" xfId="0" applyNumberFormat="1" applyFont="1" applyFill="1" applyBorder="1" applyAlignment="1">
      <alignment horizontal="center" vertical="center"/>
    </xf>
    <xf numFmtId="165" fontId="7" fillId="0" borderId="36" xfId="0" applyNumberFormat="1" applyFont="1" applyFill="1" applyBorder="1" applyAlignment="1">
      <alignment horizontal="left" vertical="center" wrapText="1"/>
    </xf>
    <xf numFmtId="166" fontId="6" fillId="0" borderId="83" xfId="0" applyNumberFormat="1" applyFont="1" applyBorder="1" applyAlignment="1">
      <alignment vertical="center"/>
    </xf>
    <xf numFmtId="166" fontId="6" fillId="0" borderId="35" xfId="0" applyNumberFormat="1" applyFont="1" applyBorder="1" applyAlignment="1">
      <alignment vertical="center"/>
    </xf>
    <xf numFmtId="166" fontId="6" fillId="0" borderId="128" xfId="0" applyNumberFormat="1" applyFont="1" applyBorder="1" applyAlignment="1">
      <alignment vertical="center"/>
    </xf>
    <xf numFmtId="165" fontId="10" fillId="2" borderId="135" xfId="0" applyNumberFormat="1" applyFont="1" applyFill="1" applyBorder="1" applyAlignment="1">
      <alignment horizontal="center" vertical="center"/>
    </xf>
    <xf numFmtId="166" fontId="2" fillId="2" borderId="83" xfId="0" applyNumberFormat="1" applyFont="1" applyFill="1" applyBorder="1" applyAlignment="1">
      <alignment vertical="center"/>
    </xf>
    <xf numFmtId="166" fontId="2" fillId="2" borderId="35" xfId="0" applyNumberFormat="1" applyFont="1" applyFill="1" applyBorder="1" applyAlignment="1">
      <alignment vertical="center"/>
    </xf>
    <xf numFmtId="166" fontId="2" fillId="2" borderId="128" xfId="0" applyNumberFormat="1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/>
    </xf>
    <xf numFmtId="164" fontId="11" fillId="0" borderId="0" xfId="0" applyFont="1" applyBorder="1" applyAlignment="1">
      <alignment horizontal="center" vertical="center"/>
    </xf>
    <xf numFmtId="165" fontId="10" fillId="7" borderId="128" xfId="0" applyNumberFormat="1" applyFont="1" applyFill="1" applyBorder="1" applyAlignment="1">
      <alignment horizontal="left" vertical="center" wrapText="1"/>
    </xf>
    <xf numFmtId="166" fontId="2" fillId="7" borderId="83" xfId="0" applyNumberFormat="1" applyFont="1" applyFill="1" applyBorder="1" applyAlignment="1">
      <alignment vertical="center"/>
    </xf>
    <xf numFmtId="166" fontId="2" fillId="7" borderId="35" xfId="0" applyNumberFormat="1" applyFont="1" applyFill="1" applyBorder="1" applyAlignment="1">
      <alignment vertical="center"/>
    </xf>
    <xf numFmtId="166" fontId="2" fillId="7" borderId="128" xfId="0" applyNumberFormat="1" applyFont="1" applyFill="1" applyBorder="1" applyAlignment="1">
      <alignment vertical="center"/>
    </xf>
    <xf numFmtId="165" fontId="11" fillId="3" borderId="129" xfId="0" applyNumberFormat="1" applyFont="1" applyFill="1" applyBorder="1" applyAlignment="1">
      <alignment horizontal="left" vertical="center" wrapText="1"/>
    </xf>
    <xf numFmtId="166" fontId="2" fillId="3" borderId="63" xfId="0" applyNumberFormat="1" applyFont="1" applyFill="1" applyBorder="1" applyAlignment="1">
      <alignment vertical="center"/>
    </xf>
    <xf numFmtId="166" fontId="2" fillId="3" borderId="9" xfId="0" applyNumberFormat="1" applyFont="1" applyFill="1" applyBorder="1" applyAlignment="1">
      <alignment vertical="center"/>
    </xf>
    <xf numFmtId="166" fontId="2" fillId="3" borderId="129" xfId="0" applyNumberFormat="1" applyFont="1" applyFill="1" applyBorder="1" applyAlignment="1">
      <alignment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10" fillId="2" borderId="113" xfId="0" applyNumberFormat="1" applyFont="1" applyFill="1" applyBorder="1" applyAlignment="1">
      <alignment horizontal="left" vertical="center" wrapText="1"/>
    </xf>
    <xf numFmtId="166" fontId="2" fillId="2" borderId="112" xfId="0" applyNumberFormat="1" applyFont="1" applyFill="1" applyBorder="1" applyAlignment="1">
      <alignment vertical="center"/>
    </xf>
    <xf numFmtId="166" fontId="2" fillId="2" borderId="12" xfId="0" applyNumberFormat="1" applyFont="1" applyFill="1" applyBorder="1" applyAlignment="1">
      <alignment vertical="center"/>
    </xf>
    <xf numFmtId="166" fontId="2" fillId="2" borderId="113" xfId="0" applyNumberFormat="1" applyFont="1" applyFill="1" applyBorder="1" applyAlignment="1">
      <alignment vertical="center"/>
    </xf>
    <xf numFmtId="164" fontId="3" fillId="5" borderId="22" xfId="0" applyFont="1" applyFill="1" applyBorder="1" applyAlignment="1">
      <alignment vertical="center" wrapText="1"/>
    </xf>
    <xf numFmtId="166" fontId="6" fillId="5" borderId="71" xfId="0" applyNumberFormat="1" applyFont="1" applyFill="1" applyBorder="1" applyAlignment="1">
      <alignment vertical="center"/>
    </xf>
    <xf numFmtId="166" fontId="6" fillId="5" borderId="21" xfId="0" applyNumberFormat="1" applyFont="1" applyFill="1" applyBorder="1" applyAlignment="1">
      <alignment vertical="center"/>
    </xf>
    <xf numFmtId="166" fontId="6" fillId="5" borderId="123" xfId="0" applyNumberFormat="1" applyFont="1" applyFill="1" applyBorder="1" applyAlignment="1">
      <alignment vertical="center"/>
    </xf>
    <xf numFmtId="164" fontId="7" fillId="0" borderId="26" xfId="0" applyFont="1" applyFill="1" applyBorder="1" applyAlignment="1">
      <alignment vertical="center" wrapText="1"/>
    </xf>
    <xf numFmtId="164" fontId="3" fillId="5" borderId="123" xfId="0" applyFont="1" applyFill="1" applyBorder="1" applyAlignment="1">
      <alignment vertical="center" wrapText="1"/>
    </xf>
    <xf numFmtId="166" fontId="6" fillId="0" borderId="72" xfId="0" applyNumberFormat="1" applyFont="1" applyFill="1" applyBorder="1" applyAlignment="1">
      <alignment vertical="center"/>
    </xf>
    <xf numFmtId="166" fontId="6" fillId="0" borderId="25" xfId="0" applyNumberFormat="1" applyFont="1" applyFill="1" applyBorder="1" applyAlignment="1">
      <alignment vertical="center"/>
    </xf>
    <xf numFmtId="166" fontId="6" fillId="0" borderId="116" xfId="0" applyNumberFormat="1" applyFont="1" applyFill="1" applyBorder="1" applyAlignment="1">
      <alignment vertical="center"/>
    </xf>
    <xf numFmtId="164" fontId="7" fillId="0" borderId="26" xfId="0" applyFont="1" applyBorder="1" applyAlignment="1">
      <alignment vertical="center" wrapText="1"/>
    </xf>
    <xf numFmtId="164" fontId="12" fillId="8" borderId="38" xfId="0" applyFont="1" applyFill="1" applyBorder="1" applyAlignment="1">
      <alignment vertical="center" wrapText="1"/>
    </xf>
    <xf numFmtId="164" fontId="6" fillId="0" borderId="18" xfId="0" applyFont="1" applyBorder="1" applyAlignment="1">
      <alignment horizontal="center" vertical="center"/>
    </xf>
    <xf numFmtId="164" fontId="3" fillId="0" borderId="54" xfId="0" applyFont="1" applyFill="1" applyBorder="1" applyAlignment="1">
      <alignment vertical="center" wrapText="1"/>
    </xf>
    <xf numFmtId="164" fontId="7" fillId="0" borderId="16" xfId="0" applyFont="1" applyBorder="1" applyAlignment="1">
      <alignment horizontal="center" vertical="center" textRotation="90" wrapText="1"/>
    </xf>
    <xf numFmtId="164" fontId="3" fillId="5" borderId="123" xfId="0" applyFont="1" applyFill="1" applyBorder="1" applyAlignment="1">
      <alignment vertical="top" wrapText="1"/>
    </xf>
    <xf numFmtId="164" fontId="7" fillId="0" borderId="128" xfId="0" applyFont="1" applyFill="1" applyBorder="1" applyAlignment="1">
      <alignment vertical="top" wrapText="1"/>
    </xf>
    <xf numFmtId="164" fontId="12" fillId="3" borderId="129" xfId="0" applyFont="1" applyFill="1" applyBorder="1" applyAlignment="1">
      <alignment vertical="center" wrapText="1"/>
    </xf>
    <xf numFmtId="165" fontId="7" fillId="5" borderId="10" xfId="0" applyNumberFormat="1" applyFont="1" applyFill="1" applyBorder="1" applyAlignment="1">
      <alignment horizontal="center" vertical="center"/>
    </xf>
    <xf numFmtId="164" fontId="12" fillId="5" borderId="113" xfId="0" applyFont="1" applyFill="1" applyBorder="1" applyAlignment="1">
      <alignment vertical="center" wrapText="1"/>
    </xf>
    <xf numFmtId="166" fontId="6" fillId="5" borderId="112" xfId="0" applyNumberFormat="1" applyFont="1" applyFill="1" applyBorder="1" applyAlignment="1">
      <alignment vertical="center"/>
    </xf>
    <xf numFmtId="166" fontId="6" fillId="5" borderId="12" xfId="0" applyNumberFormat="1" applyFont="1" applyFill="1" applyBorder="1" applyAlignment="1">
      <alignment vertical="center"/>
    </xf>
    <xf numFmtId="166" fontId="6" fillId="5" borderId="113" xfId="0" applyNumberFormat="1" applyFont="1" applyFill="1" applyBorder="1" applyAlignment="1">
      <alignment vertical="center"/>
    </xf>
    <xf numFmtId="165" fontId="7" fillId="0" borderId="111" xfId="0" applyNumberFormat="1" applyFont="1" applyFill="1" applyBorder="1" applyAlignment="1">
      <alignment horizontal="center" vertical="center"/>
    </xf>
    <xf numFmtId="164" fontId="7" fillId="0" borderId="7" xfId="0" applyFont="1" applyFill="1" applyBorder="1" applyAlignment="1">
      <alignment vertical="top" wrapText="1"/>
    </xf>
    <xf numFmtId="166" fontId="6" fillId="0" borderId="111" xfId="0" applyNumberFormat="1" applyFont="1" applyBorder="1" applyAlignment="1">
      <alignment vertical="center"/>
    </xf>
    <xf numFmtId="166" fontId="6" fillId="0" borderId="6" xfId="0" applyNumberFormat="1" applyFont="1" applyBorder="1" applyAlignment="1">
      <alignment vertical="center"/>
    </xf>
    <xf numFmtId="166" fontId="6" fillId="0" borderId="88" xfId="0" applyNumberFormat="1" applyFont="1" applyBorder="1" applyAlignment="1">
      <alignment vertical="center"/>
    </xf>
    <xf numFmtId="164" fontId="9" fillId="0" borderId="0" xfId="0" applyFont="1" applyBorder="1" applyAlignment="1">
      <alignment vertical="top" wrapText="1"/>
    </xf>
    <xf numFmtId="164" fontId="6" fillId="0" borderId="0" xfId="0" applyFont="1" applyBorder="1" applyAlignment="1">
      <alignment/>
    </xf>
    <xf numFmtId="164" fontId="11" fillId="0" borderId="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center" vertical="center"/>
    </xf>
    <xf numFmtId="164" fontId="32" fillId="9" borderId="83" xfId="0" applyFont="1" applyFill="1" applyBorder="1" applyAlignment="1">
      <alignment vertical="center"/>
    </xf>
    <xf numFmtId="166" fontId="2" fillId="9" borderId="83" xfId="0" applyNumberFormat="1" applyFont="1" applyFill="1" applyBorder="1" applyAlignment="1">
      <alignment vertical="center"/>
    </xf>
    <xf numFmtId="166" fontId="2" fillId="9" borderId="35" xfId="0" applyNumberFormat="1" applyFont="1" applyFill="1" applyBorder="1" applyAlignment="1">
      <alignment vertical="center"/>
    </xf>
    <xf numFmtId="166" fontId="2" fillId="9" borderId="128" xfId="0" applyNumberFormat="1" applyFont="1" applyFill="1" applyBorder="1" applyAlignment="1">
      <alignment vertical="center"/>
    </xf>
    <xf numFmtId="165" fontId="6" fillId="3" borderId="10" xfId="0" applyNumberFormat="1" applyFont="1" applyFill="1" applyBorder="1" applyAlignment="1">
      <alignment horizontal="center" vertical="center"/>
    </xf>
    <xf numFmtId="165" fontId="12" fillId="3" borderId="108" xfId="0" applyNumberFormat="1" applyFont="1" applyFill="1" applyBorder="1" applyAlignment="1" applyProtection="1">
      <alignment vertical="center" wrapText="1"/>
      <protection/>
    </xf>
    <xf numFmtId="166" fontId="2" fillId="3" borderId="84" xfId="0" applyNumberFormat="1" applyFont="1" applyFill="1" applyBorder="1" applyAlignment="1">
      <alignment vertical="center"/>
    </xf>
    <xf numFmtId="166" fontId="2" fillId="3" borderId="16" xfId="0" applyNumberFormat="1" applyFont="1" applyFill="1" applyBorder="1" applyAlignment="1">
      <alignment vertical="center"/>
    </xf>
    <xf numFmtId="166" fontId="2" fillId="3" borderId="127" xfId="0" applyNumberFormat="1" applyFont="1" applyFill="1" applyBorder="1" applyAlignment="1">
      <alignment vertical="center"/>
    </xf>
    <xf numFmtId="165" fontId="6" fillId="0" borderId="39" xfId="0" applyNumberFormat="1" applyFont="1" applyFill="1" applyBorder="1" applyAlignment="1">
      <alignment horizontal="center" vertical="center"/>
    </xf>
    <xf numFmtId="165" fontId="9" fillId="0" borderId="37" xfId="0" applyNumberFormat="1" applyFont="1" applyFill="1" applyBorder="1" applyAlignment="1" applyProtection="1">
      <alignment horizontal="center" vertical="center" textRotation="90" wrapText="1"/>
      <protection/>
    </xf>
    <xf numFmtId="166" fontId="6" fillId="5" borderId="72" xfId="0" applyNumberFormat="1" applyFont="1" applyFill="1" applyBorder="1" applyAlignment="1">
      <alignment vertical="center"/>
    </xf>
    <xf numFmtId="166" fontId="6" fillId="5" borderId="25" xfId="0" applyNumberFormat="1" applyFont="1" applyFill="1" applyBorder="1" applyAlignment="1">
      <alignment vertical="center"/>
    </xf>
    <xf numFmtId="166" fontId="6" fillId="5" borderId="116" xfId="0" applyNumberFormat="1" applyFont="1" applyFill="1" applyBorder="1" applyAlignment="1">
      <alignment vertical="center"/>
    </xf>
    <xf numFmtId="165" fontId="6" fillId="0" borderId="59" xfId="0" applyNumberFormat="1" applyFont="1" applyFill="1" applyBorder="1" applyAlignment="1">
      <alignment horizontal="center" vertical="center"/>
    </xf>
    <xf numFmtId="166" fontId="6" fillId="5" borderId="70" xfId="0" applyNumberFormat="1" applyFont="1" applyFill="1" applyBorder="1" applyAlignment="1">
      <alignment vertical="center"/>
    </xf>
    <xf numFmtId="166" fontId="6" fillId="5" borderId="61" xfId="0" applyNumberFormat="1" applyFont="1" applyFill="1" applyBorder="1" applyAlignment="1">
      <alignment vertical="center"/>
    </xf>
    <xf numFmtId="166" fontId="6" fillId="5" borderId="119" xfId="0" applyNumberFormat="1" applyFont="1" applyFill="1" applyBorder="1" applyAlignment="1">
      <alignment vertical="center"/>
    </xf>
    <xf numFmtId="165" fontId="7" fillId="8" borderId="32" xfId="0" applyNumberFormat="1" applyFont="1" applyFill="1" applyBorder="1" applyAlignment="1" applyProtection="1">
      <alignment horizontal="center" vertical="center"/>
      <protection/>
    </xf>
    <xf numFmtId="165" fontId="7" fillId="8" borderId="31" xfId="0" applyNumberFormat="1" applyFont="1" applyFill="1" applyBorder="1" applyAlignment="1" applyProtection="1">
      <alignment horizontal="left" vertical="center" wrapText="1"/>
      <protection/>
    </xf>
    <xf numFmtId="166" fontId="2" fillId="8" borderId="69" xfId="0" applyNumberFormat="1" applyFont="1" applyFill="1" applyBorder="1" applyAlignment="1">
      <alignment vertical="center"/>
    </xf>
    <xf numFmtId="166" fontId="2" fillId="8" borderId="53" xfId="0" applyNumberFormat="1" applyFont="1" applyFill="1" applyBorder="1" applyAlignment="1">
      <alignment vertical="center"/>
    </xf>
    <xf numFmtId="166" fontId="2" fillId="8" borderId="120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applyProtection="1">
      <alignment horizontal="center" vertical="center"/>
      <protection/>
    </xf>
    <xf numFmtId="165" fontId="9" fillId="8" borderId="96" xfId="0" applyNumberFormat="1" applyFont="1" applyFill="1" applyBorder="1" applyAlignment="1" applyProtection="1">
      <alignment horizontal="center" vertical="center" textRotation="90" wrapText="1"/>
      <protection/>
    </xf>
    <xf numFmtId="165" fontId="9" fillId="0" borderId="22" xfId="0" applyNumberFormat="1" applyFont="1" applyFill="1" applyBorder="1" applyAlignment="1" applyProtection="1">
      <alignment vertical="center" wrapText="1"/>
      <protection/>
    </xf>
    <xf numFmtId="166" fontId="6" fillId="8" borderId="71" xfId="0" applyNumberFormat="1" applyFont="1" applyFill="1" applyBorder="1" applyAlignment="1">
      <alignment vertical="center"/>
    </xf>
    <xf numFmtId="166" fontId="6" fillId="8" borderId="21" xfId="0" applyNumberFormat="1" applyFont="1" applyFill="1" applyBorder="1" applyAlignment="1">
      <alignment vertical="center"/>
    </xf>
    <xf numFmtId="166" fontId="6" fillId="8" borderId="123" xfId="0" applyNumberFormat="1" applyFont="1" applyFill="1" applyBorder="1" applyAlignment="1">
      <alignment vertical="center"/>
    </xf>
    <xf numFmtId="165" fontId="9" fillId="0" borderId="30" xfId="0" applyNumberFormat="1" applyFont="1" applyFill="1" applyBorder="1" applyAlignment="1" applyProtection="1">
      <alignment vertical="center" wrapText="1"/>
      <protection/>
    </xf>
    <xf numFmtId="166" fontId="6" fillId="8" borderId="73" xfId="0" applyNumberFormat="1" applyFont="1" applyFill="1" applyBorder="1" applyAlignment="1">
      <alignment vertical="center"/>
    </xf>
    <xf numFmtId="166" fontId="6" fillId="8" borderId="29" xfId="0" applyNumberFormat="1" applyFont="1" applyFill="1" applyBorder="1" applyAlignment="1">
      <alignment vertical="center"/>
    </xf>
    <xf numFmtId="166" fontId="6" fillId="8" borderId="118" xfId="0" applyNumberFormat="1" applyFont="1" applyFill="1" applyBorder="1" applyAlignment="1">
      <alignment vertical="center"/>
    </xf>
    <xf numFmtId="165" fontId="7" fillId="8" borderId="24" xfId="0" applyNumberFormat="1" applyFont="1" applyFill="1" applyBorder="1" applyAlignment="1" applyProtection="1">
      <alignment horizontal="center" vertical="center"/>
      <protection/>
    </xf>
    <xf numFmtId="164" fontId="0" fillId="0" borderId="6" xfId="0" applyBorder="1" applyAlignment="1">
      <alignment vertical="center" wrapText="1"/>
    </xf>
    <xf numFmtId="165" fontId="7" fillId="8" borderId="67" xfId="0" applyNumberFormat="1" applyFont="1" applyFill="1" applyBorder="1" applyAlignment="1" applyProtection="1">
      <alignment vertical="center" wrapText="1"/>
      <protection/>
    </xf>
    <xf numFmtId="166" fontId="6" fillId="8" borderId="115" xfId="0" applyNumberFormat="1" applyFont="1" applyFill="1" applyBorder="1" applyAlignment="1">
      <alignment vertical="center"/>
    </xf>
    <xf numFmtId="166" fontId="6" fillId="8" borderId="41" xfId="0" applyNumberFormat="1" applyFont="1" applyFill="1" applyBorder="1" applyAlignment="1">
      <alignment vertical="center"/>
    </xf>
    <xf numFmtId="166" fontId="6" fillId="8" borderId="114" xfId="0" applyNumberFormat="1" applyFont="1" applyFill="1" applyBorder="1" applyAlignment="1">
      <alignment vertical="center"/>
    </xf>
    <xf numFmtId="165" fontId="7" fillId="0" borderId="59" xfId="0" applyNumberFormat="1" applyFont="1" applyFill="1" applyBorder="1" applyAlignment="1" applyProtection="1">
      <alignment horizontal="center" vertical="center"/>
      <protection/>
    </xf>
    <xf numFmtId="166" fontId="6" fillId="0" borderId="73" xfId="0" applyNumberFormat="1" applyFont="1" applyFill="1" applyBorder="1" applyAlignment="1">
      <alignment vertical="center"/>
    </xf>
    <xf numFmtId="166" fontId="6" fillId="0" borderId="29" xfId="0" applyNumberFormat="1" applyFont="1" applyFill="1" applyBorder="1" applyAlignment="1">
      <alignment vertical="center"/>
    </xf>
    <xf numFmtId="166" fontId="6" fillId="0" borderId="118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 applyProtection="1">
      <alignment horizontal="center" vertical="center"/>
      <protection/>
    </xf>
    <xf numFmtId="165" fontId="9" fillId="0" borderId="107" xfId="0" applyNumberFormat="1" applyFont="1" applyFill="1" applyBorder="1" applyAlignment="1" applyProtection="1">
      <alignment vertical="center" wrapText="1"/>
      <protection/>
    </xf>
    <xf numFmtId="166" fontId="6" fillId="0" borderId="115" xfId="0" applyNumberFormat="1" applyFont="1" applyFill="1" applyBorder="1" applyAlignment="1">
      <alignment vertical="center"/>
    </xf>
    <xf numFmtId="166" fontId="6" fillId="0" borderId="41" xfId="0" applyNumberFormat="1" applyFont="1" applyFill="1" applyBorder="1" applyAlignment="1">
      <alignment vertical="center"/>
    </xf>
    <xf numFmtId="166" fontId="6" fillId="0" borderId="114" xfId="0" applyNumberFormat="1" applyFont="1" applyFill="1" applyBorder="1" applyAlignment="1">
      <alignment vertical="center"/>
    </xf>
    <xf numFmtId="165" fontId="7" fillId="0" borderId="14" xfId="0" applyNumberFormat="1" applyFont="1" applyFill="1" applyBorder="1" applyAlignment="1" applyProtection="1">
      <alignment horizontal="center" vertical="center"/>
      <protection/>
    </xf>
    <xf numFmtId="165" fontId="9" fillId="0" borderId="67" xfId="0" applyNumberFormat="1" applyFont="1" applyFill="1" applyBorder="1" applyAlignment="1" applyProtection="1">
      <alignment vertical="center" wrapText="1"/>
      <protection/>
    </xf>
    <xf numFmtId="165" fontId="9" fillId="0" borderId="68" xfId="0" applyNumberFormat="1" applyFont="1" applyFill="1" applyBorder="1" applyAlignment="1" applyProtection="1">
      <alignment vertical="center" wrapText="1"/>
      <protection/>
    </xf>
    <xf numFmtId="166" fontId="6" fillId="0" borderId="70" xfId="0" applyNumberFormat="1" applyFont="1" applyFill="1" applyBorder="1" applyAlignment="1">
      <alignment vertical="center"/>
    </xf>
    <xf numFmtId="166" fontId="6" fillId="0" borderId="61" xfId="0" applyNumberFormat="1" applyFont="1" applyFill="1" applyBorder="1" applyAlignment="1">
      <alignment vertical="center"/>
    </xf>
    <xf numFmtId="166" fontId="6" fillId="0" borderId="119" xfId="0" applyNumberFormat="1" applyFont="1" applyFill="1" applyBorder="1" applyAlignment="1">
      <alignment vertical="center"/>
    </xf>
    <xf numFmtId="165" fontId="9" fillId="0" borderId="57" xfId="0" applyNumberFormat="1" applyFont="1" applyFill="1" applyBorder="1" applyAlignment="1" applyProtection="1">
      <alignment vertical="center" wrapText="1"/>
      <protection/>
    </xf>
    <xf numFmtId="165" fontId="7" fillId="8" borderId="66" xfId="0" applyNumberFormat="1" applyFont="1" applyFill="1" applyBorder="1" applyAlignment="1" applyProtection="1">
      <alignment vertical="center" wrapText="1"/>
      <protection/>
    </xf>
    <xf numFmtId="165" fontId="9" fillId="0" borderId="62" xfId="0" applyNumberFormat="1" applyFont="1" applyFill="1" applyBorder="1" applyAlignment="1" applyProtection="1">
      <alignment vertical="center" wrapText="1"/>
      <protection/>
    </xf>
    <xf numFmtId="165" fontId="7" fillId="0" borderId="28" xfId="0" applyNumberFormat="1" applyFont="1" applyFill="1" applyBorder="1" applyAlignment="1" applyProtection="1">
      <alignment horizontal="center" vertical="center"/>
      <protection/>
    </xf>
    <xf numFmtId="165" fontId="9" fillId="0" borderId="38" xfId="0" applyNumberFormat="1" applyFont="1" applyFill="1" applyBorder="1" applyAlignment="1" applyProtection="1">
      <alignment vertical="center" wrapText="1"/>
      <protection/>
    </xf>
    <xf numFmtId="165" fontId="7" fillId="8" borderId="20" xfId="0" applyNumberFormat="1" applyFont="1" applyFill="1" applyBorder="1" applyAlignment="1" applyProtection="1">
      <alignment horizontal="center" vertical="center"/>
      <protection/>
    </xf>
    <xf numFmtId="165" fontId="7" fillId="0" borderId="24" xfId="0" applyNumberFormat="1" applyFont="1" applyFill="1" applyBorder="1" applyAlignment="1" applyProtection="1">
      <alignment horizontal="center" vertical="center"/>
      <protection/>
    </xf>
    <xf numFmtId="166" fontId="6" fillId="0" borderId="71" xfId="0" applyNumberFormat="1" applyFont="1" applyFill="1" applyBorder="1" applyAlignment="1">
      <alignment vertical="center"/>
    </xf>
    <xf numFmtId="166" fontId="6" fillId="0" borderId="21" xfId="0" applyNumberFormat="1" applyFont="1" applyFill="1" applyBorder="1" applyAlignment="1">
      <alignment vertical="center"/>
    </xf>
    <xf numFmtId="166" fontId="6" fillId="0" borderId="123" xfId="0" applyNumberFormat="1" applyFont="1" applyFill="1" applyBorder="1" applyAlignment="1">
      <alignment vertical="center"/>
    </xf>
    <xf numFmtId="165" fontId="7" fillId="8" borderId="107" xfId="0" applyNumberFormat="1" applyFont="1" applyFill="1" applyBorder="1" applyAlignment="1" applyProtection="1">
      <alignment vertical="center" wrapText="1"/>
      <protection/>
    </xf>
    <xf numFmtId="165" fontId="12" fillId="2" borderId="63" xfId="0" applyNumberFormat="1" applyFont="1" applyFill="1" applyBorder="1" applyAlignment="1">
      <alignment vertical="center" wrapText="1"/>
    </xf>
    <xf numFmtId="165" fontId="12" fillId="2" borderId="130" xfId="0" applyNumberFormat="1" applyFont="1" applyFill="1" applyBorder="1" applyAlignment="1">
      <alignment horizontal="left" vertical="center" wrapText="1"/>
    </xf>
    <xf numFmtId="165" fontId="11" fillId="4" borderId="89" xfId="0" applyNumberFormat="1" applyFont="1" applyFill="1" applyBorder="1" applyAlignment="1">
      <alignment vertical="center"/>
    </xf>
    <xf numFmtId="166" fontId="12" fillId="4" borderId="74" xfId="0" applyNumberFormat="1" applyFont="1" applyFill="1" applyBorder="1" applyAlignment="1">
      <alignment vertical="center"/>
    </xf>
    <xf numFmtId="166" fontId="12" fillId="4" borderId="37" xfId="0" applyNumberFormat="1" applyFont="1" applyFill="1" applyBorder="1" applyAlignment="1">
      <alignment vertical="center"/>
    </xf>
    <xf numFmtId="166" fontId="12" fillId="4" borderId="117" xfId="0" applyNumberFormat="1" applyFont="1" applyFill="1" applyBorder="1" applyAlignment="1">
      <alignment vertical="center"/>
    </xf>
    <xf numFmtId="165" fontId="7" fillId="0" borderId="89" xfId="0" applyNumberFormat="1" applyFont="1" applyBorder="1" applyAlignment="1">
      <alignment horizontal="left" vertical="center" wrapText="1"/>
    </xf>
    <xf numFmtId="166" fontId="7" fillId="4" borderId="74" xfId="0" applyNumberFormat="1" applyFont="1" applyFill="1" applyBorder="1" applyAlignment="1">
      <alignment vertical="center"/>
    </xf>
    <xf numFmtId="166" fontId="7" fillId="4" borderId="37" xfId="0" applyNumberFormat="1" applyFont="1" applyFill="1" applyBorder="1" applyAlignment="1">
      <alignment vertical="center"/>
    </xf>
    <xf numFmtId="166" fontId="7" fillId="4" borderId="117" xfId="0" applyNumberFormat="1" applyFont="1" applyFill="1" applyBorder="1" applyAlignment="1">
      <alignment vertical="center"/>
    </xf>
    <xf numFmtId="166" fontId="3" fillId="4" borderId="74" xfId="0" applyNumberFormat="1" applyFont="1" applyFill="1" applyBorder="1" applyAlignment="1">
      <alignment vertical="center"/>
    </xf>
    <xf numFmtId="166" fontId="3" fillId="4" borderId="117" xfId="0" applyNumberFormat="1" applyFont="1" applyFill="1" applyBorder="1" applyAlignment="1">
      <alignment vertical="center"/>
    </xf>
    <xf numFmtId="165" fontId="7" fillId="0" borderId="5" xfId="0" applyNumberFormat="1" applyFont="1" applyBorder="1" applyAlignment="1">
      <alignment horizontal="center" vertical="center"/>
    </xf>
    <xf numFmtId="166" fontId="3" fillId="5" borderId="74" xfId="0" applyNumberFormat="1" applyFont="1" applyFill="1" applyBorder="1" applyAlignment="1">
      <alignment vertical="center"/>
    </xf>
    <xf numFmtId="166" fontId="3" fillId="5" borderId="117" xfId="0" applyNumberFormat="1" applyFont="1" applyFill="1" applyBorder="1" applyAlignment="1">
      <alignment vertical="center"/>
    </xf>
    <xf numFmtId="164" fontId="9" fillId="0" borderId="16" xfId="0" applyFont="1" applyBorder="1" applyAlignment="1">
      <alignment horizontal="center" vertical="center" textRotation="90"/>
    </xf>
    <xf numFmtId="165" fontId="9" fillId="0" borderId="114" xfId="0" applyNumberFormat="1" applyFont="1" applyFill="1" applyBorder="1" applyAlignment="1" applyProtection="1">
      <alignment vertical="center" wrapText="1"/>
      <protection/>
    </xf>
    <xf numFmtId="166" fontId="7" fillId="0" borderId="115" xfId="0" applyNumberFormat="1" applyFont="1" applyFill="1" applyBorder="1" applyAlignment="1">
      <alignment vertical="center"/>
    </xf>
    <xf numFmtId="166" fontId="7" fillId="0" borderId="114" xfId="0" applyNumberFormat="1" applyFont="1" applyFill="1" applyBorder="1" applyAlignment="1">
      <alignment vertical="center"/>
    </xf>
    <xf numFmtId="165" fontId="9" fillId="0" borderId="118" xfId="0" applyNumberFormat="1" applyFont="1" applyFill="1" applyBorder="1" applyAlignment="1" applyProtection="1">
      <alignment vertical="center" wrapText="1"/>
      <protection/>
    </xf>
    <xf numFmtId="166" fontId="7" fillId="0" borderId="73" xfId="0" applyNumberFormat="1" applyFont="1" applyFill="1" applyBorder="1" applyAlignment="1">
      <alignment vertical="center"/>
    </xf>
    <xf numFmtId="166" fontId="7" fillId="0" borderId="118" xfId="0" applyNumberFormat="1" applyFont="1" applyFill="1" applyBorder="1" applyAlignment="1">
      <alignment vertical="center"/>
    </xf>
    <xf numFmtId="164" fontId="7" fillId="0" borderId="17" xfId="0" applyFont="1" applyBorder="1" applyAlignment="1">
      <alignment vertical="center"/>
    </xf>
    <xf numFmtId="166" fontId="7" fillId="5" borderId="74" xfId="0" applyNumberFormat="1" applyFont="1" applyFill="1" applyBorder="1" applyAlignment="1">
      <alignment vertical="center"/>
    </xf>
    <xf numFmtId="166" fontId="7" fillId="5" borderId="117" xfId="0" applyNumberFormat="1" applyFont="1" applyFill="1" applyBorder="1" applyAlignment="1">
      <alignment vertical="center"/>
    </xf>
    <xf numFmtId="164" fontId="9" fillId="0" borderId="35" xfId="0" applyFont="1" applyBorder="1" applyAlignment="1">
      <alignment horizontal="center" vertical="center" textRotation="90"/>
    </xf>
    <xf numFmtId="165" fontId="9" fillId="0" borderId="122" xfId="0" applyNumberFormat="1" applyFont="1" applyFill="1" applyBorder="1" applyAlignment="1" applyProtection="1">
      <alignment vertical="center" wrapText="1"/>
      <protection/>
    </xf>
    <xf numFmtId="166" fontId="7" fillId="0" borderId="121" xfId="0" applyNumberFormat="1" applyFont="1" applyFill="1" applyBorder="1" applyAlignment="1">
      <alignment vertical="center"/>
    </xf>
    <xf numFmtId="166" fontId="7" fillId="0" borderId="45" xfId="0" applyNumberFormat="1" applyFont="1" applyFill="1" applyBorder="1" applyAlignment="1">
      <alignment vertical="center"/>
    </xf>
    <xf numFmtId="166" fontId="7" fillId="0" borderId="122" xfId="0" applyNumberFormat="1" applyFont="1" applyFill="1" applyBorder="1" applyAlignment="1">
      <alignment vertical="center"/>
    </xf>
    <xf numFmtId="164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2"/>
  <sheetViews>
    <sheetView workbookViewId="0" topLeftCell="A1">
      <selection activeCell="B5" sqref="A1:IV65536"/>
    </sheetView>
  </sheetViews>
  <sheetFormatPr defaultColWidth="9.00390625" defaultRowHeight="12.75"/>
  <cols>
    <col min="1" max="1" width="20.75390625" style="0" customWidth="1"/>
    <col min="2" max="2" width="48.25390625" style="0" customWidth="1"/>
    <col min="3" max="3" width="10.375" style="0" customWidth="1"/>
    <col min="4" max="4" width="8.375" style="0" customWidth="1"/>
  </cols>
  <sheetData>
    <row r="1" spans="1:5" ht="12.75">
      <c r="A1" s="1"/>
      <c r="B1" s="2"/>
      <c r="C1" s="3" t="s">
        <v>0</v>
      </c>
      <c r="D1" s="3"/>
      <c r="E1" s="3"/>
    </row>
    <row r="2" spans="1:5" ht="11.25" customHeight="1">
      <c r="A2" s="4"/>
      <c r="B2" s="5" t="s">
        <v>1</v>
      </c>
      <c r="C2" s="5"/>
      <c r="D2" s="5"/>
      <c r="E2" s="5"/>
    </row>
    <row r="3" spans="1:5" ht="12.75" customHeight="1">
      <c r="A3" s="6"/>
      <c r="B3" s="5" t="s">
        <v>2</v>
      </c>
      <c r="C3" s="5"/>
      <c r="D3" s="5"/>
      <c r="E3" s="5"/>
    </row>
    <row r="4" spans="1:5" ht="12.75" customHeight="1">
      <c r="A4" s="3" t="s">
        <v>3</v>
      </c>
      <c r="B4" s="3"/>
      <c r="C4" s="3"/>
      <c r="D4" s="3"/>
      <c r="E4" s="3"/>
    </row>
    <row r="5" spans="1:5" ht="12" customHeight="1">
      <c r="A5" s="7"/>
      <c r="B5" s="5" t="s">
        <v>4</v>
      </c>
      <c r="C5" s="5"/>
      <c r="D5" s="5"/>
      <c r="E5" s="5"/>
    </row>
    <row r="6" spans="1:3" ht="8.25" customHeight="1">
      <c r="A6" s="7"/>
      <c r="B6" s="8"/>
      <c r="C6" s="9"/>
    </row>
    <row r="7" spans="1:5" ht="12.75" customHeight="1">
      <c r="A7" s="10" t="s">
        <v>5</v>
      </c>
      <c r="B7" s="10"/>
      <c r="C7" s="10"/>
      <c r="D7" s="10"/>
      <c r="E7" s="10"/>
    </row>
    <row r="8" spans="1:5" ht="12.75" customHeight="1">
      <c r="A8" s="10" t="s">
        <v>6</v>
      </c>
      <c r="B8" s="10"/>
      <c r="C8" s="10"/>
      <c r="D8" s="10"/>
      <c r="E8" s="10"/>
    </row>
    <row r="9" spans="1:5" s="13" customFormat="1" ht="12" customHeight="1">
      <c r="A9" s="7"/>
      <c r="B9" s="11"/>
      <c r="C9" s="12"/>
      <c r="E9" s="14" t="s">
        <v>7</v>
      </c>
    </row>
    <row r="10" spans="1:5" s="13" customFormat="1" ht="19.5" customHeight="1">
      <c r="A10" s="15" t="s">
        <v>8</v>
      </c>
      <c r="B10" s="16" t="s">
        <v>9</v>
      </c>
      <c r="C10" s="17" t="s">
        <v>10</v>
      </c>
      <c r="D10" s="17"/>
      <c r="E10" s="17"/>
    </row>
    <row r="11" spans="1:5" s="13" customFormat="1" ht="33" customHeight="1">
      <c r="A11" s="15"/>
      <c r="B11" s="16"/>
      <c r="C11" s="18" t="s">
        <v>11</v>
      </c>
      <c r="D11" s="19" t="s">
        <v>12</v>
      </c>
      <c r="E11" s="20" t="s">
        <v>13</v>
      </c>
    </row>
    <row r="12" spans="1:5" s="13" customFormat="1" ht="27" customHeight="1">
      <c r="A12" s="21" t="s">
        <v>14</v>
      </c>
      <c r="B12" s="22" t="s">
        <v>15</v>
      </c>
      <c r="C12" s="23">
        <f>C62+C169</f>
        <v>231160.2</v>
      </c>
      <c r="D12" s="24">
        <f>D62+D169</f>
        <v>27500</v>
      </c>
      <c r="E12" s="25">
        <f>E62+E169</f>
        <v>258660.2</v>
      </c>
    </row>
    <row r="13" spans="1:5" s="13" customFormat="1" ht="15.75" customHeight="1">
      <c r="A13" s="26"/>
      <c r="B13" s="27" t="s">
        <v>16</v>
      </c>
      <c r="C13" s="28">
        <f>C12/C258</f>
        <v>0.2901809072275521</v>
      </c>
      <c r="D13" s="29"/>
      <c r="E13" s="30">
        <f>E12/E258</f>
        <v>0.3089867212025936</v>
      </c>
    </row>
    <row r="14" spans="1:5" s="13" customFormat="1" ht="22.5" customHeight="1">
      <c r="A14" s="21" t="s">
        <v>17</v>
      </c>
      <c r="B14" s="31" t="s">
        <v>18</v>
      </c>
      <c r="C14" s="23">
        <f>C16</f>
        <v>72426</v>
      </c>
      <c r="D14" s="24">
        <f>D16</f>
        <v>6000</v>
      </c>
      <c r="E14" s="25">
        <f>E16</f>
        <v>78426</v>
      </c>
    </row>
    <row r="15" spans="1:5" s="13" customFormat="1" ht="15.75" customHeight="1">
      <c r="A15" s="32"/>
      <c r="B15" s="33" t="s">
        <v>19</v>
      </c>
      <c r="C15" s="34">
        <f>C14/C12</f>
        <v>0.3133151814196388</v>
      </c>
      <c r="D15" s="35"/>
      <c r="E15" s="36">
        <f>E14/E12</f>
        <v>0.3032008789910469</v>
      </c>
    </row>
    <row r="16" spans="1:5" s="13" customFormat="1" ht="22.5" customHeight="1">
      <c r="A16" s="37" t="s">
        <v>20</v>
      </c>
      <c r="B16" s="38" t="s">
        <v>21</v>
      </c>
      <c r="C16" s="39">
        <f>C20+C21+C22+C23</f>
        <v>72426</v>
      </c>
      <c r="D16" s="40">
        <f>D20+D21+D22+D23</f>
        <v>6000</v>
      </c>
      <c r="E16" s="41">
        <f>E20+E21+E22+E23</f>
        <v>78426</v>
      </c>
    </row>
    <row r="17" spans="1:5" s="13" customFormat="1" ht="15.75" customHeight="1">
      <c r="A17" s="42" t="s">
        <v>22</v>
      </c>
      <c r="B17" s="43" t="s">
        <v>23</v>
      </c>
      <c r="C17" s="44">
        <f>C16-(C18+C19)</f>
        <v>54319.5</v>
      </c>
      <c r="D17" s="45">
        <f>D16-(D18+D19)</f>
        <v>4500</v>
      </c>
      <c r="E17" s="46">
        <f>E16-(E18+E19)</f>
        <v>58819.5</v>
      </c>
    </row>
    <row r="18" spans="1:5" s="13" customFormat="1" ht="13.5" customHeight="1">
      <c r="A18" s="42"/>
      <c r="B18" s="47" t="s">
        <v>24</v>
      </c>
      <c r="C18" s="48">
        <f>ROUND(C16*5/20,1)</f>
        <v>18106.5</v>
      </c>
      <c r="D18" s="49">
        <f>ROUND(D16*5/20,1)</f>
        <v>1500</v>
      </c>
      <c r="E18" s="50">
        <f>ROUND(E16*5/20,1)</f>
        <v>19606.5</v>
      </c>
    </row>
    <row r="19" spans="1:5" s="13" customFormat="1" ht="12.75" customHeight="1">
      <c r="A19" s="42"/>
      <c r="B19" s="51" t="s">
        <v>25</v>
      </c>
      <c r="C19" s="52">
        <f>ROUND(C16*0/20,1)</f>
        <v>0</v>
      </c>
      <c r="D19" s="53">
        <f>ROUND(D16*0/20,1)</f>
        <v>0</v>
      </c>
      <c r="E19" s="54">
        <f>ROUND(E16*0/20,1)</f>
        <v>0</v>
      </c>
    </row>
    <row r="20" spans="1:5" s="13" customFormat="1" ht="60" customHeight="1">
      <c r="A20" s="55" t="s">
        <v>26</v>
      </c>
      <c r="B20" s="56" t="s">
        <v>27</v>
      </c>
      <c r="C20" s="57">
        <v>71226</v>
      </c>
      <c r="D20" s="58">
        <v>6000</v>
      </c>
      <c r="E20" s="59">
        <f>C20+D20</f>
        <v>77226</v>
      </c>
    </row>
    <row r="21" spans="1:5" s="13" customFormat="1" ht="81" customHeight="1">
      <c r="A21" s="60" t="s">
        <v>28</v>
      </c>
      <c r="B21" s="56" t="s">
        <v>29</v>
      </c>
      <c r="C21" s="57">
        <v>600</v>
      </c>
      <c r="D21" s="58"/>
      <c r="E21" s="59">
        <f>C21+D21</f>
        <v>600</v>
      </c>
    </row>
    <row r="22" spans="1:5" s="13" customFormat="1" ht="35.25" customHeight="1">
      <c r="A22" s="55" t="s">
        <v>30</v>
      </c>
      <c r="B22" s="61" t="s">
        <v>31</v>
      </c>
      <c r="C22" s="57">
        <v>300</v>
      </c>
      <c r="D22" s="58"/>
      <c r="E22" s="59">
        <f>C22+D22</f>
        <v>300</v>
      </c>
    </row>
    <row r="23" spans="1:5" s="13" customFormat="1" ht="68.25" customHeight="1">
      <c r="A23" s="62" t="s">
        <v>32</v>
      </c>
      <c r="B23" s="63" t="s">
        <v>33</v>
      </c>
      <c r="C23" s="57">
        <v>300</v>
      </c>
      <c r="D23" s="58"/>
      <c r="E23" s="59">
        <f>C23+D23</f>
        <v>300</v>
      </c>
    </row>
    <row r="24" spans="1:5" s="13" customFormat="1" ht="27" customHeight="1">
      <c r="A24" s="64" t="s">
        <v>34</v>
      </c>
      <c r="B24" s="65" t="s">
        <v>35</v>
      </c>
      <c r="C24" s="66">
        <f>C26</f>
        <v>1888</v>
      </c>
      <c r="D24" s="67">
        <f>D26</f>
        <v>0</v>
      </c>
      <c r="E24" s="68">
        <f>E26</f>
        <v>1888</v>
      </c>
    </row>
    <row r="25" spans="1:5" s="13" customFormat="1" ht="18" customHeight="1">
      <c r="A25" s="69"/>
      <c r="B25" s="33" t="s">
        <v>19</v>
      </c>
      <c r="C25" s="34">
        <f>C24/C12</f>
        <v>0.008167495961675063</v>
      </c>
      <c r="D25" s="35"/>
      <c r="E25" s="36">
        <f>E24/E12</f>
        <v>0.007299151550953722</v>
      </c>
    </row>
    <row r="26" spans="1:5" s="13" customFormat="1" ht="27" customHeight="1">
      <c r="A26" s="70" t="s">
        <v>36</v>
      </c>
      <c r="B26" s="71" t="s">
        <v>37</v>
      </c>
      <c r="C26" s="72">
        <f>C27+C28+C29+C30</f>
        <v>1888</v>
      </c>
      <c r="D26" s="73">
        <f>D27+D28+D29+D30</f>
        <v>0</v>
      </c>
      <c r="E26" s="74">
        <f>E27+E28+E29+E30</f>
        <v>1888</v>
      </c>
    </row>
    <row r="27" spans="1:5" s="13" customFormat="1" ht="48.75" customHeight="1">
      <c r="A27" s="75" t="s">
        <v>38</v>
      </c>
      <c r="B27" s="76" t="s">
        <v>39</v>
      </c>
      <c r="C27" s="77">
        <v>700</v>
      </c>
      <c r="D27" s="78"/>
      <c r="E27" s="79">
        <f>C27+D27</f>
        <v>700</v>
      </c>
    </row>
    <row r="28" spans="1:5" s="13" customFormat="1" ht="57" customHeight="1">
      <c r="A28" s="80" t="s">
        <v>40</v>
      </c>
      <c r="B28" s="81" t="s">
        <v>41</v>
      </c>
      <c r="C28" s="82">
        <v>5</v>
      </c>
      <c r="D28" s="83"/>
      <c r="E28" s="84">
        <f>C28+D28</f>
        <v>5</v>
      </c>
    </row>
    <row r="29" spans="1:5" s="13" customFormat="1" ht="43.5" customHeight="1">
      <c r="A29" s="80" t="s">
        <v>42</v>
      </c>
      <c r="B29" s="81" t="s">
        <v>43</v>
      </c>
      <c r="C29" s="82">
        <v>1183</v>
      </c>
      <c r="D29" s="83"/>
      <c r="E29" s="84">
        <f>C29+D29</f>
        <v>1183</v>
      </c>
    </row>
    <row r="30" spans="1:5" s="13" customFormat="1" ht="45.75" customHeight="1">
      <c r="A30" s="85" t="s">
        <v>44</v>
      </c>
      <c r="B30" s="86" t="s">
        <v>45</v>
      </c>
      <c r="C30" s="87">
        <v>0</v>
      </c>
      <c r="D30" s="88"/>
      <c r="E30" s="89">
        <f>C30+D30</f>
        <v>0</v>
      </c>
    </row>
    <row r="31" spans="1:5" s="13" customFormat="1" ht="6.75" customHeight="1">
      <c r="A31" s="90"/>
      <c r="B31" s="91"/>
      <c r="C31" s="92"/>
      <c r="D31" s="92"/>
      <c r="E31" s="92"/>
    </row>
    <row r="32" spans="1:5" s="13" customFormat="1" ht="6" customHeight="1">
      <c r="A32" s="93"/>
      <c r="B32" s="94"/>
      <c r="C32" s="95"/>
      <c r="D32" s="95"/>
      <c r="E32" s="95"/>
    </row>
    <row r="33" spans="1:5" s="13" customFormat="1" ht="28.5" customHeight="1">
      <c r="A33" s="64" t="s">
        <v>46</v>
      </c>
      <c r="B33" s="96" t="s">
        <v>47</v>
      </c>
      <c r="C33" s="97">
        <f>C35+C38+C41</f>
        <v>27780</v>
      </c>
      <c r="D33" s="98">
        <f>D35+D38+D41</f>
        <v>0</v>
      </c>
      <c r="E33" s="99">
        <f>E35+E38+E41</f>
        <v>27780</v>
      </c>
    </row>
    <row r="34" spans="1:5" s="13" customFormat="1" ht="16.5" customHeight="1">
      <c r="A34" s="69"/>
      <c r="B34" s="33" t="s">
        <v>19</v>
      </c>
      <c r="C34" s="34">
        <f>C33/C12</f>
        <v>0.12017639714795193</v>
      </c>
      <c r="D34" s="35"/>
      <c r="E34" s="36">
        <f>E33/E12</f>
        <v>0.10739959220629999</v>
      </c>
    </row>
    <row r="35" spans="1:5" s="13" customFormat="1" ht="23.25" customHeight="1">
      <c r="A35" s="100" t="s">
        <v>48</v>
      </c>
      <c r="B35" s="101" t="s">
        <v>49</v>
      </c>
      <c r="C35" s="102">
        <f>C36+C37</f>
        <v>23700</v>
      </c>
      <c r="D35" s="103">
        <f>D36+D37</f>
        <v>0</v>
      </c>
      <c r="E35" s="104">
        <f>E36+E37</f>
        <v>23700</v>
      </c>
    </row>
    <row r="36" spans="1:5" s="13" customFormat="1" ht="24" customHeight="1">
      <c r="A36" s="105" t="s">
        <v>50</v>
      </c>
      <c r="B36" s="106" t="s">
        <v>51</v>
      </c>
      <c r="C36" s="82">
        <v>23700</v>
      </c>
      <c r="D36" s="83"/>
      <c r="E36" s="84">
        <f>C36+D36</f>
        <v>23700</v>
      </c>
    </row>
    <row r="37" spans="1:5" s="13" customFormat="1" ht="32.25" customHeight="1">
      <c r="A37" s="107" t="s">
        <v>52</v>
      </c>
      <c r="B37" s="108" t="s">
        <v>53</v>
      </c>
      <c r="C37" s="109"/>
      <c r="D37" s="110"/>
      <c r="E37" s="111">
        <f>C37+D37</f>
        <v>0</v>
      </c>
    </row>
    <row r="38" spans="1:5" s="13" customFormat="1" ht="19.5" customHeight="1">
      <c r="A38" s="112" t="s">
        <v>54</v>
      </c>
      <c r="B38" s="113" t="s">
        <v>55</v>
      </c>
      <c r="C38" s="114">
        <f>C39+C40</f>
        <v>80</v>
      </c>
      <c r="D38" s="115">
        <f>D39+D40</f>
        <v>0</v>
      </c>
      <c r="E38" s="116">
        <f>E39+E40</f>
        <v>80</v>
      </c>
    </row>
    <row r="39" spans="1:5" s="13" customFormat="1" ht="17.25" customHeight="1">
      <c r="A39" s="112" t="s">
        <v>56</v>
      </c>
      <c r="B39" s="117" t="s">
        <v>57</v>
      </c>
      <c r="C39" s="77">
        <v>80</v>
      </c>
      <c r="D39" s="78"/>
      <c r="E39" s="79">
        <f>C39+D39</f>
        <v>80</v>
      </c>
    </row>
    <row r="40" spans="1:5" s="13" customFormat="1" ht="21.75" customHeight="1">
      <c r="A40" s="118" t="s">
        <v>58</v>
      </c>
      <c r="B40" s="119" t="s">
        <v>59</v>
      </c>
      <c r="C40" s="120"/>
      <c r="D40" s="121"/>
      <c r="E40" s="122">
        <f>C40+D40</f>
        <v>0</v>
      </c>
    </row>
    <row r="41" spans="1:5" s="13" customFormat="1" ht="22.5" customHeight="1">
      <c r="A41" s="100" t="s">
        <v>60</v>
      </c>
      <c r="B41" s="101" t="s">
        <v>61</v>
      </c>
      <c r="C41" s="102">
        <f>C42</f>
        <v>4000</v>
      </c>
      <c r="D41" s="103">
        <f>D42</f>
        <v>0</v>
      </c>
      <c r="E41" s="104">
        <f>E42</f>
        <v>4000</v>
      </c>
    </row>
    <row r="42" spans="1:5" s="13" customFormat="1" ht="24.75" customHeight="1">
      <c r="A42" s="107" t="s">
        <v>62</v>
      </c>
      <c r="B42" s="108" t="s">
        <v>63</v>
      </c>
      <c r="C42" s="109">
        <v>4000</v>
      </c>
      <c r="D42" s="110"/>
      <c r="E42" s="111">
        <f>C42+D42</f>
        <v>4000</v>
      </c>
    </row>
    <row r="43" spans="1:5" s="13" customFormat="1" ht="24" customHeight="1">
      <c r="A43" s="64" t="s">
        <v>64</v>
      </c>
      <c r="B43" s="123" t="s">
        <v>65</v>
      </c>
      <c r="C43" s="97">
        <f>C45+C47</f>
        <v>45475</v>
      </c>
      <c r="D43" s="98">
        <f>D45+D47</f>
        <v>0</v>
      </c>
      <c r="E43" s="99">
        <f>E45+E47</f>
        <v>45475</v>
      </c>
    </row>
    <row r="44" spans="1:5" s="13" customFormat="1" ht="14.25" customHeight="1">
      <c r="A44" s="69"/>
      <c r="B44" s="33" t="s">
        <v>19</v>
      </c>
      <c r="C44" s="34">
        <f>C43/C12</f>
        <v>0.19672504176757072</v>
      </c>
      <c r="D44" s="35"/>
      <c r="E44" s="36">
        <f>E43/E12</f>
        <v>0.17580980761632442</v>
      </c>
    </row>
    <row r="45" spans="1:5" s="13" customFormat="1" ht="20.25" customHeight="1">
      <c r="A45" s="37" t="s">
        <v>66</v>
      </c>
      <c r="B45" s="124" t="s">
        <v>67</v>
      </c>
      <c r="C45" s="39">
        <f>C46</f>
        <v>3000</v>
      </c>
      <c r="D45" s="40">
        <f>D46</f>
        <v>0</v>
      </c>
      <c r="E45" s="41">
        <f>E46</f>
        <v>3000</v>
      </c>
    </row>
    <row r="46" spans="1:5" s="13" customFormat="1" ht="36" customHeight="1">
      <c r="A46" s="37" t="s">
        <v>68</v>
      </c>
      <c r="B46" s="125" t="s">
        <v>69</v>
      </c>
      <c r="C46" s="126">
        <v>3000</v>
      </c>
      <c r="D46" s="127"/>
      <c r="E46" s="128">
        <f>C46+D46</f>
        <v>3000</v>
      </c>
    </row>
    <row r="47" spans="1:5" s="13" customFormat="1" ht="18.75" customHeight="1">
      <c r="A47" s="55" t="s">
        <v>70</v>
      </c>
      <c r="B47" s="129" t="s">
        <v>71</v>
      </c>
      <c r="C47" s="72">
        <f>C48+C51</f>
        <v>42475</v>
      </c>
      <c r="D47" s="73">
        <f>D48+D51</f>
        <v>0</v>
      </c>
      <c r="E47" s="74">
        <f>E48+E51</f>
        <v>42475</v>
      </c>
    </row>
    <row r="48" spans="1:5" s="13" customFormat="1" ht="18.75" customHeight="1">
      <c r="A48" s="130" t="s">
        <v>72</v>
      </c>
      <c r="B48" s="131" t="s">
        <v>73</v>
      </c>
      <c r="C48" s="132">
        <f>C49</f>
        <v>30275</v>
      </c>
      <c r="D48" s="133">
        <f>D49</f>
        <v>0</v>
      </c>
      <c r="E48" s="134">
        <f>E49</f>
        <v>30275</v>
      </c>
    </row>
    <row r="49" spans="1:5" s="13" customFormat="1" ht="24" customHeight="1">
      <c r="A49" s="135" t="s">
        <v>74</v>
      </c>
      <c r="B49" s="136" t="s">
        <v>75</v>
      </c>
      <c r="C49" s="109">
        <v>30275</v>
      </c>
      <c r="D49" s="110"/>
      <c r="E49" s="111">
        <f>C49+D49</f>
        <v>30275</v>
      </c>
    </row>
    <row r="50" spans="1:5" s="13" customFormat="1" ht="18.75" customHeight="1">
      <c r="A50" s="130" t="s">
        <v>76</v>
      </c>
      <c r="B50" s="131" t="s">
        <v>77</v>
      </c>
      <c r="C50" s="132">
        <f>C51</f>
        <v>12200</v>
      </c>
      <c r="D50" s="133">
        <f>D51</f>
        <v>0</v>
      </c>
      <c r="E50" s="134">
        <f>E51</f>
        <v>12200</v>
      </c>
    </row>
    <row r="51" spans="1:5" s="13" customFormat="1" ht="24" customHeight="1">
      <c r="A51" s="137" t="s">
        <v>78</v>
      </c>
      <c r="B51" s="138" t="s">
        <v>79</v>
      </c>
      <c r="C51" s="87">
        <v>12200</v>
      </c>
      <c r="D51" s="88"/>
      <c r="E51" s="89">
        <f>C51+D51</f>
        <v>12200</v>
      </c>
    </row>
    <row r="52" spans="1:5" s="13" customFormat="1" ht="21" customHeight="1">
      <c r="A52" s="21" t="s">
        <v>80</v>
      </c>
      <c r="B52" s="31" t="s">
        <v>81</v>
      </c>
      <c r="C52" s="139">
        <f>C54+C56</f>
        <v>4710</v>
      </c>
      <c r="D52" s="140">
        <f>D54+D56</f>
        <v>5</v>
      </c>
      <c r="E52" s="141">
        <f>E54+E56</f>
        <v>4715</v>
      </c>
    </row>
    <row r="53" spans="1:5" s="13" customFormat="1" ht="11.25" customHeight="1">
      <c r="A53" s="69"/>
      <c r="B53" s="33" t="s">
        <v>19</v>
      </c>
      <c r="C53" s="34">
        <f>C52/C12</f>
        <v>0.020375479862017768</v>
      </c>
      <c r="D53" s="35"/>
      <c r="E53" s="36">
        <f>E52/E12</f>
        <v>0.018228548497217584</v>
      </c>
    </row>
    <row r="54" spans="1:5" s="13" customFormat="1" ht="25.5" customHeight="1">
      <c r="A54" s="142" t="s">
        <v>82</v>
      </c>
      <c r="B54" s="143" t="s">
        <v>83</v>
      </c>
      <c r="C54" s="144">
        <f>SUM(C55)</f>
        <v>4700</v>
      </c>
      <c r="D54" s="145">
        <f>SUM(D55)</f>
        <v>0</v>
      </c>
      <c r="E54" s="146">
        <f>SUM(E55)</f>
        <v>4700</v>
      </c>
    </row>
    <row r="55" spans="1:5" s="13" customFormat="1" ht="24" customHeight="1">
      <c r="A55" s="147" t="s">
        <v>84</v>
      </c>
      <c r="B55" s="148" t="s">
        <v>85</v>
      </c>
      <c r="C55" s="149">
        <v>4700</v>
      </c>
      <c r="D55" s="150"/>
      <c r="E55" s="151">
        <f>C55+D55</f>
        <v>4700</v>
      </c>
    </row>
    <row r="56" spans="1:5" s="13" customFormat="1" ht="27" customHeight="1">
      <c r="A56" s="152" t="s">
        <v>86</v>
      </c>
      <c r="B56" s="153" t="s">
        <v>87</v>
      </c>
      <c r="C56" s="154">
        <f>C57+C59</f>
        <v>10</v>
      </c>
      <c r="D56" s="155">
        <f>D57+D59</f>
        <v>5</v>
      </c>
      <c r="E56" s="156">
        <f>E57+E59</f>
        <v>15</v>
      </c>
    </row>
    <row r="57" spans="1:5" s="13" customFormat="1" ht="24.75" customHeight="1">
      <c r="A57" s="157" t="s">
        <v>88</v>
      </c>
      <c r="B57" s="158" t="s">
        <v>89</v>
      </c>
      <c r="C57" s="159">
        <f>C58</f>
        <v>10</v>
      </c>
      <c r="D57" s="160">
        <f>D58</f>
        <v>5</v>
      </c>
      <c r="E57" s="161">
        <f>E58</f>
        <v>15</v>
      </c>
    </row>
    <row r="58" spans="1:5" s="13" customFormat="1" ht="21.75" customHeight="1">
      <c r="A58" s="157" t="s">
        <v>90</v>
      </c>
      <c r="B58" s="162" t="s">
        <v>91</v>
      </c>
      <c r="C58" s="163">
        <v>10</v>
      </c>
      <c r="D58" s="164">
        <v>5</v>
      </c>
      <c r="E58" s="165">
        <f>C58+D58</f>
        <v>15</v>
      </c>
    </row>
    <row r="59" spans="1:5" s="13" customFormat="1" ht="31.5" customHeight="1">
      <c r="A59" s="157" t="s">
        <v>92</v>
      </c>
      <c r="B59" s="158" t="s">
        <v>93</v>
      </c>
      <c r="C59" s="159">
        <f>C61</f>
        <v>0</v>
      </c>
      <c r="D59" s="160">
        <f>D61</f>
        <v>0</v>
      </c>
      <c r="E59" s="161">
        <f>E61</f>
        <v>0</v>
      </c>
    </row>
    <row r="60" spans="1:5" s="13" customFormat="1" ht="52.5" customHeight="1">
      <c r="A60" s="157" t="s">
        <v>94</v>
      </c>
      <c r="B60" s="158" t="s">
        <v>95</v>
      </c>
      <c r="C60" s="159">
        <f>C61</f>
        <v>0</v>
      </c>
      <c r="D60" s="160">
        <f>D61</f>
        <v>0</v>
      </c>
      <c r="E60" s="161">
        <f>E61</f>
        <v>0</v>
      </c>
    </row>
    <row r="61" spans="1:5" s="13" customFormat="1" ht="48" customHeight="1">
      <c r="A61" s="166" t="s">
        <v>96</v>
      </c>
      <c r="B61" s="162" t="s">
        <v>95</v>
      </c>
      <c r="C61" s="167">
        <v>0</v>
      </c>
      <c r="D61" s="168"/>
      <c r="E61" s="169">
        <f>C61+D61</f>
        <v>0</v>
      </c>
    </row>
    <row r="62" spans="1:5" s="13" customFormat="1" ht="16.5" customHeight="1">
      <c r="A62" s="170" t="s">
        <v>97</v>
      </c>
      <c r="B62" s="170"/>
      <c r="C62" s="171">
        <f>C14+C24+C33+C43+C52</f>
        <v>152279</v>
      </c>
      <c r="D62" s="172">
        <f>D14+D24+D33+D43+D52</f>
        <v>6005</v>
      </c>
      <c r="E62" s="173">
        <f>E14+E24+E33+E43+E52</f>
        <v>158284</v>
      </c>
    </row>
    <row r="63" spans="1:5" s="13" customFormat="1" ht="13.5" customHeight="1">
      <c r="A63" s="174"/>
      <c r="B63" s="175" t="s">
        <v>98</v>
      </c>
      <c r="C63" s="176">
        <f>C62/C258</f>
        <v>0.19115945725823216</v>
      </c>
      <c r="D63" s="177"/>
      <c r="E63" s="178">
        <f>E62/E258</f>
        <v>0.18908070966786278</v>
      </c>
    </row>
    <row r="64" spans="1:5" s="13" customFormat="1" ht="13.5" customHeight="1">
      <c r="A64" s="174"/>
      <c r="B64" s="179" t="s">
        <v>19</v>
      </c>
      <c r="C64" s="180">
        <f>C62/C12</f>
        <v>0.6587595961588543</v>
      </c>
      <c r="D64" s="181"/>
      <c r="E64" s="182">
        <f>E62/E12</f>
        <v>0.6119379788618426</v>
      </c>
    </row>
    <row r="65" spans="1:5" s="13" customFormat="1" ht="9.75" customHeight="1">
      <c r="A65" s="183"/>
      <c r="B65" s="184"/>
      <c r="C65" s="185"/>
      <c r="D65" s="185"/>
      <c r="E65" s="185"/>
    </row>
    <row r="66" spans="1:5" s="13" customFormat="1" ht="6" customHeight="1">
      <c r="A66" s="186"/>
      <c r="B66" s="187"/>
      <c r="C66" s="188"/>
      <c r="D66" s="188"/>
      <c r="E66" s="188"/>
    </row>
    <row r="67" spans="1:5" s="13" customFormat="1" ht="27" customHeight="1">
      <c r="A67" s="189" t="s">
        <v>99</v>
      </c>
      <c r="B67" s="123" t="s">
        <v>100</v>
      </c>
      <c r="C67" s="97">
        <f>C69+C83+C87</f>
        <v>27839</v>
      </c>
      <c r="D67" s="98">
        <f>D69+D83+D87</f>
        <v>0</v>
      </c>
      <c r="E67" s="99">
        <f>E69+E83+E87</f>
        <v>27839</v>
      </c>
    </row>
    <row r="68" spans="1:5" s="13" customFormat="1" ht="16.5" customHeight="1">
      <c r="A68" s="69"/>
      <c r="B68" s="33" t="s">
        <v>19</v>
      </c>
      <c r="C68" s="34">
        <f>C67/C12</f>
        <v>0.12043163139675428</v>
      </c>
      <c r="D68" s="35"/>
      <c r="E68" s="36">
        <f>E67/E12</f>
        <v>0.1076276906922673</v>
      </c>
    </row>
    <row r="69" spans="1:5" s="13" customFormat="1" ht="57" customHeight="1">
      <c r="A69" s="190" t="s">
        <v>101</v>
      </c>
      <c r="B69" s="191" t="s">
        <v>102</v>
      </c>
      <c r="C69" s="192">
        <f>C70+C78+C81</f>
        <v>23732.4</v>
      </c>
      <c r="D69" s="193">
        <f>D70+D78+D81</f>
        <v>0</v>
      </c>
      <c r="E69" s="194">
        <f>E70+E78+E81</f>
        <v>23732.4</v>
      </c>
    </row>
    <row r="70" spans="1:5" s="13" customFormat="1" ht="16.5" customHeight="1">
      <c r="A70" s="37"/>
      <c r="B70" s="195" t="s">
        <v>103</v>
      </c>
      <c r="C70" s="196">
        <f>C71+C74+C76</f>
        <v>19132</v>
      </c>
      <c r="D70" s="197">
        <f>D71+D74+D76</f>
        <v>0</v>
      </c>
      <c r="E70" s="198">
        <f>E71+E74+E76</f>
        <v>19132</v>
      </c>
    </row>
    <row r="71" spans="1:5" s="13" customFormat="1" ht="43.5" customHeight="1">
      <c r="A71" s="130" t="s">
        <v>104</v>
      </c>
      <c r="B71" s="199" t="s">
        <v>105</v>
      </c>
      <c r="C71" s="154">
        <f>C72+C73</f>
        <v>15092</v>
      </c>
      <c r="D71" s="155">
        <f>D72+D73</f>
        <v>0</v>
      </c>
      <c r="E71" s="156">
        <f>E72+E73</f>
        <v>15092</v>
      </c>
    </row>
    <row r="72" spans="1:5" s="13" customFormat="1" ht="56.25" customHeight="1">
      <c r="A72" s="157" t="s">
        <v>106</v>
      </c>
      <c r="B72" s="200" t="s">
        <v>107</v>
      </c>
      <c r="C72" s="163">
        <v>12016</v>
      </c>
      <c r="D72" s="164"/>
      <c r="E72" s="165">
        <f>C72+D72</f>
        <v>12016</v>
      </c>
    </row>
    <row r="73" spans="1:5" s="13" customFormat="1" ht="54.75" customHeight="1">
      <c r="A73" s="135" t="s">
        <v>108</v>
      </c>
      <c r="B73" s="201" t="s">
        <v>109</v>
      </c>
      <c r="C73" s="163">
        <v>3076</v>
      </c>
      <c r="D73" s="164"/>
      <c r="E73" s="165">
        <f>C73+D73</f>
        <v>3076</v>
      </c>
    </row>
    <row r="74" spans="1:5" s="13" customFormat="1" ht="46.5" customHeight="1">
      <c r="A74" s="130" t="s">
        <v>110</v>
      </c>
      <c r="B74" s="202" t="s">
        <v>111</v>
      </c>
      <c r="C74" s="196">
        <f>SUM(C75)</f>
        <v>3462</v>
      </c>
      <c r="D74" s="197">
        <f>SUM(D75)</f>
        <v>0</v>
      </c>
      <c r="E74" s="198">
        <f>SUM(E75)</f>
        <v>3462</v>
      </c>
    </row>
    <row r="75" spans="1:5" s="13" customFormat="1" ht="45.75" customHeight="1">
      <c r="A75" s="135" t="s">
        <v>112</v>
      </c>
      <c r="B75" s="136" t="s">
        <v>113</v>
      </c>
      <c r="C75" s="203">
        <v>3462</v>
      </c>
      <c r="D75" s="204"/>
      <c r="E75" s="205">
        <f>C75+D75</f>
        <v>3462</v>
      </c>
    </row>
    <row r="76" spans="1:5" s="13" customFormat="1" ht="33" customHeight="1">
      <c r="A76" s="206" t="s">
        <v>114</v>
      </c>
      <c r="B76" s="207" t="s">
        <v>115</v>
      </c>
      <c r="C76" s="196">
        <f>SUM(C77)</f>
        <v>578</v>
      </c>
      <c r="D76" s="197">
        <f>SUM(D77)</f>
        <v>0</v>
      </c>
      <c r="E76" s="198">
        <f>SUM(E77)</f>
        <v>578</v>
      </c>
    </row>
    <row r="77" spans="1:5" s="13" customFormat="1" ht="45" customHeight="1">
      <c r="A77" s="208" t="s">
        <v>116</v>
      </c>
      <c r="B77" s="209" t="s">
        <v>117</v>
      </c>
      <c r="C77" s="203">
        <v>578</v>
      </c>
      <c r="D77" s="204"/>
      <c r="E77" s="205">
        <f>C77+D77</f>
        <v>578</v>
      </c>
    </row>
    <row r="78" spans="1:5" s="13" customFormat="1" ht="46.5" customHeight="1">
      <c r="A78" s="210" t="s">
        <v>118</v>
      </c>
      <c r="B78" s="211" t="s">
        <v>119</v>
      </c>
      <c r="C78" s="196">
        <f>SUM(C79:C80)</f>
        <v>421.5</v>
      </c>
      <c r="D78" s="197">
        <f>SUM(D79:D80)</f>
        <v>0</v>
      </c>
      <c r="E78" s="198">
        <f>SUM(E79:E80)</f>
        <v>421.5</v>
      </c>
    </row>
    <row r="79" spans="1:5" s="13" customFormat="1" ht="43.5" customHeight="1">
      <c r="A79" s="212" t="s">
        <v>120</v>
      </c>
      <c r="B79" s="106" t="s">
        <v>121</v>
      </c>
      <c r="C79" s="163">
        <v>0</v>
      </c>
      <c r="D79" s="164"/>
      <c r="E79" s="165">
        <f>C79+D79</f>
        <v>0</v>
      </c>
    </row>
    <row r="80" spans="1:5" s="13" customFormat="1" ht="45" customHeight="1">
      <c r="A80" s="213" t="s">
        <v>122</v>
      </c>
      <c r="B80" s="214" t="s">
        <v>123</v>
      </c>
      <c r="C80" s="149">
        <v>421.5</v>
      </c>
      <c r="D80" s="150"/>
      <c r="E80" s="151">
        <f>C80+D80</f>
        <v>421.5</v>
      </c>
    </row>
    <row r="81" spans="1:5" s="13" customFormat="1" ht="33.75" customHeight="1">
      <c r="A81" s="210" t="s">
        <v>124</v>
      </c>
      <c r="B81" s="211" t="s">
        <v>125</v>
      </c>
      <c r="C81" s="196">
        <f>C82</f>
        <v>4178.9</v>
      </c>
      <c r="D81" s="197">
        <f>D82</f>
        <v>0</v>
      </c>
      <c r="E81" s="198">
        <f>E82</f>
        <v>4178.9</v>
      </c>
    </row>
    <row r="82" spans="1:5" s="13" customFormat="1" ht="23.25" customHeight="1">
      <c r="A82" s="212" t="s">
        <v>126</v>
      </c>
      <c r="B82" s="106" t="s">
        <v>127</v>
      </c>
      <c r="C82" s="163">
        <v>4178.9</v>
      </c>
      <c r="D82" s="164"/>
      <c r="E82" s="165">
        <f>C82+D82</f>
        <v>4178.9</v>
      </c>
    </row>
    <row r="83" spans="1:5" s="13" customFormat="1" ht="20.25" customHeight="1">
      <c r="A83" s="215" t="s">
        <v>128</v>
      </c>
      <c r="B83" s="216" t="s">
        <v>129</v>
      </c>
      <c r="C83" s="217">
        <f>C84</f>
        <v>638.6</v>
      </c>
      <c r="D83" s="218">
        <f>D84</f>
        <v>0</v>
      </c>
      <c r="E83" s="219">
        <f>E84</f>
        <v>638.6</v>
      </c>
    </row>
    <row r="84" spans="1:5" s="13" customFormat="1" ht="35.25" customHeight="1">
      <c r="A84" s="210" t="s">
        <v>130</v>
      </c>
      <c r="B84" s="220" t="s">
        <v>131</v>
      </c>
      <c r="C84" s="196">
        <f>C85+C86</f>
        <v>638.6</v>
      </c>
      <c r="D84" s="197">
        <f>D85+D86</f>
        <v>0</v>
      </c>
      <c r="E84" s="198">
        <f>E85+E86</f>
        <v>638.6</v>
      </c>
    </row>
    <row r="85" spans="1:5" s="13" customFormat="1" ht="33.75" customHeight="1">
      <c r="A85" s="212" t="s">
        <v>132</v>
      </c>
      <c r="B85" s="221" t="s">
        <v>133</v>
      </c>
      <c r="C85" s="163">
        <v>638.6</v>
      </c>
      <c r="D85" s="164"/>
      <c r="E85" s="165">
        <f>C85+D85</f>
        <v>638.6</v>
      </c>
    </row>
    <row r="86" spans="1:5" s="13" customFormat="1" ht="54.75" customHeight="1">
      <c r="A86" s="222" t="s">
        <v>134</v>
      </c>
      <c r="B86" s="223" t="s">
        <v>135</v>
      </c>
      <c r="C86" s="203">
        <v>0</v>
      </c>
      <c r="D86" s="204"/>
      <c r="E86" s="205">
        <f>C86+D86</f>
        <v>0</v>
      </c>
    </row>
    <row r="87" spans="1:5" s="13" customFormat="1" ht="53.25" customHeight="1">
      <c r="A87" s="215" t="s">
        <v>136</v>
      </c>
      <c r="B87" s="216" t="s">
        <v>137</v>
      </c>
      <c r="C87" s="224">
        <f>C88+C90</f>
        <v>3468</v>
      </c>
      <c r="D87" s="225">
        <f>D88+D90</f>
        <v>0</v>
      </c>
      <c r="E87" s="226">
        <f>E88+E90</f>
        <v>3468</v>
      </c>
    </row>
    <row r="88" spans="1:5" s="13" customFormat="1" ht="34.5" customHeight="1">
      <c r="A88" s="227" t="s">
        <v>138</v>
      </c>
      <c r="B88" s="228" t="s">
        <v>139</v>
      </c>
      <c r="C88" s="144">
        <f>C89</f>
        <v>0</v>
      </c>
      <c r="D88" s="145">
        <f>D89</f>
        <v>0</v>
      </c>
      <c r="E88" s="146">
        <f>E89</f>
        <v>0</v>
      </c>
    </row>
    <row r="89" spans="1:5" s="13" customFormat="1" ht="33.75" customHeight="1">
      <c r="A89" s="212" t="s">
        <v>140</v>
      </c>
      <c r="B89" s="229" t="s">
        <v>141</v>
      </c>
      <c r="C89" s="149"/>
      <c r="D89" s="150"/>
      <c r="E89" s="151">
        <f>C89+D89</f>
        <v>0</v>
      </c>
    </row>
    <row r="90" spans="1:5" s="13" customFormat="1" ht="57" customHeight="1">
      <c r="A90" s="206" t="s">
        <v>142</v>
      </c>
      <c r="B90" s="230" t="s">
        <v>143</v>
      </c>
      <c r="C90" s="154">
        <f>C91</f>
        <v>3468</v>
      </c>
      <c r="D90" s="155">
        <f>D91</f>
        <v>0</v>
      </c>
      <c r="E90" s="156">
        <f>E91</f>
        <v>3468</v>
      </c>
    </row>
    <row r="91" spans="1:5" s="13" customFormat="1" ht="44.25" customHeight="1">
      <c r="A91" s="231" t="s">
        <v>144</v>
      </c>
      <c r="B91" s="232" t="s">
        <v>145</v>
      </c>
      <c r="C91" s="233">
        <v>3468</v>
      </c>
      <c r="D91" s="234"/>
      <c r="E91" s="235">
        <f>C91+D91</f>
        <v>3468</v>
      </c>
    </row>
    <row r="92" spans="1:5" s="13" customFormat="1" ht="29.25" customHeight="1">
      <c r="A92" s="236" t="s">
        <v>146</v>
      </c>
      <c r="B92" s="237" t="s">
        <v>147</v>
      </c>
      <c r="C92" s="171">
        <f>C94</f>
        <v>1100</v>
      </c>
      <c r="D92" s="172">
        <f>D94</f>
        <v>0</v>
      </c>
      <c r="E92" s="173">
        <f>E94</f>
        <v>1100</v>
      </c>
    </row>
    <row r="93" spans="1:5" s="13" customFormat="1" ht="12" customHeight="1">
      <c r="A93" s="238"/>
      <c r="B93" s="33" t="s">
        <v>19</v>
      </c>
      <c r="C93" s="34">
        <f>C92/C12</f>
        <v>0.004758604638687802</v>
      </c>
      <c r="D93" s="35"/>
      <c r="E93" s="36">
        <f>E92/E12</f>
        <v>0.004252683636678546</v>
      </c>
    </row>
    <row r="94" spans="1:5" s="13" customFormat="1" ht="21" customHeight="1">
      <c r="A94" s="239" t="s">
        <v>148</v>
      </c>
      <c r="B94" s="240" t="s">
        <v>149</v>
      </c>
      <c r="C94" s="72">
        <f>C95+C96+C97+C98</f>
        <v>1100</v>
      </c>
      <c r="D94" s="73">
        <f>D95+D96+D97+D98</f>
        <v>0</v>
      </c>
      <c r="E94" s="74">
        <f>E95+E96+E97+E98</f>
        <v>1100</v>
      </c>
    </row>
    <row r="95" spans="1:5" s="13" customFormat="1" ht="29.25" customHeight="1">
      <c r="A95" s="152" t="s">
        <v>150</v>
      </c>
      <c r="B95" s="241" t="s">
        <v>151</v>
      </c>
      <c r="C95" s="242">
        <v>150</v>
      </c>
      <c r="D95" s="243"/>
      <c r="E95" s="244">
        <f>C95+D95</f>
        <v>150</v>
      </c>
    </row>
    <row r="96" spans="1:5" s="13" customFormat="1" ht="27.75" customHeight="1">
      <c r="A96" s="157" t="s">
        <v>152</v>
      </c>
      <c r="B96" s="245" t="s">
        <v>153</v>
      </c>
      <c r="C96" s="82">
        <v>0</v>
      </c>
      <c r="D96" s="83"/>
      <c r="E96" s="84">
        <f>C96+D96</f>
        <v>0</v>
      </c>
    </row>
    <row r="97" spans="1:5" s="13" customFormat="1" ht="21" customHeight="1">
      <c r="A97" s="157" t="s">
        <v>154</v>
      </c>
      <c r="B97" s="221" t="s">
        <v>155</v>
      </c>
      <c r="C97" s="82">
        <v>110</v>
      </c>
      <c r="D97" s="83"/>
      <c r="E97" s="84">
        <f>C97+D97</f>
        <v>110</v>
      </c>
    </row>
    <row r="98" spans="1:5" s="13" customFormat="1" ht="25.5" customHeight="1">
      <c r="A98" s="147" t="s">
        <v>156</v>
      </c>
      <c r="B98" s="214" t="s">
        <v>157</v>
      </c>
      <c r="C98" s="246">
        <v>840</v>
      </c>
      <c r="D98" s="247"/>
      <c r="E98" s="248">
        <f>C98+D98</f>
        <v>840</v>
      </c>
    </row>
    <row r="99" spans="1:5" s="13" customFormat="1" ht="31.5" customHeight="1">
      <c r="A99" s="236" t="s">
        <v>158</v>
      </c>
      <c r="B99" s="237" t="s">
        <v>159</v>
      </c>
      <c r="C99" s="139">
        <f>C101+C104</f>
        <v>22877</v>
      </c>
      <c r="D99" s="140">
        <f>D101+D104</f>
        <v>0</v>
      </c>
      <c r="E99" s="141">
        <f>E101+E104</f>
        <v>22877</v>
      </c>
    </row>
    <row r="100" spans="1:5" s="13" customFormat="1" ht="13.5" customHeight="1">
      <c r="A100" s="238"/>
      <c r="B100" s="33" t="s">
        <v>19</v>
      </c>
      <c r="C100" s="34">
        <f>C99/C12</f>
        <v>0.09896599847205531</v>
      </c>
      <c r="D100" s="35"/>
      <c r="E100" s="36">
        <f>E99/E12</f>
        <v>0.08844422141481371</v>
      </c>
    </row>
    <row r="101" spans="1:5" s="13" customFormat="1" ht="18.75" customHeight="1">
      <c r="A101" s="55" t="s">
        <v>160</v>
      </c>
      <c r="B101" s="71" t="s">
        <v>161</v>
      </c>
      <c r="C101" s="72">
        <f aca="true" t="shared" si="0" ref="C101:E102">C104+C138</f>
        <v>0</v>
      </c>
      <c r="D101" s="73">
        <f t="shared" si="0"/>
        <v>0</v>
      </c>
      <c r="E101" s="74">
        <f t="shared" si="0"/>
        <v>0</v>
      </c>
    </row>
    <row r="102" spans="1:5" s="13" customFormat="1" ht="23.25" customHeight="1">
      <c r="A102" s="206" t="s">
        <v>162</v>
      </c>
      <c r="B102" s="249" t="s">
        <v>163</v>
      </c>
      <c r="C102" s="102">
        <f t="shared" si="0"/>
        <v>0</v>
      </c>
      <c r="D102" s="103">
        <f t="shared" si="0"/>
        <v>0</v>
      </c>
      <c r="E102" s="104">
        <f t="shared" si="0"/>
        <v>0</v>
      </c>
    </row>
    <row r="103" spans="1:5" s="13" customFormat="1" ht="35.25" customHeight="1">
      <c r="A103" s="250" t="s">
        <v>164</v>
      </c>
      <c r="B103" s="251" t="s">
        <v>165</v>
      </c>
      <c r="C103" s="109"/>
      <c r="D103" s="110"/>
      <c r="E103" s="111">
        <f>C103+D103</f>
        <v>0</v>
      </c>
    </row>
    <row r="104" spans="1:5" s="13" customFormat="1" ht="23.25" customHeight="1">
      <c r="A104" s="55" t="s">
        <v>166</v>
      </c>
      <c r="B104" s="252" t="s">
        <v>167</v>
      </c>
      <c r="C104" s="72">
        <f>C105+C107</f>
        <v>22877</v>
      </c>
      <c r="D104" s="73">
        <f>D105+D107</f>
        <v>0</v>
      </c>
      <c r="E104" s="74">
        <f>E105+E107</f>
        <v>22877</v>
      </c>
    </row>
    <row r="105" spans="1:5" s="13" customFormat="1" ht="23.25" customHeight="1">
      <c r="A105" s="253" t="s">
        <v>168</v>
      </c>
      <c r="B105" s="254" t="s">
        <v>169</v>
      </c>
      <c r="C105" s="102">
        <f>C106</f>
        <v>250</v>
      </c>
      <c r="D105" s="103">
        <f>D106</f>
        <v>0</v>
      </c>
      <c r="E105" s="104">
        <f>E106</f>
        <v>250</v>
      </c>
    </row>
    <row r="106" spans="1:5" s="13" customFormat="1" ht="31.5" customHeight="1">
      <c r="A106" s="255" t="s">
        <v>170</v>
      </c>
      <c r="B106" s="256" t="s">
        <v>171</v>
      </c>
      <c r="C106" s="109">
        <v>250</v>
      </c>
      <c r="D106" s="110"/>
      <c r="E106" s="111">
        <f>C106+D106</f>
        <v>250</v>
      </c>
    </row>
    <row r="107" spans="1:5" s="13" customFormat="1" ht="18.75" customHeight="1">
      <c r="A107" s="206" t="s">
        <v>172</v>
      </c>
      <c r="B107" s="257" t="s">
        <v>173</v>
      </c>
      <c r="C107" s="114">
        <f>C108+C109+C110</f>
        <v>22627</v>
      </c>
      <c r="D107" s="115">
        <f>D108+D109+D110</f>
        <v>0</v>
      </c>
      <c r="E107" s="116">
        <f>E108+E109+E110</f>
        <v>22627</v>
      </c>
    </row>
    <row r="108" spans="1:5" s="13" customFormat="1" ht="23.25" customHeight="1">
      <c r="A108" s="258" t="s">
        <v>174</v>
      </c>
      <c r="B108" s="259" t="s">
        <v>175</v>
      </c>
      <c r="C108" s="82">
        <v>22627</v>
      </c>
      <c r="D108" s="83"/>
      <c r="E108" s="84">
        <f>C108+D108</f>
        <v>22627</v>
      </c>
    </row>
    <row r="109" spans="1:5" s="13" customFormat="1" ht="22.5" customHeight="1">
      <c r="A109" s="250" t="s">
        <v>176</v>
      </c>
      <c r="B109" s="260" t="s">
        <v>177</v>
      </c>
      <c r="C109" s="246">
        <v>0</v>
      </c>
      <c r="D109" s="247"/>
      <c r="E109" s="248">
        <f>C109+D109</f>
        <v>0</v>
      </c>
    </row>
    <row r="110" spans="1:7" s="13" customFormat="1" ht="22.5" customHeight="1">
      <c r="A110" s="231" t="s">
        <v>178</v>
      </c>
      <c r="B110" s="261" t="s">
        <v>179</v>
      </c>
      <c r="C110" s="87">
        <v>0</v>
      </c>
      <c r="D110" s="88"/>
      <c r="E110" s="89">
        <f>C110+D110</f>
        <v>0</v>
      </c>
      <c r="F110" s="262"/>
      <c r="G110" s="262"/>
    </row>
    <row r="111" spans="1:5" s="13" customFormat="1" ht="28.5" customHeight="1">
      <c r="A111" s="236" t="s">
        <v>180</v>
      </c>
      <c r="B111" s="237" t="s">
        <v>181</v>
      </c>
      <c r="C111" s="139">
        <f>C113+C115+C121</f>
        <v>21975.2</v>
      </c>
      <c r="D111" s="140">
        <f>D113+D115+D121</f>
        <v>21355</v>
      </c>
      <c r="E111" s="141">
        <f>E113+E115+E121</f>
        <v>43330.2</v>
      </c>
    </row>
    <row r="112" spans="1:5" s="13" customFormat="1" ht="14.25" customHeight="1">
      <c r="A112" s="69"/>
      <c r="B112" s="33" t="s">
        <v>19</v>
      </c>
      <c r="C112" s="34">
        <f>C111/C12</f>
        <v>0.0950648078691747</v>
      </c>
      <c r="D112" s="35"/>
      <c r="E112" s="36">
        <f>E111/E12</f>
        <v>0.1675178477400079</v>
      </c>
    </row>
    <row r="113" spans="1:5" s="13" customFormat="1" ht="28.5" customHeight="1">
      <c r="A113" s="37" t="s">
        <v>182</v>
      </c>
      <c r="B113" s="263" t="s">
        <v>183</v>
      </c>
      <c r="C113" s="264">
        <f>C114</f>
        <v>0</v>
      </c>
      <c r="D113" s="265">
        <f>D114</f>
        <v>0</v>
      </c>
      <c r="E113" s="266">
        <f>E114</f>
        <v>0</v>
      </c>
    </row>
    <row r="114" spans="1:5" s="13" customFormat="1" ht="30" customHeight="1">
      <c r="A114" s="239" t="s">
        <v>184</v>
      </c>
      <c r="B114" s="267" t="s">
        <v>185</v>
      </c>
      <c r="C114" s="268"/>
      <c r="D114" s="269"/>
      <c r="E114" s="270">
        <f>C114+D114</f>
        <v>0</v>
      </c>
    </row>
    <row r="115" spans="1:5" s="13" customFormat="1" ht="48.75" customHeight="1">
      <c r="A115" s="130" t="s">
        <v>186</v>
      </c>
      <c r="B115" s="271" t="s">
        <v>187</v>
      </c>
      <c r="C115" s="196">
        <f>C116+C118</f>
        <v>20603.7</v>
      </c>
      <c r="D115" s="197">
        <f>D116+D118</f>
        <v>19837</v>
      </c>
      <c r="E115" s="198">
        <f>E116+E118</f>
        <v>40440.7</v>
      </c>
    </row>
    <row r="116" spans="1:5" s="13" customFormat="1" ht="66.75" customHeight="1">
      <c r="A116" s="272" t="s">
        <v>188</v>
      </c>
      <c r="B116" s="273" t="s">
        <v>189</v>
      </c>
      <c r="C116" s="196">
        <f>C117</f>
        <v>20603.7</v>
      </c>
      <c r="D116" s="197">
        <f>D117</f>
        <v>18277</v>
      </c>
      <c r="E116" s="198">
        <f>E117</f>
        <v>38880.7</v>
      </c>
    </row>
    <row r="117" spans="1:7" s="13" customFormat="1" ht="51" customHeight="1">
      <c r="A117" s="274" t="s">
        <v>190</v>
      </c>
      <c r="B117" s="275" t="s">
        <v>191</v>
      </c>
      <c r="C117" s="149">
        <v>20603.7</v>
      </c>
      <c r="D117" s="150">
        <v>18277</v>
      </c>
      <c r="E117" s="151">
        <f>C117+D117</f>
        <v>38880.7</v>
      </c>
      <c r="F117" s="262"/>
      <c r="G117" s="262"/>
    </row>
    <row r="118" spans="1:5" s="13" customFormat="1" ht="69.75" customHeight="1">
      <c r="A118" s="276" t="s">
        <v>192</v>
      </c>
      <c r="B118" s="277" t="s">
        <v>193</v>
      </c>
      <c r="C118" s="154">
        <f>C119+C120</f>
        <v>0</v>
      </c>
      <c r="D118" s="155">
        <f>D119+D120</f>
        <v>1560</v>
      </c>
      <c r="E118" s="156">
        <f>E119+E120</f>
        <v>1560</v>
      </c>
    </row>
    <row r="119" spans="1:5" s="13" customFormat="1" ht="52.5" customHeight="1">
      <c r="A119" s="278" t="s">
        <v>194</v>
      </c>
      <c r="B119" s="279" t="s">
        <v>195</v>
      </c>
      <c r="C119" s="163">
        <v>0</v>
      </c>
      <c r="D119" s="164"/>
      <c r="E119" s="165">
        <f>C119+D119</f>
        <v>0</v>
      </c>
    </row>
    <row r="120" spans="1:5" s="13" customFormat="1" ht="69.75" customHeight="1">
      <c r="A120" s="280" t="s">
        <v>196</v>
      </c>
      <c r="B120" s="281" t="s">
        <v>197</v>
      </c>
      <c r="C120" s="203">
        <v>0</v>
      </c>
      <c r="D120" s="204">
        <v>1560</v>
      </c>
      <c r="E120" s="205">
        <f>C120+D120</f>
        <v>1560</v>
      </c>
    </row>
    <row r="121" spans="1:5" s="13" customFormat="1" ht="26.25" customHeight="1">
      <c r="A121" s="282" t="s">
        <v>198</v>
      </c>
      <c r="B121" s="283" t="s">
        <v>199</v>
      </c>
      <c r="C121" s="284">
        <f>C122+C124</f>
        <v>1371.5</v>
      </c>
      <c r="D121" s="285">
        <f>D122+D124</f>
        <v>1518</v>
      </c>
      <c r="E121" s="286">
        <f>E122+E124</f>
        <v>2889.5</v>
      </c>
    </row>
    <row r="122" spans="1:5" s="13" customFormat="1" ht="24" customHeight="1">
      <c r="A122" s="152" t="s">
        <v>200</v>
      </c>
      <c r="B122" s="287" t="s">
        <v>201</v>
      </c>
      <c r="C122" s="154">
        <f>C123</f>
        <v>1356</v>
      </c>
      <c r="D122" s="155">
        <f>D123</f>
        <v>1507</v>
      </c>
      <c r="E122" s="156">
        <f>E123</f>
        <v>2863</v>
      </c>
    </row>
    <row r="123" spans="1:5" s="13" customFormat="1" ht="24" customHeight="1">
      <c r="A123" s="135" t="s">
        <v>202</v>
      </c>
      <c r="B123" s="288" t="s">
        <v>203</v>
      </c>
      <c r="C123" s="203">
        <v>1356</v>
      </c>
      <c r="D123" s="204">
        <v>1507</v>
      </c>
      <c r="E123" s="205">
        <f>C123+D123</f>
        <v>2863</v>
      </c>
    </row>
    <row r="124" spans="1:5" s="13" customFormat="1" ht="34.5" customHeight="1">
      <c r="A124" s="152" t="s">
        <v>204</v>
      </c>
      <c r="B124" s="287" t="s">
        <v>205</v>
      </c>
      <c r="C124" s="154">
        <f>C125</f>
        <v>15.5</v>
      </c>
      <c r="D124" s="155">
        <f>D125</f>
        <v>11</v>
      </c>
      <c r="E124" s="156">
        <f>E125</f>
        <v>26.5</v>
      </c>
    </row>
    <row r="125" spans="1:5" s="13" customFormat="1" ht="28.5" customHeight="1">
      <c r="A125" s="137" t="s">
        <v>206</v>
      </c>
      <c r="B125" s="289" t="s">
        <v>207</v>
      </c>
      <c r="C125" s="233">
        <v>15.5</v>
      </c>
      <c r="D125" s="234">
        <v>11</v>
      </c>
      <c r="E125" s="235">
        <f>C125+D125</f>
        <v>26.5</v>
      </c>
    </row>
    <row r="126" spans="1:5" s="13" customFormat="1" ht="21" customHeight="1">
      <c r="A126" s="236" t="s">
        <v>208</v>
      </c>
      <c r="B126" s="237" t="s">
        <v>209</v>
      </c>
      <c r="C126" s="171">
        <f>C128</f>
        <v>1543</v>
      </c>
      <c r="D126" s="172">
        <f>D128</f>
        <v>142</v>
      </c>
      <c r="E126" s="173">
        <f>E128</f>
        <v>1685</v>
      </c>
    </row>
    <row r="127" spans="1:5" s="13" customFormat="1" ht="17.25" customHeight="1">
      <c r="A127" s="69"/>
      <c r="B127" s="33" t="s">
        <v>19</v>
      </c>
      <c r="C127" s="34">
        <f>C126/C12</f>
        <v>0.0066750245068138885</v>
      </c>
      <c r="D127" s="35"/>
      <c r="E127" s="36">
        <f>E126/E12</f>
        <v>0.006514338116184863</v>
      </c>
    </row>
    <row r="128" spans="1:5" s="13" customFormat="1" ht="27.75" customHeight="1">
      <c r="A128" s="142" t="s">
        <v>210</v>
      </c>
      <c r="B128" s="290" t="s">
        <v>211</v>
      </c>
      <c r="C128" s="291">
        <f>C129+C130</f>
        <v>1543</v>
      </c>
      <c r="D128" s="292">
        <f>D129+D130</f>
        <v>142</v>
      </c>
      <c r="E128" s="293">
        <f>E129+E130</f>
        <v>1685</v>
      </c>
    </row>
    <row r="129" spans="1:5" s="13" customFormat="1" ht="31.5" customHeight="1">
      <c r="A129" s="157" t="s">
        <v>212</v>
      </c>
      <c r="B129" s="106" t="s">
        <v>213</v>
      </c>
      <c r="C129" s="82">
        <v>903</v>
      </c>
      <c r="D129" s="83">
        <v>142</v>
      </c>
      <c r="E129" s="84">
        <f>C129+D129</f>
        <v>1045</v>
      </c>
    </row>
    <row r="130" spans="1:5" s="13" customFormat="1" ht="34.5" customHeight="1">
      <c r="A130" s="137" t="s">
        <v>214</v>
      </c>
      <c r="B130" s="294" t="s">
        <v>213</v>
      </c>
      <c r="C130" s="87">
        <v>640</v>
      </c>
      <c r="D130" s="88"/>
      <c r="E130" s="89">
        <f>C130+D130</f>
        <v>640</v>
      </c>
    </row>
    <row r="131" spans="1:5" s="13" customFormat="1" ht="21" customHeight="1">
      <c r="A131" s="189" t="s">
        <v>215</v>
      </c>
      <c r="B131" s="295" t="s">
        <v>216</v>
      </c>
      <c r="C131" s="97">
        <f>C133+C136+C137+C140+C142+C145+C150+C151+C153+C155+C157+C158+C159+C161</f>
        <v>3486.4</v>
      </c>
      <c r="D131" s="98">
        <f>D133+D136+D137+D140+D142+D145+D150+D151+D153+D155+D157+D158+D159+D161</f>
        <v>-50</v>
      </c>
      <c r="E131" s="99">
        <f>E133+E136+E137+E140+E142+E145+E150+E151+E153+E155+E157+E158+E159+E161</f>
        <v>3436.4</v>
      </c>
    </row>
    <row r="132" spans="1:5" s="13" customFormat="1" ht="15.75" customHeight="1">
      <c r="A132" s="69"/>
      <c r="B132" s="33" t="s">
        <v>19</v>
      </c>
      <c r="C132" s="34">
        <f>C131/C12</f>
        <v>0.015082181102110138</v>
      </c>
      <c r="D132" s="35"/>
      <c r="E132" s="36">
        <f>E131/E12</f>
        <v>0.013285383680983778</v>
      </c>
    </row>
    <row r="133" spans="1:5" s="13" customFormat="1" ht="27" customHeight="1">
      <c r="A133" s="255" t="s">
        <v>217</v>
      </c>
      <c r="B133" s="271" t="s">
        <v>218</v>
      </c>
      <c r="C133" s="291">
        <f>C134+C135</f>
        <v>115</v>
      </c>
      <c r="D133" s="292">
        <f>D134+D135</f>
        <v>-70</v>
      </c>
      <c r="E133" s="293">
        <f>E134+E135</f>
        <v>45</v>
      </c>
    </row>
    <row r="134" spans="1:5" s="13" customFormat="1" ht="43.5" customHeight="1">
      <c r="A134" s="258" t="s">
        <v>219</v>
      </c>
      <c r="B134" s="81" t="s">
        <v>220</v>
      </c>
      <c r="C134" s="82">
        <v>110</v>
      </c>
      <c r="D134" s="83">
        <v>-70</v>
      </c>
      <c r="E134" s="84">
        <f>C134+D134</f>
        <v>40</v>
      </c>
    </row>
    <row r="135" spans="1:5" s="13" customFormat="1" ht="33.75" customHeight="1">
      <c r="A135" s="208" t="s">
        <v>221</v>
      </c>
      <c r="B135" s="223" t="s">
        <v>222</v>
      </c>
      <c r="C135" s="82">
        <v>5</v>
      </c>
      <c r="D135" s="83"/>
      <c r="E135" s="84">
        <f>C135+D135</f>
        <v>5</v>
      </c>
    </row>
    <row r="136" spans="1:5" s="13" customFormat="1" ht="47.25" customHeight="1">
      <c r="A136" s="55" t="s">
        <v>223</v>
      </c>
      <c r="B136" s="240" t="s">
        <v>224</v>
      </c>
      <c r="C136" s="296">
        <v>20</v>
      </c>
      <c r="D136" s="297"/>
      <c r="E136" s="298">
        <f>C136+D136</f>
        <v>20</v>
      </c>
    </row>
    <row r="137" spans="1:5" s="13" customFormat="1" ht="49.5" customHeight="1">
      <c r="A137" s="206" t="s">
        <v>225</v>
      </c>
      <c r="B137" s="299" t="s">
        <v>226</v>
      </c>
      <c r="C137" s="102">
        <f>C138+C139</f>
        <v>275</v>
      </c>
      <c r="D137" s="103">
        <f>D138+D139</f>
        <v>0</v>
      </c>
      <c r="E137" s="104">
        <f>E138+E139</f>
        <v>275</v>
      </c>
    </row>
    <row r="138" spans="1:5" s="13" customFormat="1" ht="48.75" customHeight="1">
      <c r="A138" s="253" t="s">
        <v>227</v>
      </c>
      <c r="B138" s="117" t="s">
        <v>228</v>
      </c>
      <c r="C138" s="77">
        <v>255</v>
      </c>
      <c r="D138" s="78"/>
      <c r="E138" s="79">
        <f>C138+D138</f>
        <v>255</v>
      </c>
    </row>
    <row r="139" spans="1:5" s="13" customFormat="1" ht="34.5" customHeight="1">
      <c r="A139" s="208" t="s">
        <v>229</v>
      </c>
      <c r="B139" s="108" t="s">
        <v>230</v>
      </c>
      <c r="C139" s="109">
        <v>20</v>
      </c>
      <c r="D139" s="110"/>
      <c r="E139" s="111">
        <f>C139+D139</f>
        <v>20</v>
      </c>
    </row>
    <row r="140" spans="1:5" s="13" customFormat="1" ht="39" customHeight="1">
      <c r="A140" s="60" t="s">
        <v>231</v>
      </c>
      <c r="B140" s="300" t="s">
        <v>232</v>
      </c>
      <c r="C140" s="301">
        <f>C141</f>
        <v>10</v>
      </c>
      <c r="D140" s="302">
        <f>D141</f>
        <v>0</v>
      </c>
      <c r="E140" s="303">
        <f>E141</f>
        <v>10</v>
      </c>
    </row>
    <row r="141" spans="1:5" s="13" customFormat="1" ht="33.75" customHeight="1">
      <c r="A141" s="208" t="s">
        <v>233</v>
      </c>
      <c r="B141" s="136" t="s">
        <v>234</v>
      </c>
      <c r="C141" s="109">
        <v>10</v>
      </c>
      <c r="D141" s="110"/>
      <c r="E141" s="111">
        <f>C141+D141</f>
        <v>10</v>
      </c>
    </row>
    <row r="142" spans="1:5" s="13" customFormat="1" ht="27.75" customHeight="1">
      <c r="A142" s="206" t="s">
        <v>235</v>
      </c>
      <c r="B142" s="304" t="s">
        <v>236</v>
      </c>
      <c r="C142" s="102">
        <f aca="true" t="shared" si="1" ref="C142:E143">C145+C151+C157+C164+C170</f>
        <v>0</v>
      </c>
      <c r="D142" s="103">
        <f t="shared" si="1"/>
        <v>0</v>
      </c>
      <c r="E142" s="104">
        <f t="shared" si="1"/>
        <v>0</v>
      </c>
    </row>
    <row r="143" spans="1:5" s="13" customFormat="1" ht="37.5" customHeight="1">
      <c r="A143" s="258" t="s">
        <v>237</v>
      </c>
      <c r="B143" s="305" t="s">
        <v>238</v>
      </c>
      <c r="C143" s="306">
        <f t="shared" si="1"/>
        <v>0</v>
      </c>
      <c r="D143" s="307">
        <f t="shared" si="1"/>
        <v>0</v>
      </c>
      <c r="E143" s="308">
        <f t="shared" si="1"/>
        <v>0</v>
      </c>
    </row>
    <row r="144" spans="1:5" s="13" customFormat="1" ht="45.75" customHeight="1">
      <c r="A144" s="208" t="s">
        <v>239</v>
      </c>
      <c r="B144" s="309" t="s">
        <v>240</v>
      </c>
      <c r="C144" s="109"/>
      <c r="D144" s="110"/>
      <c r="E144" s="111">
        <f>C144+D144</f>
        <v>0</v>
      </c>
    </row>
    <row r="145" spans="1:5" s="13" customFormat="1" ht="85.5" customHeight="1">
      <c r="A145" s="206" t="s">
        <v>241</v>
      </c>
      <c r="B145" s="310" t="s">
        <v>242</v>
      </c>
      <c r="C145" s="102">
        <f>C146+C147+C148+C149</f>
        <v>242</v>
      </c>
      <c r="D145" s="103">
        <f>D146+D147+D148+D149</f>
        <v>20</v>
      </c>
      <c r="E145" s="104">
        <f>E146+E147+E148+E149</f>
        <v>262</v>
      </c>
    </row>
    <row r="146" spans="1:5" s="13" customFormat="1" ht="24" customHeight="1">
      <c r="A146" s="258" t="s">
        <v>243</v>
      </c>
      <c r="B146" s="311" t="s">
        <v>244</v>
      </c>
      <c r="C146" s="82"/>
      <c r="D146" s="83"/>
      <c r="E146" s="84">
        <f>C146+D146</f>
        <v>0</v>
      </c>
    </row>
    <row r="147" spans="1:5" s="13" customFormat="1" ht="32.25" customHeight="1">
      <c r="A147" s="258" t="s">
        <v>245</v>
      </c>
      <c r="B147" s="311" t="s">
        <v>246</v>
      </c>
      <c r="C147" s="82"/>
      <c r="D147" s="83"/>
      <c r="E147" s="84">
        <f>C147+D147</f>
        <v>0</v>
      </c>
    </row>
    <row r="148" spans="1:5" s="13" customFormat="1" ht="22.5" customHeight="1">
      <c r="A148" s="258" t="s">
        <v>247</v>
      </c>
      <c r="B148" s="311" t="s">
        <v>248</v>
      </c>
      <c r="C148" s="82">
        <v>120</v>
      </c>
      <c r="D148" s="83"/>
      <c r="E148" s="84">
        <f>C148+D148</f>
        <v>120</v>
      </c>
    </row>
    <row r="149" spans="1:5" s="13" customFormat="1" ht="28.5" customHeight="1">
      <c r="A149" s="208" t="s">
        <v>249</v>
      </c>
      <c r="B149" s="312" t="s">
        <v>250</v>
      </c>
      <c r="C149" s="109">
        <v>122</v>
      </c>
      <c r="D149" s="110">
        <v>20</v>
      </c>
      <c r="E149" s="111">
        <f>C149+D149</f>
        <v>142</v>
      </c>
    </row>
    <row r="150" spans="1:5" s="13" customFormat="1" ht="47.25" customHeight="1">
      <c r="A150" s="55" t="s">
        <v>251</v>
      </c>
      <c r="B150" s="313" t="s">
        <v>252</v>
      </c>
      <c r="C150" s="296">
        <v>500</v>
      </c>
      <c r="D150" s="297"/>
      <c r="E150" s="298">
        <f>C150+D150</f>
        <v>500</v>
      </c>
    </row>
    <row r="151" spans="1:5" s="13" customFormat="1" ht="27.75" customHeight="1">
      <c r="A151" s="255" t="s">
        <v>253</v>
      </c>
      <c r="B151" s="314" t="s">
        <v>254</v>
      </c>
      <c r="C151" s="291">
        <f>C152</f>
        <v>40</v>
      </c>
      <c r="D151" s="292">
        <f>D152</f>
        <v>0</v>
      </c>
      <c r="E151" s="293">
        <f>E152</f>
        <v>40</v>
      </c>
    </row>
    <row r="152" spans="1:5" s="13" customFormat="1" ht="31.5" customHeight="1">
      <c r="A152" s="208" t="s">
        <v>255</v>
      </c>
      <c r="B152" s="223" t="s">
        <v>256</v>
      </c>
      <c r="C152" s="109">
        <v>40</v>
      </c>
      <c r="D152" s="110"/>
      <c r="E152" s="111">
        <f>C152+D152</f>
        <v>40</v>
      </c>
    </row>
    <row r="153" spans="1:5" s="13" customFormat="1" ht="42.75" customHeight="1">
      <c r="A153" s="255" t="s">
        <v>257</v>
      </c>
      <c r="B153" s="315" t="s">
        <v>258</v>
      </c>
      <c r="C153" s="291">
        <f>C154</f>
        <v>0</v>
      </c>
      <c r="D153" s="292">
        <f>D154</f>
        <v>0</v>
      </c>
      <c r="E153" s="293">
        <f>E154</f>
        <v>0</v>
      </c>
    </row>
    <row r="154" spans="1:5" s="13" customFormat="1" ht="45.75" customHeight="1">
      <c r="A154" s="208" t="s">
        <v>259</v>
      </c>
      <c r="B154" s="316" t="s">
        <v>260</v>
      </c>
      <c r="C154" s="109"/>
      <c r="D154" s="110"/>
      <c r="E154" s="111">
        <f>C154+D154</f>
        <v>0</v>
      </c>
    </row>
    <row r="155" spans="1:5" s="13" customFormat="1" ht="49.5" customHeight="1">
      <c r="A155" s="206" t="s">
        <v>261</v>
      </c>
      <c r="B155" s="317" t="s">
        <v>262</v>
      </c>
      <c r="C155" s="102">
        <f>C156</f>
        <v>0</v>
      </c>
      <c r="D155" s="103">
        <f>D156</f>
        <v>0</v>
      </c>
      <c r="E155" s="104">
        <f>E156</f>
        <v>0</v>
      </c>
    </row>
    <row r="156" spans="1:5" s="13" customFormat="1" ht="58.5" customHeight="1">
      <c r="A156" s="208" t="s">
        <v>263</v>
      </c>
      <c r="B156" s="251" t="s">
        <v>264</v>
      </c>
      <c r="C156" s="109"/>
      <c r="D156" s="110"/>
      <c r="E156" s="111">
        <f>C156+D156</f>
        <v>0</v>
      </c>
    </row>
    <row r="157" spans="1:5" s="13" customFormat="1" ht="51" customHeight="1">
      <c r="A157" s="255" t="s">
        <v>265</v>
      </c>
      <c r="B157" s="315" t="s">
        <v>266</v>
      </c>
      <c r="C157" s="120">
        <v>15</v>
      </c>
      <c r="D157" s="121"/>
      <c r="E157" s="122">
        <f>C157+D157</f>
        <v>15</v>
      </c>
    </row>
    <row r="158" spans="1:5" s="13" customFormat="1" ht="25.5" customHeight="1">
      <c r="A158" s="60" t="s">
        <v>267</v>
      </c>
      <c r="B158" s="318" t="s">
        <v>268</v>
      </c>
      <c r="C158" s="126"/>
      <c r="D158" s="127"/>
      <c r="E158" s="128">
        <f>C158+D158</f>
        <v>0</v>
      </c>
    </row>
    <row r="159" spans="1:5" s="13" customFormat="1" ht="62.25" customHeight="1">
      <c r="A159" s="60" t="s">
        <v>269</v>
      </c>
      <c r="B159" s="319" t="s">
        <v>270</v>
      </c>
      <c r="C159" s="301">
        <f>C160</f>
        <v>66.4</v>
      </c>
      <c r="D159" s="302">
        <f>D160</f>
        <v>0</v>
      </c>
      <c r="E159" s="303">
        <f>E160</f>
        <v>66.4</v>
      </c>
    </row>
    <row r="160" spans="1:5" s="13" customFormat="1" ht="60" customHeight="1">
      <c r="A160" s="208" t="s">
        <v>271</v>
      </c>
      <c r="B160" s="320" t="s">
        <v>272</v>
      </c>
      <c r="C160" s="109">
        <v>66.4</v>
      </c>
      <c r="D160" s="110"/>
      <c r="E160" s="111">
        <f>C160+D160</f>
        <v>66.4</v>
      </c>
    </row>
    <row r="161" spans="1:5" s="13" customFormat="1" ht="28.5" customHeight="1">
      <c r="A161" s="206" t="s">
        <v>273</v>
      </c>
      <c r="B161" s="321" t="s">
        <v>274</v>
      </c>
      <c r="C161" s="102">
        <f>C162</f>
        <v>2203</v>
      </c>
      <c r="D161" s="103">
        <f>D162</f>
        <v>0</v>
      </c>
      <c r="E161" s="104">
        <f>E162</f>
        <v>2203</v>
      </c>
    </row>
    <row r="162" spans="1:5" s="13" customFormat="1" ht="36.75" customHeight="1">
      <c r="A162" s="231" t="s">
        <v>275</v>
      </c>
      <c r="B162" s="322" t="s">
        <v>276</v>
      </c>
      <c r="C162" s="87">
        <v>2203</v>
      </c>
      <c r="D162" s="88"/>
      <c r="E162" s="89">
        <f>C162+D162</f>
        <v>2203</v>
      </c>
    </row>
    <row r="163" spans="1:5" s="13" customFormat="1" ht="25.5" customHeight="1">
      <c r="A163" s="21" t="s">
        <v>277</v>
      </c>
      <c r="B163" s="323" t="s">
        <v>278</v>
      </c>
      <c r="C163" s="139">
        <f>C165</f>
        <v>60.6</v>
      </c>
      <c r="D163" s="140">
        <f>D165</f>
        <v>48</v>
      </c>
      <c r="E163" s="141">
        <f>E165</f>
        <v>108.6</v>
      </c>
    </row>
    <row r="164" spans="1:5" s="13" customFormat="1" ht="18" customHeight="1">
      <c r="A164" s="69"/>
      <c r="B164" s="33" t="s">
        <v>19</v>
      </c>
      <c r="C164" s="34">
        <f>C163/C140</f>
        <v>6.0600000000000005</v>
      </c>
      <c r="D164" s="35"/>
      <c r="E164" s="36">
        <f>E163/E140</f>
        <v>10.86</v>
      </c>
    </row>
    <row r="165" spans="1:5" s="13" customFormat="1" ht="21" customHeight="1">
      <c r="A165" s="206" t="s">
        <v>279</v>
      </c>
      <c r="B165" s="101" t="s">
        <v>278</v>
      </c>
      <c r="C165" s="102">
        <f>C166</f>
        <v>60.6</v>
      </c>
      <c r="D165" s="103">
        <f>D166</f>
        <v>48</v>
      </c>
      <c r="E165" s="104">
        <f>E166</f>
        <v>108.6</v>
      </c>
    </row>
    <row r="166" spans="1:5" s="13" customFormat="1" ht="27.75" customHeight="1">
      <c r="A166" s="258" t="s">
        <v>280</v>
      </c>
      <c r="B166" s="106" t="s">
        <v>281</v>
      </c>
      <c r="C166" s="324">
        <f>C167+C168</f>
        <v>60.6</v>
      </c>
      <c r="D166" s="325">
        <f>D167+D168</f>
        <v>48</v>
      </c>
      <c r="E166" s="326">
        <f>E167+E168</f>
        <v>108.6</v>
      </c>
    </row>
    <row r="167" spans="1:5" s="13" customFormat="1" ht="24.75" customHeight="1">
      <c r="A167" s="253" t="s">
        <v>282</v>
      </c>
      <c r="B167" s="117" t="s">
        <v>281</v>
      </c>
      <c r="C167" s="77">
        <v>3</v>
      </c>
      <c r="D167" s="78">
        <v>48</v>
      </c>
      <c r="E167" s="79">
        <f>C167+D167</f>
        <v>51</v>
      </c>
    </row>
    <row r="168" spans="1:5" s="13" customFormat="1" ht="28.5" customHeight="1">
      <c r="A168" s="231" t="s">
        <v>283</v>
      </c>
      <c r="B168" s="294" t="s">
        <v>284</v>
      </c>
      <c r="C168" s="87">
        <v>57.6</v>
      </c>
      <c r="D168" s="88"/>
      <c r="E168" s="89">
        <f>C168+D168</f>
        <v>57.6</v>
      </c>
    </row>
    <row r="169" spans="1:5" s="13" customFormat="1" ht="24.75" customHeight="1">
      <c r="A169" s="170" t="s">
        <v>285</v>
      </c>
      <c r="B169" s="170"/>
      <c r="C169" s="139">
        <f>C67+C92+C99+C111+C126+C131+C163</f>
        <v>78881.2</v>
      </c>
      <c r="D169" s="140">
        <f>D67+D92+D99+D111+D126+D131+D163</f>
        <v>21495</v>
      </c>
      <c r="E169" s="141">
        <f>E67+E92+E99+E111+E126+E131+E163</f>
        <v>100376.2</v>
      </c>
    </row>
    <row r="170" spans="1:5" s="13" customFormat="1" ht="17.25" customHeight="1">
      <c r="A170" s="174"/>
      <c r="B170" s="175" t="s">
        <v>98</v>
      </c>
      <c r="C170" s="327">
        <f>C169/C258</f>
        <v>0.09902144996931989</v>
      </c>
      <c r="D170" s="328"/>
      <c r="E170" s="329">
        <f>E169/E258</f>
        <v>0.11990601153473078</v>
      </c>
    </row>
    <row r="171" spans="1:5" s="13" customFormat="1" ht="19.5" customHeight="1">
      <c r="A171" s="174"/>
      <c r="B171" s="179" t="s">
        <v>19</v>
      </c>
      <c r="C171" s="330">
        <f>C169/C12</f>
        <v>0.3412404038411456</v>
      </c>
      <c r="D171" s="331"/>
      <c r="E171" s="332">
        <f>E169/E12</f>
        <v>0.3880620211381573</v>
      </c>
    </row>
    <row r="172" spans="1:5" s="13" customFormat="1" ht="87" customHeight="1">
      <c r="A172" s="183"/>
      <c r="B172" s="333"/>
      <c r="C172" s="334"/>
      <c r="D172" s="334"/>
      <c r="E172" s="334"/>
    </row>
    <row r="173" spans="1:5" s="7" customFormat="1" ht="87.75" customHeight="1">
      <c r="A173" s="13"/>
      <c r="B173" s="13"/>
      <c r="C173" s="13"/>
      <c r="D173" s="13"/>
      <c r="E173" s="13"/>
    </row>
    <row r="174" spans="1:5" s="7" customFormat="1" ht="29.25" customHeight="1">
      <c r="A174" s="335" t="s">
        <v>286</v>
      </c>
      <c r="B174" s="336" t="s">
        <v>287</v>
      </c>
      <c r="C174" s="337">
        <f>C176+C249+C254</f>
        <v>565447</v>
      </c>
      <c r="D174" s="338">
        <f>D176+D249+D254</f>
        <v>13016.800000000007</v>
      </c>
      <c r="E174" s="339">
        <f>E176+E249+E254</f>
        <v>578463.8000000002</v>
      </c>
    </row>
    <row r="175" spans="1:5" s="7" customFormat="1" ht="15.75" customHeight="1">
      <c r="A175" s="340"/>
      <c r="B175" s="341" t="s">
        <v>288</v>
      </c>
      <c r="C175" s="342">
        <f>C174/C258*100</f>
        <v>70.98190927724481</v>
      </c>
      <c r="D175" s="343"/>
      <c r="E175" s="344">
        <f>E174/E258*100</f>
        <v>69.10132787974064</v>
      </c>
    </row>
    <row r="176" spans="1:5" s="7" customFormat="1" ht="26.25" customHeight="1">
      <c r="A176" s="345" t="s">
        <v>289</v>
      </c>
      <c r="B176" s="346" t="s">
        <v>290</v>
      </c>
      <c r="C176" s="347">
        <f>C178+C182+C214+C239</f>
        <v>565225.2</v>
      </c>
      <c r="D176" s="348">
        <f>D178+D182+D214+D239</f>
        <v>13016.800000000007</v>
      </c>
      <c r="E176" s="349">
        <f>E178+E182+E214+E239</f>
        <v>578242.0000000001</v>
      </c>
    </row>
    <row r="177" spans="1:5" s="7" customFormat="1" ht="20.25" customHeight="1">
      <c r="A177" s="350"/>
      <c r="B177" s="351" t="s">
        <v>288</v>
      </c>
      <c r="C177" s="352">
        <f>C176/C258*100</f>
        <v>70.95406619473185</v>
      </c>
      <c r="D177" s="353"/>
      <c r="E177" s="354">
        <f>E176/E258*100</f>
        <v>69.0748324023681</v>
      </c>
    </row>
    <row r="178" spans="1:5" s="7" customFormat="1" ht="30" customHeight="1">
      <c r="A178" s="355" t="s">
        <v>291</v>
      </c>
      <c r="B178" s="356" t="s">
        <v>292</v>
      </c>
      <c r="C178" s="357">
        <f>C179+C180+C181</f>
        <v>98339.3</v>
      </c>
      <c r="D178" s="358">
        <f>D179+D180+D181</f>
        <v>0</v>
      </c>
      <c r="E178" s="359">
        <f>E179+E180+E181</f>
        <v>98339.3</v>
      </c>
    </row>
    <row r="179" spans="1:5" s="7" customFormat="1" ht="27.75" customHeight="1">
      <c r="A179" s="206" t="s">
        <v>293</v>
      </c>
      <c r="B179" s="360" t="s">
        <v>294</v>
      </c>
      <c r="C179" s="242">
        <v>76689</v>
      </c>
      <c r="D179" s="243"/>
      <c r="E179" s="244">
        <f>C179+D179</f>
        <v>76689</v>
      </c>
    </row>
    <row r="180" spans="1:5" s="7" customFormat="1" ht="29.25" customHeight="1">
      <c r="A180" s="258" t="s">
        <v>295</v>
      </c>
      <c r="B180" s="361" t="s">
        <v>296</v>
      </c>
      <c r="C180" s="82">
        <v>21650.3</v>
      </c>
      <c r="D180" s="83"/>
      <c r="E180" s="84">
        <f>C180+D180</f>
        <v>21650.3</v>
      </c>
    </row>
    <row r="181" spans="1:5" s="7" customFormat="1" ht="18" customHeight="1" hidden="1">
      <c r="A181" s="258" t="s">
        <v>297</v>
      </c>
      <c r="B181" s="361" t="s">
        <v>298</v>
      </c>
      <c r="C181" s="109"/>
      <c r="D181" s="110"/>
      <c r="E181" s="111">
        <f>C181+D181</f>
        <v>0</v>
      </c>
    </row>
    <row r="182" spans="1:5" s="7" customFormat="1" ht="28.5" customHeight="1">
      <c r="A182" s="355" t="s">
        <v>299</v>
      </c>
      <c r="B182" s="356" t="s">
        <v>300</v>
      </c>
      <c r="C182" s="357">
        <f>C183+C186+C193+C196+C199+C202+C205</f>
        <v>182547.1</v>
      </c>
      <c r="D182" s="358">
        <f>D183+D186+D193+D196+D199+D202+D205</f>
        <v>2114.600000000006</v>
      </c>
      <c r="E182" s="359">
        <f>E183+E186+E193+E196+E199+E202+E205</f>
        <v>184661.7</v>
      </c>
    </row>
    <row r="183" spans="1:5" s="7" customFormat="1" ht="29.25" customHeight="1">
      <c r="A183" s="206" t="s">
        <v>301</v>
      </c>
      <c r="B183" s="310" t="s">
        <v>302</v>
      </c>
      <c r="C183" s="102">
        <f>C184+C185</f>
        <v>93070</v>
      </c>
      <c r="D183" s="103">
        <f>D184+D185</f>
        <v>-93070</v>
      </c>
      <c r="E183" s="104">
        <f>E184+E185</f>
        <v>0</v>
      </c>
    </row>
    <row r="184" spans="1:5" s="7" customFormat="1" ht="22.5" customHeight="1">
      <c r="A184" s="362" t="s">
        <v>303</v>
      </c>
      <c r="B184" s="259" t="s">
        <v>304</v>
      </c>
      <c r="C184" s="82">
        <v>83070</v>
      </c>
      <c r="D184" s="83">
        <v>-83070</v>
      </c>
      <c r="E184" s="84">
        <f>C184+D184</f>
        <v>0</v>
      </c>
    </row>
    <row r="185" spans="1:5" s="7" customFormat="1" ht="20.25" customHeight="1">
      <c r="A185" s="362"/>
      <c r="B185" s="259" t="s">
        <v>305</v>
      </c>
      <c r="C185" s="82">
        <v>10000</v>
      </c>
      <c r="D185" s="83">
        <v>-10000</v>
      </c>
      <c r="E185" s="84">
        <f>C185+D185</f>
        <v>0</v>
      </c>
    </row>
    <row r="186" spans="1:5" s="7" customFormat="1" ht="58.5" customHeight="1">
      <c r="A186" s="55" t="s">
        <v>306</v>
      </c>
      <c r="B186" s="363" t="s">
        <v>307</v>
      </c>
      <c r="C186" s="72">
        <f>C187+C188</f>
        <v>63381.5</v>
      </c>
      <c r="D186" s="73">
        <f>D187+D188</f>
        <v>0</v>
      </c>
      <c r="E186" s="74">
        <f>E187+E188</f>
        <v>63381.5</v>
      </c>
    </row>
    <row r="187" spans="1:5" s="7" customFormat="1" ht="30" customHeight="1" hidden="1">
      <c r="A187" s="55" t="s">
        <v>303</v>
      </c>
      <c r="B187" s="364" t="s">
        <v>308</v>
      </c>
      <c r="C187" s="77">
        <v>0</v>
      </c>
      <c r="D187" s="78">
        <v>0</v>
      </c>
      <c r="E187" s="79">
        <v>0</v>
      </c>
    </row>
    <row r="188" spans="1:5" s="7" customFormat="1" ht="33" customHeight="1" hidden="1">
      <c r="A188" s="55"/>
      <c r="B188" s="365" t="s">
        <v>309</v>
      </c>
      <c r="C188" s="366">
        <f>C189+C190+C191+C192</f>
        <v>63381.5</v>
      </c>
      <c r="D188" s="367">
        <f>D189+D190+D191+D192</f>
        <v>0</v>
      </c>
      <c r="E188" s="368">
        <f>E189+E190+E191+E192</f>
        <v>63381.5</v>
      </c>
    </row>
    <row r="189" spans="1:5" s="7" customFormat="1" ht="30" customHeight="1">
      <c r="A189" s="55"/>
      <c r="B189" s="369" t="s">
        <v>310</v>
      </c>
      <c r="C189" s="82">
        <v>32000</v>
      </c>
      <c r="D189" s="83"/>
      <c r="E189" s="84">
        <f>C189+D189</f>
        <v>32000</v>
      </c>
    </row>
    <row r="190" spans="1:5" s="7" customFormat="1" ht="30" customHeight="1">
      <c r="A190" s="55"/>
      <c r="B190" s="370" t="s">
        <v>311</v>
      </c>
      <c r="C190" s="82">
        <v>25000</v>
      </c>
      <c r="D190" s="83"/>
      <c r="E190" s="84">
        <f>C190+D190</f>
        <v>25000</v>
      </c>
    </row>
    <row r="191" spans="1:5" s="7" customFormat="1" ht="30" customHeight="1">
      <c r="A191" s="55"/>
      <c r="B191" s="371" t="s">
        <v>312</v>
      </c>
      <c r="C191" s="82">
        <v>0</v>
      </c>
      <c r="D191" s="83"/>
      <c r="E191" s="84">
        <f>C191+D191</f>
        <v>0</v>
      </c>
    </row>
    <row r="192" spans="1:5" s="7" customFormat="1" ht="30" customHeight="1">
      <c r="A192" s="55"/>
      <c r="B192" s="372" t="s">
        <v>313</v>
      </c>
      <c r="C192" s="109">
        <v>6381.5</v>
      </c>
      <c r="D192" s="110"/>
      <c r="E192" s="84">
        <f>C192+D192</f>
        <v>6381.5</v>
      </c>
    </row>
    <row r="193" spans="1:5" s="7" customFormat="1" ht="31.5" customHeight="1">
      <c r="A193" s="206" t="s">
        <v>314</v>
      </c>
      <c r="B193" s="373" t="s">
        <v>315</v>
      </c>
      <c r="C193" s="102">
        <f>C194+C195</f>
        <v>417.4</v>
      </c>
      <c r="D193" s="103">
        <f>D194+D195</f>
        <v>0</v>
      </c>
      <c r="E193" s="104">
        <f>E194+E195</f>
        <v>417.4</v>
      </c>
    </row>
    <row r="194" spans="1:5" s="7" customFormat="1" ht="20.25" customHeight="1">
      <c r="A194" s="362" t="s">
        <v>303</v>
      </c>
      <c r="B194" s="259" t="s">
        <v>316</v>
      </c>
      <c r="C194" s="82">
        <v>396.5</v>
      </c>
      <c r="D194" s="83"/>
      <c r="E194" s="84">
        <f>C194+D194</f>
        <v>396.5</v>
      </c>
    </row>
    <row r="195" spans="1:5" s="7" customFormat="1" ht="21" customHeight="1">
      <c r="A195" s="362"/>
      <c r="B195" s="260" t="s">
        <v>317</v>
      </c>
      <c r="C195" s="246">
        <v>20.9</v>
      </c>
      <c r="D195" s="247"/>
      <c r="E195" s="248">
        <f>C195+D195</f>
        <v>20.9</v>
      </c>
    </row>
    <row r="196" spans="1:5" s="7" customFormat="1" ht="30.75" customHeight="1">
      <c r="A196" s="206" t="s">
        <v>318</v>
      </c>
      <c r="B196" s="373" t="s">
        <v>319</v>
      </c>
      <c r="C196" s="102">
        <f>C197+C198</f>
        <v>668.1999999999999</v>
      </c>
      <c r="D196" s="103">
        <f>D197+D198</f>
        <v>0</v>
      </c>
      <c r="E196" s="104">
        <f>E197+E198</f>
        <v>668.1999999999999</v>
      </c>
    </row>
    <row r="197" spans="1:5" s="7" customFormat="1" ht="17.25" customHeight="1">
      <c r="A197" s="362" t="s">
        <v>303</v>
      </c>
      <c r="B197" s="259" t="s">
        <v>320</v>
      </c>
      <c r="C197" s="82">
        <v>634.8</v>
      </c>
      <c r="D197" s="83"/>
      <c r="E197" s="84">
        <f>C197+D197</f>
        <v>634.8</v>
      </c>
    </row>
    <row r="198" spans="1:5" s="7" customFormat="1" ht="19.5" customHeight="1">
      <c r="A198" s="362"/>
      <c r="B198" s="260" t="s">
        <v>321</v>
      </c>
      <c r="C198" s="246">
        <v>33.4</v>
      </c>
      <c r="D198" s="247"/>
      <c r="E198" s="248">
        <f>C198+D198</f>
        <v>33.4</v>
      </c>
    </row>
    <row r="199" spans="1:5" s="7" customFormat="1" ht="39.75" customHeight="1">
      <c r="A199" s="206" t="s">
        <v>322</v>
      </c>
      <c r="B199" s="374" t="s">
        <v>323</v>
      </c>
      <c r="C199" s="102">
        <f>C200+C201</f>
        <v>10484.6</v>
      </c>
      <c r="D199" s="103">
        <f>D200+D201</f>
        <v>0</v>
      </c>
      <c r="E199" s="104">
        <f>E200+E201</f>
        <v>10484.6</v>
      </c>
    </row>
    <row r="200" spans="1:5" s="7" customFormat="1" ht="21.75" customHeight="1">
      <c r="A200" s="375" t="s">
        <v>303</v>
      </c>
      <c r="B200" s="369" t="s">
        <v>324</v>
      </c>
      <c r="C200" s="77">
        <v>9346</v>
      </c>
      <c r="D200" s="78"/>
      <c r="E200" s="79">
        <f>C200+D200</f>
        <v>9346</v>
      </c>
    </row>
    <row r="201" spans="1:5" s="7" customFormat="1" ht="23.25" customHeight="1">
      <c r="A201" s="375"/>
      <c r="B201" s="376" t="s">
        <v>325</v>
      </c>
      <c r="C201" s="109">
        <v>1138.6</v>
      </c>
      <c r="D201" s="110"/>
      <c r="E201" s="111">
        <f>C201+D201</f>
        <v>1138.6</v>
      </c>
    </row>
    <row r="202" spans="1:5" s="7" customFormat="1" ht="28.5" customHeight="1">
      <c r="A202" s="206" t="s">
        <v>326</v>
      </c>
      <c r="B202" s="373" t="s">
        <v>327</v>
      </c>
      <c r="C202" s="102">
        <f>C203+C204</f>
        <v>2092.4</v>
      </c>
      <c r="D202" s="103">
        <f>D203+D204</f>
        <v>0</v>
      </c>
      <c r="E202" s="104">
        <f>E203+E204</f>
        <v>2092.4</v>
      </c>
    </row>
    <row r="203" spans="1:5" s="7" customFormat="1" ht="21" customHeight="1">
      <c r="A203" s="377" t="s">
        <v>303</v>
      </c>
      <c r="B203" s="259" t="s">
        <v>328</v>
      </c>
      <c r="C203" s="77">
        <v>2092.4</v>
      </c>
      <c r="D203" s="78"/>
      <c r="E203" s="79">
        <f>C203+D203</f>
        <v>2092.4</v>
      </c>
    </row>
    <row r="204" spans="1:5" s="7" customFormat="1" ht="22.5" customHeight="1">
      <c r="A204" s="377"/>
      <c r="B204" s="260" t="s">
        <v>329</v>
      </c>
      <c r="C204" s="77">
        <v>0</v>
      </c>
      <c r="D204" s="78"/>
      <c r="E204" s="79">
        <f>C204+D204</f>
        <v>0</v>
      </c>
    </row>
    <row r="205" spans="1:5" s="7" customFormat="1" ht="29.25" customHeight="1">
      <c r="A205" s="55" t="s">
        <v>330</v>
      </c>
      <c r="B205" s="378" t="s">
        <v>331</v>
      </c>
      <c r="C205" s="379">
        <f>C206+C207+C208+C209+C210+C211</f>
        <v>12433</v>
      </c>
      <c r="D205" s="380">
        <f>D206+D207+D208+D209+D210+D211</f>
        <v>95184.6</v>
      </c>
      <c r="E205" s="381">
        <f>E206+E207+E208+E209+E210+E211</f>
        <v>107617.6</v>
      </c>
    </row>
    <row r="206" spans="1:5" s="7" customFormat="1" ht="15" customHeight="1">
      <c r="A206" s="382" t="s">
        <v>303</v>
      </c>
      <c r="B206" s="310" t="s">
        <v>332</v>
      </c>
      <c r="C206" s="242">
        <v>6177.4</v>
      </c>
      <c r="D206" s="243">
        <v>2114.6</v>
      </c>
      <c r="E206" s="244">
        <f>C206+D206</f>
        <v>8292</v>
      </c>
    </row>
    <row r="207" spans="1:5" s="7" customFormat="1" ht="16.5" customHeight="1">
      <c r="A207" s="382"/>
      <c r="B207" s="365" t="s">
        <v>333</v>
      </c>
      <c r="C207" s="82">
        <v>133.3</v>
      </c>
      <c r="D207" s="83"/>
      <c r="E207" s="84">
        <f>C207+D207</f>
        <v>133.3</v>
      </c>
    </row>
    <row r="208" spans="1:5" s="7" customFormat="1" ht="24.75" customHeight="1">
      <c r="A208" s="382"/>
      <c r="B208" s="383" t="s">
        <v>334</v>
      </c>
      <c r="C208" s="82">
        <v>32.1</v>
      </c>
      <c r="D208" s="83"/>
      <c r="E208" s="84">
        <f>C208+D208</f>
        <v>32.1</v>
      </c>
    </row>
    <row r="209" spans="1:5" s="7" customFormat="1" ht="35.25" customHeight="1">
      <c r="A209" s="382"/>
      <c r="B209" s="383" t="s">
        <v>335</v>
      </c>
      <c r="C209" s="82">
        <v>5000</v>
      </c>
      <c r="D209" s="83"/>
      <c r="E209" s="84">
        <f>C209+D209</f>
        <v>5000</v>
      </c>
    </row>
    <row r="210" spans="1:5" s="7" customFormat="1" ht="35.25" customHeight="1">
      <c r="A210" s="382"/>
      <c r="B210" s="383" t="s">
        <v>336</v>
      </c>
      <c r="C210" s="82">
        <v>1090.2</v>
      </c>
      <c r="D210" s="83"/>
      <c r="E210" s="84">
        <f>C210+D210</f>
        <v>1090.2</v>
      </c>
    </row>
    <row r="211" spans="1:5" s="7" customFormat="1" ht="19.5" customHeight="1">
      <c r="A211" s="382"/>
      <c r="B211" s="384" t="s">
        <v>337</v>
      </c>
      <c r="C211" s="291">
        <f>C212+C213</f>
        <v>0</v>
      </c>
      <c r="D211" s="292">
        <f>D212+D213</f>
        <v>93070</v>
      </c>
      <c r="E211" s="293">
        <f>E212+E213</f>
        <v>93070</v>
      </c>
    </row>
    <row r="212" spans="1:5" s="7" customFormat="1" ht="23.25" customHeight="1">
      <c r="A212" s="382"/>
      <c r="B212" s="311" t="s">
        <v>338</v>
      </c>
      <c r="C212" s="82">
        <v>0</v>
      </c>
      <c r="D212" s="83">
        <v>78282.2</v>
      </c>
      <c r="E212" s="84">
        <f>C212+D212</f>
        <v>78282.2</v>
      </c>
    </row>
    <row r="213" spans="1:5" s="7" customFormat="1" ht="25.5" customHeight="1">
      <c r="A213" s="382"/>
      <c r="B213" s="312" t="s">
        <v>339</v>
      </c>
      <c r="C213" s="109">
        <v>0</v>
      </c>
      <c r="D213" s="110">
        <v>14787.8</v>
      </c>
      <c r="E213" s="111">
        <f>C213+D213</f>
        <v>14787.8</v>
      </c>
    </row>
    <row r="214" spans="1:5" s="7" customFormat="1" ht="26.25" customHeight="1">
      <c r="A214" s="385" t="s">
        <v>340</v>
      </c>
      <c r="B214" s="386" t="s">
        <v>341</v>
      </c>
      <c r="C214" s="357">
        <f>C215+C216+C223+C224+C225+C229+C230+C233+C234+C235</f>
        <v>282600.10000000003</v>
      </c>
      <c r="D214" s="358">
        <f>D215+D216+D223+D224+D225+D229+D230+D233+D234+D235</f>
        <v>10771</v>
      </c>
      <c r="E214" s="359">
        <f>E215+E216+E223+E224+E225+E229+E230+E233+E234+E235</f>
        <v>293371.10000000003</v>
      </c>
    </row>
    <row r="215" spans="1:5" s="7" customFormat="1" ht="24.75" customHeight="1">
      <c r="A215" s="55" t="s">
        <v>342</v>
      </c>
      <c r="B215" s="365" t="s">
        <v>343</v>
      </c>
      <c r="C215" s="387">
        <v>5687.1</v>
      </c>
      <c r="D215" s="388"/>
      <c r="E215" s="389">
        <f>C215+D215</f>
        <v>5687.1</v>
      </c>
    </row>
    <row r="216" spans="1:5" s="7" customFormat="1" ht="22.5" customHeight="1">
      <c r="A216" s="55" t="s">
        <v>344</v>
      </c>
      <c r="B216" s="390" t="s">
        <v>345</v>
      </c>
      <c r="C216" s="72">
        <f>C217+C218+C219+C220+C221+C222</f>
        <v>3688.2</v>
      </c>
      <c r="D216" s="73">
        <f>D217+D218+D219+D220+D221+D222</f>
        <v>0</v>
      </c>
      <c r="E216" s="74">
        <f>E217+E218+E219+E220+E221+E222</f>
        <v>3688.2</v>
      </c>
    </row>
    <row r="217" spans="1:5" s="7" customFormat="1" ht="21" customHeight="1">
      <c r="A217" s="391" t="s">
        <v>303</v>
      </c>
      <c r="B217" s="384" t="s">
        <v>346</v>
      </c>
      <c r="C217" s="77">
        <v>327.7</v>
      </c>
      <c r="D217" s="78"/>
      <c r="E217" s="79">
        <f aca="true" t="shared" si="2" ref="E217:E224">E220</f>
        <v>327.7</v>
      </c>
    </row>
    <row r="218" spans="1:5" s="7" customFormat="1" ht="21.75" customHeight="1">
      <c r="A218" s="391"/>
      <c r="B218" s="311" t="s">
        <v>347</v>
      </c>
      <c r="C218" s="82">
        <v>754.5</v>
      </c>
      <c r="D218" s="83"/>
      <c r="E218" s="84">
        <f t="shared" si="2"/>
        <v>754.5</v>
      </c>
    </row>
    <row r="219" spans="1:5" s="7" customFormat="1" ht="21.75" customHeight="1">
      <c r="A219" s="391"/>
      <c r="B219" s="311" t="s">
        <v>348</v>
      </c>
      <c r="C219" s="82">
        <v>324.4</v>
      </c>
      <c r="D219" s="83"/>
      <c r="E219" s="84">
        <f t="shared" si="2"/>
        <v>324.4</v>
      </c>
    </row>
    <row r="220" spans="1:5" s="7" customFormat="1" ht="19.5" customHeight="1">
      <c r="A220" s="391"/>
      <c r="B220" s="311" t="s">
        <v>349</v>
      </c>
      <c r="C220" s="82">
        <v>2043.5</v>
      </c>
      <c r="D220" s="83"/>
      <c r="E220" s="84">
        <f t="shared" si="2"/>
        <v>2043.5</v>
      </c>
    </row>
    <row r="221" spans="1:5" s="7" customFormat="1" ht="28.5" customHeight="1">
      <c r="A221" s="391"/>
      <c r="B221" s="311" t="s">
        <v>350</v>
      </c>
      <c r="C221" s="82">
        <v>188.1</v>
      </c>
      <c r="D221" s="83"/>
      <c r="E221" s="84">
        <f t="shared" si="2"/>
        <v>188.1</v>
      </c>
    </row>
    <row r="222" spans="1:5" s="7" customFormat="1" ht="38.25" customHeight="1">
      <c r="A222" s="391"/>
      <c r="B222" s="392" t="s">
        <v>351</v>
      </c>
      <c r="C222" s="246">
        <v>50</v>
      </c>
      <c r="D222" s="247"/>
      <c r="E222" s="248">
        <f t="shared" si="2"/>
        <v>50</v>
      </c>
    </row>
    <row r="223" spans="1:5" s="7" customFormat="1" ht="30.75" customHeight="1">
      <c r="A223" s="55" t="s">
        <v>352</v>
      </c>
      <c r="B223" s="390" t="s">
        <v>353</v>
      </c>
      <c r="C223" s="296">
        <v>4541.3</v>
      </c>
      <c r="D223" s="297"/>
      <c r="E223" s="298">
        <f t="shared" si="2"/>
        <v>4541.3</v>
      </c>
    </row>
    <row r="224" spans="1:5" s="7" customFormat="1" ht="51" customHeight="1">
      <c r="A224" s="55" t="s">
        <v>354</v>
      </c>
      <c r="B224" s="390" t="s">
        <v>355</v>
      </c>
      <c r="C224" s="296">
        <v>7634</v>
      </c>
      <c r="D224" s="297"/>
      <c r="E224" s="298">
        <f t="shared" si="2"/>
        <v>7634</v>
      </c>
    </row>
    <row r="225" spans="1:5" s="7" customFormat="1" ht="35.25" customHeight="1">
      <c r="A225" s="62" t="s">
        <v>356</v>
      </c>
      <c r="B225" s="393" t="s">
        <v>357</v>
      </c>
      <c r="C225" s="72">
        <f>C226+C227+C228</f>
        <v>5058.4</v>
      </c>
      <c r="D225" s="73">
        <f>D226+D227+D228</f>
        <v>0</v>
      </c>
      <c r="E225" s="74">
        <f>E226+E227+E228</f>
        <v>5058.4</v>
      </c>
    </row>
    <row r="226" spans="1:5" s="7" customFormat="1" ht="17.25" customHeight="1">
      <c r="A226" s="62"/>
      <c r="B226" s="311" t="s">
        <v>358</v>
      </c>
      <c r="C226" s="82">
        <v>0</v>
      </c>
      <c r="D226" s="83"/>
      <c r="E226" s="84">
        <f>C226+D226</f>
        <v>0</v>
      </c>
    </row>
    <row r="227" spans="1:5" s="7" customFormat="1" ht="15" customHeight="1">
      <c r="A227" s="62"/>
      <c r="B227" s="311" t="s">
        <v>359</v>
      </c>
      <c r="C227" s="82">
        <v>0</v>
      </c>
      <c r="D227" s="83"/>
      <c r="E227" s="84">
        <f>C227+D227</f>
        <v>0</v>
      </c>
    </row>
    <row r="228" spans="1:5" s="7" customFormat="1" ht="15.75" customHeight="1">
      <c r="A228" s="62"/>
      <c r="B228" s="312" t="s">
        <v>360</v>
      </c>
      <c r="C228" s="109">
        <v>5058.4</v>
      </c>
      <c r="D228" s="110"/>
      <c r="E228" s="111">
        <f>C228+D228</f>
        <v>5058.4</v>
      </c>
    </row>
    <row r="229" spans="1:5" s="7" customFormat="1" ht="36.75" customHeight="1">
      <c r="A229" s="55" t="s">
        <v>361</v>
      </c>
      <c r="B229" s="390" t="s">
        <v>362</v>
      </c>
      <c r="C229" s="296">
        <v>245</v>
      </c>
      <c r="D229" s="297"/>
      <c r="E229" s="298">
        <f>C229+D229</f>
        <v>245</v>
      </c>
    </row>
    <row r="230" spans="1:5" s="7" customFormat="1" ht="57.75" customHeight="1">
      <c r="A230" s="55" t="s">
        <v>363</v>
      </c>
      <c r="B230" s="394" t="s">
        <v>364</v>
      </c>
      <c r="C230" s="72">
        <f>C231+C232</f>
        <v>1034.7</v>
      </c>
      <c r="D230" s="73">
        <f>D231+D232</f>
        <v>-1034.7</v>
      </c>
      <c r="E230" s="74">
        <f>E231+E232</f>
        <v>0</v>
      </c>
    </row>
    <row r="231" spans="1:5" s="7" customFormat="1" ht="25.5" customHeight="1">
      <c r="A231" s="55" t="s">
        <v>303</v>
      </c>
      <c r="B231" s="395" t="s">
        <v>365</v>
      </c>
      <c r="C231" s="77">
        <v>1034.7</v>
      </c>
      <c r="D231" s="78">
        <v>-1034.7</v>
      </c>
      <c r="E231" s="79">
        <f>C231+D231</f>
        <v>0</v>
      </c>
    </row>
    <row r="232" spans="1:5" s="7" customFormat="1" ht="16.5" customHeight="1" hidden="1">
      <c r="A232" s="55"/>
      <c r="B232" s="312" t="s">
        <v>360</v>
      </c>
      <c r="C232" s="77"/>
      <c r="D232" s="78"/>
      <c r="E232" s="79">
        <f>C232+D232</f>
        <v>0</v>
      </c>
    </row>
    <row r="233" spans="1:5" s="7" customFormat="1" ht="0.75" customHeight="1" hidden="1">
      <c r="A233" s="55" t="s">
        <v>366</v>
      </c>
      <c r="B233" s="396" t="s">
        <v>367</v>
      </c>
      <c r="C233" s="296"/>
      <c r="D233" s="297"/>
      <c r="E233" s="298">
        <f>C233+D233</f>
        <v>0</v>
      </c>
    </row>
    <row r="234" spans="1:5" s="7" customFormat="1" ht="36" customHeight="1">
      <c r="A234" s="55" t="s">
        <v>368</v>
      </c>
      <c r="B234" s="397" t="s">
        <v>369</v>
      </c>
      <c r="C234" s="296">
        <v>205.2</v>
      </c>
      <c r="D234" s="297"/>
      <c r="E234" s="298">
        <f>C234+D234</f>
        <v>205.2</v>
      </c>
    </row>
    <row r="235" spans="1:5" s="7" customFormat="1" ht="29.25" customHeight="1">
      <c r="A235" s="55" t="s">
        <v>370</v>
      </c>
      <c r="B235" s="378" t="s">
        <v>371</v>
      </c>
      <c r="C235" s="379">
        <f>C236+C237+C238</f>
        <v>254506.2</v>
      </c>
      <c r="D235" s="380">
        <f>D236+D237+D238</f>
        <v>11805.7</v>
      </c>
      <c r="E235" s="381">
        <f>E236+E237+E238</f>
        <v>266311.9</v>
      </c>
    </row>
    <row r="236" spans="1:5" s="7" customFormat="1" ht="24" customHeight="1">
      <c r="A236" s="375" t="s">
        <v>303</v>
      </c>
      <c r="B236" s="398" t="s">
        <v>372</v>
      </c>
      <c r="C236" s="126">
        <v>254131</v>
      </c>
      <c r="D236" s="127">
        <v>11805.7</v>
      </c>
      <c r="E236" s="128">
        <f>C236+D236</f>
        <v>265936.7</v>
      </c>
    </row>
    <row r="237" spans="1:5" s="7" customFormat="1" ht="48" customHeight="1">
      <c r="A237" s="375"/>
      <c r="B237" s="365" t="s">
        <v>373</v>
      </c>
      <c r="C237" s="82">
        <v>175.2</v>
      </c>
      <c r="D237" s="83"/>
      <c r="E237" s="84">
        <f>C237+D237</f>
        <v>175.2</v>
      </c>
    </row>
    <row r="238" spans="1:5" s="7" customFormat="1" ht="37.5" customHeight="1">
      <c r="A238" s="375"/>
      <c r="B238" s="399" t="s">
        <v>374</v>
      </c>
      <c r="C238" s="109">
        <v>200</v>
      </c>
      <c r="D238" s="110"/>
      <c r="E238" s="111">
        <f>C238+D238</f>
        <v>200</v>
      </c>
    </row>
    <row r="239" spans="1:5" s="7" customFormat="1" ht="27.75" customHeight="1">
      <c r="A239" s="385" t="s">
        <v>375</v>
      </c>
      <c r="B239" s="386" t="s">
        <v>376</v>
      </c>
      <c r="C239" s="357">
        <f>C240+C241+C242+C243</f>
        <v>1738.7</v>
      </c>
      <c r="D239" s="358">
        <f>D240+D241+D242+D243</f>
        <v>131.2</v>
      </c>
      <c r="E239" s="359">
        <f>E240+E241+E242+E243</f>
        <v>1869.9</v>
      </c>
    </row>
    <row r="240" spans="1:5" s="7" customFormat="1" ht="21.75" customHeight="1" hidden="1">
      <c r="A240" s="206" t="s">
        <v>377</v>
      </c>
      <c r="B240" s="395" t="s">
        <v>378</v>
      </c>
      <c r="C240" s="242"/>
      <c r="D240" s="243"/>
      <c r="E240" s="244"/>
    </row>
    <row r="241" spans="1:5" s="7" customFormat="1" ht="42.75" customHeight="1" hidden="1">
      <c r="A241" s="258" t="s">
        <v>379</v>
      </c>
      <c r="B241" s="311" t="s">
        <v>380</v>
      </c>
      <c r="C241" s="82"/>
      <c r="D241" s="83"/>
      <c r="E241" s="84"/>
    </row>
    <row r="242" spans="1:5" s="7" customFormat="1" ht="45" customHeight="1">
      <c r="A242" s="208" t="s">
        <v>381</v>
      </c>
      <c r="B242" s="400" t="s">
        <v>382</v>
      </c>
      <c r="C242" s="109">
        <v>0</v>
      </c>
      <c r="D242" s="110"/>
      <c r="E242" s="111">
        <f>C242+D242</f>
        <v>0</v>
      </c>
    </row>
    <row r="243" spans="1:5" s="7" customFormat="1" ht="28.5" customHeight="1">
      <c r="A243" s="62" t="s">
        <v>383</v>
      </c>
      <c r="B243" s="401" t="s">
        <v>384</v>
      </c>
      <c r="C243" s="402">
        <f>C244</f>
        <v>1738.7</v>
      </c>
      <c r="D243" s="403">
        <f>D244</f>
        <v>131.2</v>
      </c>
      <c r="E243" s="404">
        <f>E244</f>
        <v>1869.9</v>
      </c>
    </row>
    <row r="244" spans="1:5" s="7" customFormat="1" ht="27.75" customHeight="1">
      <c r="A244" s="55" t="s">
        <v>385</v>
      </c>
      <c r="B244" s="397" t="s">
        <v>386</v>
      </c>
      <c r="C244" s="72">
        <f>C245+C246+C247+C248</f>
        <v>1738.7</v>
      </c>
      <c r="D244" s="73">
        <f>D245+D246+D247+D248</f>
        <v>131.2</v>
      </c>
      <c r="E244" s="74">
        <f>E245+E246+E247+E248</f>
        <v>1869.9</v>
      </c>
    </row>
    <row r="245" spans="1:5" s="7" customFormat="1" ht="18.75" customHeight="1">
      <c r="A245" s="405" t="s">
        <v>303</v>
      </c>
      <c r="B245" s="406" t="s">
        <v>387</v>
      </c>
      <c r="C245" s="407">
        <v>1620</v>
      </c>
      <c r="D245" s="408"/>
      <c r="E245" s="409">
        <f>C245+D245</f>
        <v>1620</v>
      </c>
    </row>
    <row r="246" spans="1:5" s="7" customFormat="1" ht="26.25" customHeight="1">
      <c r="A246" s="405"/>
      <c r="B246" s="410" t="s">
        <v>388</v>
      </c>
      <c r="C246" s="82">
        <v>0</v>
      </c>
      <c r="D246" s="83">
        <v>131.2</v>
      </c>
      <c r="E246" s="84">
        <f>C246+D246</f>
        <v>131.2</v>
      </c>
    </row>
    <row r="247" spans="1:5" s="7" customFormat="1" ht="36" customHeight="1">
      <c r="A247" s="405"/>
      <c r="B247" s="365" t="s">
        <v>389</v>
      </c>
      <c r="C247" s="82">
        <v>98.7</v>
      </c>
      <c r="D247" s="83"/>
      <c r="E247" s="84">
        <f>C247+D247</f>
        <v>98.7</v>
      </c>
    </row>
    <row r="248" spans="1:5" s="7" customFormat="1" ht="37.5" customHeight="1">
      <c r="A248" s="405"/>
      <c r="B248" s="411" t="s">
        <v>390</v>
      </c>
      <c r="C248" s="87">
        <v>20</v>
      </c>
      <c r="D248" s="88"/>
      <c r="E248" s="89">
        <f>C248+D248</f>
        <v>20</v>
      </c>
    </row>
    <row r="249" spans="1:5" s="7" customFormat="1" ht="24.75" customHeight="1">
      <c r="A249" s="412" t="s">
        <v>391</v>
      </c>
      <c r="B249" s="413" t="s">
        <v>392</v>
      </c>
      <c r="C249" s="414">
        <f>C251</f>
        <v>225</v>
      </c>
      <c r="D249" s="415">
        <f>D251</f>
        <v>0</v>
      </c>
      <c r="E249" s="416">
        <f>E251</f>
        <v>225</v>
      </c>
    </row>
    <row r="250" spans="1:5" s="7" customFormat="1" ht="13.5" customHeight="1">
      <c r="A250" s="417"/>
      <c r="B250" s="418" t="s">
        <v>288</v>
      </c>
      <c r="C250" s="419">
        <f>C249/C258*100</f>
        <v>0.028244786138011308</v>
      </c>
      <c r="D250" s="420"/>
      <c r="E250" s="421">
        <f>E249/E258*100</f>
        <v>0.026877738542915978</v>
      </c>
    </row>
    <row r="251" spans="1:5" s="7" customFormat="1" ht="25.5" customHeight="1">
      <c r="A251" s="422" t="s">
        <v>393</v>
      </c>
      <c r="B251" s="423" t="s">
        <v>394</v>
      </c>
      <c r="C251" s="424">
        <f>C252+C253</f>
        <v>225</v>
      </c>
      <c r="D251" s="425">
        <f>D252+D253</f>
        <v>0</v>
      </c>
      <c r="E251" s="426">
        <f>E252+E253</f>
        <v>225</v>
      </c>
    </row>
    <row r="252" spans="1:5" s="7" customFormat="1" ht="61.5" customHeight="1">
      <c r="A252" s="206" t="s">
        <v>395</v>
      </c>
      <c r="B252" s="427" t="s">
        <v>396</v>
      </c>
      <c r="C252" s="242"/>
      <c r="D252" s="243"/>
      <c r="E252" s="244">
        <f>C252+D252</f>
        <v>0</v>
      </c>
    </row>
    <row r="253" spans="1:5" s="7" customFormat="1" ht="24.75" customHeight="1">
      <c r="A253" s="250" t="s">
        <v>397</v>
      </c>
      <c r="B253" s="428" t="s">
        <v>394</v>
      </c>
      <c r="C253" s="246">
        <v>225</v>
      </c>
      <c r="D253" s="247"/>
      <c r="E253" s="248">
        <f>C253+D253</f>
        <v>225</v>
      </c>
    </row>
    <row r="254" spans="1:5" s="7" customFormat="1" ht="32.25" customHeight="1">
      <c r="A254" s="412" t="s">
        <v>398</v>
      </c>
      <c r="B254" s="429" t="s">
        <v>399</v>
      </c>
      <c r="C254" s="414">
        <f>C256</f>
        <v>-3.2</v>
      </c>
      <c r="D254" s="415">
        <f>D256</f>
        <v>0</v>
      </c>
      <c r="E254" s="416">
        <f>E256</f>
        <v>-3.2</v>
      </c>
    </row>
    <row r="255" spans="1:5" s="7" customFormat="1" ht="13.5" customHeight="1">
      <c r="A255" s="417"/>
      <c r="B255" s="418" t="s">
        <v>288</v>
      </c>
      <c r="C255" s="419">
        <f>C254/C258*100</f>
        <v>-0.00040170362507393857</v>
      </c>
      <c r="D255" s="420"/>
      <c r="E255" s="421">
        <f>E254/E258*100</f>
        <v>-0.0003822611703881384</v>
      </c>
    </row>
    <row r="256" spans="1:5" s="7" customFormat="1" ht="34.5" customHeight="1">
      <c r="A256" s="430" t="s">
        <v>400</v>
      </c>
      <c r="B256" s="431" t="s">
        <v>401</v>
      </c>
      <c r="C256" s="432">
        <f>C257</f>
        <v>-3.2</v>
      </c>
      <c r="D256" s="433">
        <f>D257</f>
        <v>0</v>
      </c>
      <c r="E256" s="434">
        <f>E257</f>
        <v>-3.2</v>
      </c>
    </row>
    <row r="257" spans="1:5" s="7" customFormat="1" ht="36" customHeight="1">
      <c r="A257" s="253" t="s">
        <v>402</v>
      </c>
      <c r="B257" s="435" t="s">
        <v>403</v>
      </c>
      <c r="C257" s="77">
        <v>-3.2</v>
      </c>
      <c r="D257" s="78"/>
      <c r="E257" s="79">
        <f>C257+D257</f>
        <v>-3.2</v>
      </c>
    </row>
    <row r="258" spans="1:5" s="7" customFormat="1" ht="22.5" customHeight="1">
      <c r="A258" s="436" t="s">
        <v>404</v>
      </c>
      <c r="B258" s="437" t="s">
        <v>405</v>
      </c>
      <c r="C258" s="438">
        <f>C12+C174</f>
        <v>796607.2</v>
      </c>
      <c r="D258" s="439">
        <f>D12+D174</f>
        <v>40516.8</v>
      </c>
      <c r="E258" s="440">
        <f>E12+E174</f>
        <v>837124.0000000002</v>
      </c>
    </row>
    <row r="259" spans="1:5" s="7" customFormat="1" ht="15.75" customHeight="1">
      <c r="A259" s="441" t="s">
        <v>406</v>
      </c>
      <c r="B259" s="442" t="s">
        <v>407</v>
      </c>
      <c r="C259" s="443">
        <f>C258-C261</f>
        <v>329724.4999999999</v>
      </c>
      <c r="D259" s="444">
        <f>D258-D261</f>
        <v>27499.999999999996</v>
      </c>
      <c r="E259" s="445">
        <f>E258-E261</f>
        <v>357224.5000000002</v>
      </c>
    </row>
    <row r="260" spans="1:5" s="7" customFormat="1" ht="13.5" customHeight="1">
      <c r="A260" s="441"/>
      <c r="B260" s="446" t="s">
        <v>408</v>
      </c>
      <c r="C260" s="447">
        <f>C259/C258</f>
        <v>0.4139110216427869</v>
      </c>
      <c r="D260" s="448"/>
      <c r="E260" s="449">
        <f>E259/E258</f>
        <v>0.42672829831661746</v>
      </c>
    </row>
    <row r="261" spans="1:5" s="7" customFormat="1" ht="13.5" customHeight="1">
      <c r="A261" s="441"/>
      <c r="B261" s="450" t="s">
        <v>409</v>
      </c>
      <c r="C261" s="451">
        <f>C182+C214+C239+C254</f>
        <v>466882.70000000007</v>
      </c>
      <c r="D261" s="452">
        <f>D182+D214+D239+D254</f>
        <v>13016.800000000007</v>
      </c>
      <c r="E261" s="453">
        <f>E182+E214+E239+E254</f>
        <v>479899.50000000006</v>
      </c>
    </row>
    <row r="262" spans="1:5" s="7" customFormat="1" ht="15" customHeight="1">
      <c r="A262" s="441"/>
      <c r="B262" s="454" t="s">
        <v>408</v>
      </c>
      <c r="C262" s="455">
        <f>C261/C258</f>
        <v>0.5860889783572131</v>
      </c>
      <c r="D262" s="456"/>
      <c r="E262" s="457">
        <f>E261/E258</f>
        <v>0.5732717016833825</v>
      </c>
    </row>
    <row r="263" spans="1:5" s="7" customFormat="1" ht="27.75" customHeight="1">
      <c r="A263" s="458"/>
      <c r="B263" s="459" t="s">
        <v>410</v>
      </c>
      <c r="C263" s="460">
        <f>C258-'Прил 4 (расх) 2018'!I435</f>
        <v>-20654.29999999993</v>
      </c>
      <c r="D263" s="461">
        <f>'Прил 3 (дох) 2018'!D258-'Прил 4 (расх) 2018'!J435</f>
        <v>0</v>
      </c>
      <c r="E263" s="462">
        <f>'Прил 3 (дох) 2018'!E258-'Прил 4 (расх) 2018'!K435</f>
        <v>-20654.299999999697</v>
      </c>
    </row>
    <row r="264" spans="1:5" s="7" customFormat="1" ht="7.5" customHeight="1">
      <c r="A264" s="463"/>
      <c r="B264" s="464"/>
      <c r="C264" s="465"/>
      <c r="D264" s="465"/>
      <c r="E264" s="465"/>
    </row>
    <row r="265" spans="1:5" s="7" customFormat="1" ht="0.75" customHeight="1">
      <c r="A265" s="466"/>
      <c r="B265" s="467"/>
      <c r="C265" s="468"/>
      <c r="D265" s="468"/>
      <c r="E265" s="468"/>
    </row>
    <row r="266" spans="1:5" s="7" customFormat="1" ht="28.5" customHeight="1">
      <c r="A266" s="469" t="s">
        <v>411</v>
      </c>
      <c r="B266" s="470" t="s">
        <v>412</v>
      </c>
      <c r="C266" s="97">
        <f>C267+C270+C273+C281</f>
        <v>20654.3</v>
      </c>
      <c r="D266" s="98">
        <f>D267+D270+D273+D281</f>
        <v>0</v>
      </c>
      <c r="E266" s="99">
        <f>E267+E270+E273+E281</f>
        <v>20654.3</v>
      </c>
    </row>
    <row r="267" spans="1:5" s="7" customFormat="1" ht="26.25" customHeight="1">
      <c r="A267" s="471" t="s">
        <v>413</v>
      </c>
      <c r="B267" s="472" t="s">
        <v>414</v>
      </c>
      <c r="C267" s="473">
        <f>C268-C269</f>
        <v>11400</v>
      </c>
      <c r="D267" s="474">
        <f>D268-D269</f>
        <v>0</v>
      </c>
      <c r="E267" s="475">
        <f>E268-E269</f>
        <v>11400</v>
      </c>
    </row>
    <row r="268" spans="1:5" s="7" customFormat="1" ht="24.75" customHeight="1">
      <c r="A268" s="276" t="s">
        <v>415</v>
      </c>
      <c r="B268" s="476" t="s">
        <v>416</v>
      </c>
      <c r="C268" s="242">
        <v>21400</v>
      </c>
      <c r="D268" s="243"/>
      <c r="E268" s="244">
        <f>C268+D268</f>
        <v>21400</v>
      </c>
    </row>
    <row r="269" spans="1:5" s="7" customFormat="1" ht="24.75" customHeight="1">
      <c r="A269" s="280" t="s">
        <v>417</v>
      </c>
      <c r="B269" s="477" t="s">
        <v>418</v>
      </c>
      <c r="C269" s="109">
        <v>10000</v>
      </c>
      <c r="D269" s="110"/>
      <c r="E269" s="111">
        <f>C269+D269</f>
        <v>10000</v>
      </c>
    </row>
    <row r="270" spans="1:5" s="7" customFormat="1" ht="27" customHeight="1">
      <c r="A270" s="471" t="s">
        <v>419</v>
      </c>
      <c r="B270" s="478" t="s">
        <v>420</v>
      </c>
      <c r="C270" s="473">
        <f>C271-C272</f>
        <v>0</v>
      </c>
      <c r="D270" s="474">
        <f>D271-D272</f>
        <v>0</v>
      </c>
      <c r="E270" s="475">
        <f>E271-E272</f>
        <v>0</v>
      </c>
    </row>
    <row r="271" spans="1:5" s="7" customFormat="1" ht="36" customHeight="1">
      <c r="A271" s="276" t="s">
        <v>421</v>
      </c>
      <c r="B271" s="479" t="s">
        <v>422</v>
      </c>
      <c r="C271" s="242">
        <v>0</v>
      </c>
      <c r="D271" s="243"/>
      <c r="E271" s="244">
        <f>C271+D271</f>
        <v>0</v>
      </c>
    </row>
    <row r="272" spans="1:5" s="7" customFormat="1" ht="33.75" customHeight="1">
      <c r="A272" s="280" t="s">
        <v>423</v>
      </c>
      <c r="B272" s="480" t="s">
        <v>424</v>
      </c>
      <c r="C272" s="109">
        <v>0</v>
      </c>
      <c r="D272" s="110"/>
      <c r="E272" s="111">
        <f>C272+D272</f>
        <v>0</v>
      </c>
    </row>
    <row r="273" spans="1:5" s="7" customFormat="1" ht="25.5" customHeight="1">
      <c r="A273" s="481" t="s">
        <v>425</v>
      </c>
      <c r="B273" s="482" t="s">
        <v>426</v>
      </c>
      <c r="C273" s="473">
        <f aca="true" t="shared" si="3" ref="C273:E274">C276+C288</f>
        <v>9254.3</v>
      </c>
      <c r="D273" s="474">
        <f t="shared" si="3"/>
        <v>0</v>
      </c>
      <c r="E273" s="475">
        <f t="shared" si="3"/>
        <v>9254.3</v>
      </c>
    </row>
    <row r="274" spans="1:5" s="7" customFormat="1" ht="21.75" customHeight="1">
      <c r="A274" s="282" t="s">
        <v>427</v>
      </c>
      <c r="B274" s="483" t="s">
        <v>428</v>
      </c>
      <c r="C274" s="484">
        <f t="shared" si="3"/>
        <v>9254.3</v>
      </c>
      <c r="D274" s="485">
        <f t="shared" si="3"/>
        <v>0</v>
      </c>
      <c r="E274" s="486">
        <f t="shared" si="3"/>
        <v>9254.3</v>
      </c>
    </row>
    <row r="275" spans="1:5" s="7" customFormat="1" ht="18" customHeight="1">
      <c r="A275" s="282" t="s">
        <v>429</v>
      </c>
      <c r="B275" s="483" t="s">
        <v>430</v>
      </c>
      <c r="C275" s="487">
        <f>C276-C280</f>
        <v>9254.3</v>
      </c>
      <c r="D275" s="488">
        <f>D276-D280</f>
        <v>0</v>
      </c>
      <c r="E275" s="489">
        <f>E276-E280</f>
        <v>9254.3</v>
      </c>
    </row>
    <row r="276" spans="1:5" s="7" customFormat="1" ht="16.5" customHeight="1">
      <c r="A276" s="282"/>
      <c r="B276" s="490" t="s">
        <v>431</v>
      </c>
      <c r="C276" s="484">
        <f>C277+C278+C279</f>
        <v>9254.3</v>
      </c>
      <c r="D276" s="485">
        <f>D277+D278+D279</f>
        <v>0</v>
      </c>
      <c r="E276" s="486">
        <f>C276+D276</f>
        <v>9254.3</v>
      </c>
    </row>
    <row r="277" spans="1:5" s="7" customFormat="1" ht="16.5" customHeight="1">
      <c r="A277" s="282"/>
      <c r="B277" s="491" t="s">
        <v>432</v>
      </c>
      <c r="C277" s="77">
        <v>7148.3</v>
      </c>
      <c r="D277" s="78"/>
      <c r="E277" s="79">
        <f>C277+D277</f>
        <v>7148.3</v>
      </c>
    </row>
    <row r="278" spans="1:5" s="7" customFormat="1" ht="16.5" customHeight="1">
      <c r="A278" s="282"/>
      <c r="B278" s="492" t="s">
        <v>433</v>
      </c>
      <c r="C278" s="82">
        <v>3.2</v>
      </c>
      <c r="D278" s="83"/>
      <c r="E278" s="84">
        <f>C278+D278</f>
        <v>3.2</v>
      </c>
    </row>
    <row r="279" spans="1:5" s="7" customFormat="1" ht="16.5" customHeight="1">
      <c r="A279" s="282"/>
      <c r="B279" s="493" t="s">
        <v>434</v>
      </c>
      <c r="C279" s="109">
        <v>2102.8</v>
      </c>
      <c r="D279" s="110"/>
      <c r="E279" s="111">
        <f>C279+D279</f>
        <v>2102.8</v>
      </c>
    </row>
    <row r="280" spans="1:5" s="7" customFormat="1" ht="17.25" customHeight="1">
      <c r="A280" s="282"/>
      <c r="B280" s="490" t="s">
        <v>435</v>
      </c>
      <c r="C280" s="296">
        <v>0</v>
      </c>
      <c r="D280" s="297"/>
      <c r="E280" s="298">
        <f>C280+D280</f>
        <v>0</v>
      </c>
    </row>
    <row r="281" spans="1:3" s="7" customFormat="1" ht="20.25" customHeight="1" hidden="1">
      <c r="A281" s="494" t="s">
        <v>436</v>
      </c>
      <c r="B281" s="482" t="s">
        <v>437</v>
      </c>
      <c r="C281" s="473">
        <f>C282</f>
        <v>0</v>
      </c>
    </row>
    <row r="282" spans="1:3" s="7" customFormat="1" ht="22.5" customHeight="1" hidden="1">
      <c r="A282" s="495" t="s">
        <v>438</v>
      </c>
      <c r="B282" s="483" t="s">
        <v>439</v>
      </c>
      <c r="C282" s="496">
        <v>0</v>
      </c>
    </row>
  </sheetData>
  <sheetProtection selectLockedCells="1" selectUnlockedCells="1"/>
  <mergeCells count="29">
    <mergeCell ref="C1:E1"/>
    <mergeCell ref="B2:E2"/>
    <mergeCell ref="B3:E3"/>
    <mergeCell ref="A4:E4"/>
    <mergeCell ref="B5:E5"/>
    <mergeCell ref="A7:E7"/>
    <mergeCell ref="A8:E8"/>
    <mergeCell ref="A10:A11"/>
    <mergeCell ref="B10:B11"/>
    <mergeCell ref="C10:E10"/>
    <mergeCell ref="A17:A19"/>
    <mergeCell ref="A62:B62"/>
    <mergeCell ref="A63:A64"/>
    <mergeCell ref="A169:B169"/>
    <mergeCell ref="A170:A171"/>
    <mergeCell ref="A184:A185"/>
    <mergeCell ref="A187:A192"/>
    <mergeCell ref="A194:A195"/>
    <mergeCell ref="A197:A198"/>
    <mergeCell ref="A200:A201"/>
    <mergeCell ref="A203:A204"/>
    <mergeCell ref="A206:A213"/>
    <mergeCell ref="A217:A222"/>
    <mergeCell ref="A226:A228"/>
    <mergeCell ref="A231:A232"/>
    <mergeCell ref="A236:A238"/>
    <mergeCell ref="A245:A248"/>
    <mergeCell ref="A259:A262"/>
    <mergeCell ref="A276:A280"/>
  </mergeCells>
  <printOptions/>
  <pageMargins left="0.5902777777777778" right="0" top="0.19652777777777777" bottom="0.275" header="0.5118055555555555" footer="0.19652777777777777"/>
  <pageSetup horizontalDpi="300" verticalDpi="300" orientation="portrait" paperSize="9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35"/>
  <sheetViews>
    <sheetView workbookViewId="0" topLeftCell="A1">
      <pane ySplit="3570" topLeftCell="A425" activePane="topLeft" state="split"/>
      <selection pane="topLeft" activeCell="C5" sqref="A1:IV65536"/>
      <selection pane="bottomLeft" activeCell="A425" sqref="A425"/>
    </sheetView>
  </sheetViews>
  <sheetFormatPr defaultColWidth="9.00390625" defaultRowHeight="12.75"/>
  <cols>
    <col min="1" max="1" width="1.625" style="0" customWidth="1"/>
    <col min="2" max="2" width="4.875" style="0" customWidth="1"/>
    <col min="3" max="3" width="41.125" style="0" customWidth="1"/>
    <col min="4" max="4" width="3.25390625" style="0" customWidth="1"/>
    <col min="5" max="6" width="2.75390625" style="0" customWidth="1"/>
    <col min="7" max="7" width="10.75390625" style="0" customWidth="1"/>
    <col min="8" max="8" width="3.625" style="0" customWidth="1"/>
    <col min="9" max="9" width="8.75390625" style="0" customWidth="1"/>
    <col min="10" max="10" width="7.75390625" style="0" customWidth="1"/>
    <col min="11" max="11" width="8.625" style="0" customWidth="1"/>
    <col min="12" max="12" width="8.875" style="0" customWidth="1"/>
    <col min="13" max="13" width="7.875" style="0" customWidth="1"/>
    <col min="14" max="14" width="8.00390625" style="0" customWidth="1"/>
    <col min="15" max="15" width="8.375" style="0" customWidth="1"/>
    <col min="16" max="16" width="8.00390625" style="0" customWidth="1"/>
    <col min="17" max="17" width="8.125" style="0" customWidth="1"/>
  </cols>
  <sheetData>
    <row r="1" spans="1:17" ht="11.25" customHeight="1">
      <c r="A1" s="7"/>
      <c r="B1" s="7"/>
      <c r="C1" s="497"/>
      <c r="D1" s="7"/>
      <c r="E1" s="7"/>
      <c r="F1" s="7"/>
      <c r="G1" s="7"/>
      <c r="H1" s="7"/>
      <c r="I1" s="498"/>
      <c r="J1" s="498"/>
      <c r="K1" s="498"/>
      <c r="O1" s="498" t="s">
        <v>440</v>
      </c>
      <c r="P1" s="498"/>
      <c r="Q1" s="498"/>
    </row>
    <row r="2" spans="1:17" ht="11.25" customHeight="1">
      <c r="A2" s="7"/>
      <c r="B2" s="499"/>
      <c r="C2" s="6"/>
      <c r="D2" s="500" t="s">
        <v>1</v>
      </c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</row>
    <row r="3" spans="1:17" ht="12" customHeight="1">
      <c r="A3" s="7"/>
      <c r="B3" s="7"/>
      <c r="C3" s="7"/>
      <c r="D3" s="498" t="s">
        <v>2</v>
      </c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</row>
    <row r="4" spans="1:17" ht="12" customHeight="1">
      <c r="A4" s="7"/>
      <c r="B4" s="7"/>
      <c r="C4" s="3" t="s">
        <v>441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" customHeight="1">
      <c r="A5" s="6"/>
      <c r="B5" s="6"/>
      <c r="C5" s="501" t="s">
        <v>4</v>
      </c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</row>
    <row r="6" spans="1:11" ht="8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7" ht="14.25" customHeight="1">
      <c r="A7" s="502" t="s">
        <v>442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</row>
    <row r="8" spans="1:17" ht="14.25" customHeight="1">
      <c r="A8" s="502" t="s">
        <v>443</v>
      </c>
      <c r="B8" s="502"/>
      <c r="C8" s="502"/>
      <c r="D8" s="502"/>
      <c r="E8" s="502"/>
      <c r="F8" s="502"/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502"/>
    </row>
    <row r="9" spans="2:17" s="13" customFormat="1" ht="10.5" customHeight="1">
      <c r="B9" s="7"/>
      <c r="C9" s="7"/>
      <c r="D9" s="7"/>
      <c r="E9" s="7"/>
      <c r="F9" s="7"/>
      <c r="G9" s="7"/>
      <c r="H9" s="7"/>
      <c r="K9" s="503"/>
      <c r="Q9" s="503" t="s">
        <v>444</v>
      </c>
    </row>
    <row r="10" spans="1:17" s="13" customFormat="1" ht="12.75" customHeight="1">
      <c r="A10" s="504" t="s">
        <v>445</v>
      </c>
      <c r="B10" s="504"/>
      <c r="C10" s="504"/>
      <c r="D10" s="505" t="s">
        <v>446</v>
      </c>
      <c r="E10" s="505"/>
      <c r="F10" s="505"/>
      <c r="G10" s="505"/>
      <c r="H10" s="505"/>
      <c r="I10" s="506" t="s">
        <v>447</v>
      </c>
      <c r="J10" s="506"/>
      <c r="K10" s="506"/>
      <c r="L10" s="507" t="s">
        <v>303</v>
      </c>
      <c r="M10" s="507"/>
      <c r="N10" s="507"/>
      <c r="O10" s="507"/>
      <c r="P10" s="507"/>
      <c r="Q10" s="507"/>
    </row>
    <row r="11" spans="1:17" s="13" customFormat="1" ht="12.75" customHeight="1">
      <c r="A11" s="504"/>
      <c r="B11" s="504"/>
      <c r="C11" s="504"/>
      <c r="D11" s="508" t="s">
        <v>448</v>
      </c>
      <c r="E11" s="509" t="s">
        <v>449</v>
      </c>
      <c r="F11" s="509" t="s">
        <v>450</v>
      </c>
      <c r="G11" s="509" t="s">
        <v>451</v>
      </c>
      <c r="H11" s="510" t="s">
        <v>452</v>
      </c>
      <c r="I11" s="506"/>
      <c r="J11" s="506"/>
      <c r="K11" s="506"/>
      <c r="L11" s="511" t="s">
        <v>453</v>
      </c>
      <c r="M11" s="511"/>
      <c r="N11" s="511"/>
      <c r="O11" s="512" t="s">
        <v>454</v>
      </c>
      <c r="P11" s="512"/>
      <c r="Q11" s="512"/>
    </row>
    <row r="12" spans="1:17" s="13" customFormat="1" ht="34.5" customHeight="1">
      <c r="A12" s="504"/>
      <c r="B12" s="504"/>
      <c r="C12" s="504"/>
      <c r="D12" s="508"/>
      <c r="E12" s="509"/>
      <c r="F12" s="509"/>
      <c r="G12" s="509"/>
      <c r="H12" s="509"/>
      <c r="I12" s="513" t="s">
        <v>11</v>
      </c>
      <c r="J12" s="514" t="s">
        <v>455</v>
      </c>
      <c r="K12" s="515" t="s">
        <v>13</v>
      </c>
      <c r="L12" s="513" t="s">
        <v>11</v>
      </c>
      <c r="M12" s="514" t="s">
        <v>455</v>
      </c>
      <c r="N12" s="515" t="s">
        <v>13</v>
      </c>
      <c r="O12" s="513" t="s">
        <v>11</v>
      </c>
      <c r="P12" s="514" t="s">
        <v>455</v>
      </c>
      <c r="Q12" s="515" t="s">
        <v>13</v>
      </c>
    </row>
    <row r="13" spans="1:17" s="13" customFormat="1" ht="20.25" customHeight="1">
      <c r="A13" s="516" t="s">
        <v>456</v>
      </c>
      <c r="B13" s="516"/>
      <c r="C13" s="516"/>
      <c r="D13" s="517" t="s">
        <v>457</v>
      </c>
      <c r="E13" s="518" t="s">
        <v>458</v>
      </c>
      <c r="F13" s="519" t="s">
        <v>459</v>
      </c>
      <c r="G13" s="520" t="s">
        <v>460</v>
      </c>
      <c r="H13" s="521" t="s">
        <v>461</v>
      </c>
      <c r="I13" s="139">
        <f aca="true" t="shared" si="0" ref="I13:Q13">I16+I19+I22</f>
        <v>51195.9</v>
      </c>
      <c r="J13" s="140">
        <f t="shared" si="0"/>
        <v>508.2</v>
      </c>
      <c r="K13" s="141">
        <f t="shared" si="0"/>
        <v>51704.100000000006</v>
      </c>
      <c r="L13" s="140">
        <f t="shared" si="0"/>
        <v>49425.600000000006</v>
      </c>
      <c r="M13" s="140">
        <f t="shared" si="0"/>
        <v>377</v>
      </c>
      <c r="N13" s="522">
        <f t="shared" si="0"/>
        <v>49802.600000000006</v>
      </c>
      <c r="O13" s="139">
        <f t="shared" si="0"/>
        <v>1770.3</v>
      </c>
      <c r="P13" s="140">
        <f t="shared" si="0"/>
        <v>131.2</v>
      </c>
      <c r="Q13" s="141">
        <f t="shared" si="0"/>
        <v>1901.5</v>
      </c>
    </row>
    <row r="14" spans="1:17" s="13" customFormat="1" ht="15" customHeight="1">
      <c r="A14" s="523" t="s">
        <v>462</v>
      </c>
      <c r="B14" s="523"/>
      <c r="C14" s="523"/>
      <c r="D14" s="524"/>
      <c r="E14" s="525"/>
      <c r="F14" s="526"/>
      <c r="G14" s="527"/>
      <c r="H14" s="528"/>
      <c r="I14" s="34">
        <f>I13/I435</f>
        <v>0.06264322985972055</v>
      </c>
      <c r="J14" s="35"/>
      <c r="K14" s="36">
        <f>K13/K435</f>
        <v>0.06027676382114121</v>
      </c>
      <c r="L14" s="35">
        <f>L13/L435</f>
        <v>0.14400253126718066</v>
      </c>
      <c r="M14" s="35"/>
      <c r="N14" s="529">
        <f>N13/N435</f>
        <v>0.13433755755241117</v>
      </c>
      <c r="O14" s="34">
        <f>O13/O435</f>
        <v>0.003734540672381866</v>
      </c>
      <c r="P14" s="35"/>
      <c r="Q14" s="36">
        <f>Q13/Q435</f>
        <v>0.003904108604643046</v>
      </c>
    </row>
    <row r="15" spans="1:17" s="13" customFormat="1" ht="20.25" customHeight="1">
      <c r="A15" s="530" t="s">
        <v>463</v>
      </c>
      <c r="B15" s="530"/>
      <c r="C15" s="530"/>
      <c r="D15" s="531" t="s">
        <v>457</v>
      </c>
      <c r="E15" s="532" t="s">
        <v>458</v>
      </c>
      <c r="F15" s="532" t="s">
        <v>464</v>
      </c>
      <c r="G15" s="533" t="s">
        <v>465</v>
      </c>
      <c r="H15" s="534" t="s">
        <v>466</v>
      </c>
      <c r="I15" s="535">
        <f aca="true" t="shared" si="1" ref="I15:Q15">I17</f>
        <v>1366.4</v>
      </c>
      <c r="J15" s="536">
        <f t="shared" si="1"/>
        <v>0</v>
      </c>
      <c r="K15" s="537">
        <f t="shared" si="1"/>
        <v>1366.4</v>
      </c>
      <c r="L15" s="536">
        <f t="shared" si="1"/>
        <v>1366.4</v>
      </c>
      <c r="M15" s="536">
        <f t="shared" si="1"/>
        <v>0</v>
      </c>
      <c r="N15" s="538">
        <f t="shared" si="1"/>
        <v>1366.4</v>
      </c>
      <c r="O15" s="535">
        <f t="shared" si="1"/>
        <v>0</v>
      </c>
      <c r="P15" s="536">
        <f t="shared" si="1"/>
        <v>0</v>
      </c>
      <c r="Q15" s="537">
        <f t="shared" si="1"/>
        <v>0</v>
      </c>
    </row>
    <row r="16" spans="1:17" s="13" customFormat="1" ht="12.75" customHeight="1">
      <c r="A16" s="539" t="s">
        <v>303</v>
      </c>
      <c r="B16" s="539"/>
      <c r="C16" s="540" t="s">
        <v>467</v>
      </c>
      <c r="D16" s="541" t="s">
        <v>457</v>
      </c>
      <c r="E16" s="542" t="s">
        <v>458</v>
      </c>
      <c r="F16" s="542" t="s">
        <v>464</v>
      </c>
      <c r="G16" s="543" t="s">
        <v>465</v>
      </c>
      <c r="H16" s="534" t="s">
        <v>468</v>
      </c>
      <c r="I16" s="544">
        <f>L16+O16</f>
        <v>1050.4</v>
      </c>
      <c r="J16" s="545">
        <f>M16+P16</f>
        <v>0</v>
      </c>
      <c r="K16" s="546">
        <f>I16+J16</f>
        <v>1050.4</v>
      </c>
      <c r="L16" s="545">
        <v>1050.4</v>
      </c>
      <c r="M16" s="545"/>
      <c r="N16" s="547">
        <f>L16+M16</f>
        <v>1050.4</v>
      </c>
      <c r="O16" s="544"/>
      <c r="P16" s="545"/>
      <c r="Q16" s="546"/>
    </row>
    <row r="17" spans="1:17" s="13" customFormat="1" ht="11.25" customHeight="1">
      <c r="A17" s="539"/>
      <c r="B17" s="539"/>
      <c r="C17" s="540"/>
      <c r="D17" s="541"/>
      <c r="E17" s="542"/>
      <c r="F17" s="542"/>
      <c r="G17" s="543"/>
      <c r="H17" s="548" t="s">
        <v>469</v>
      </c>
      <c r="I17" s="549">
        <f>L17+O17</f>
        <v>316</v>
      </c>
      <c r="J17" s="550">
        <f>M17+P17</f>
        <v>0</v>
      </c>
      <c r="K17" s="551">
        <f>I17+J17</f>
        <v>316</v>
      </c>
      <c r="L17" s="550">
        <v>316</v>
      </c>
      <c r="M17" s="550"/>
      <c r="N17" s="552">
        <f>L17+M17</f>
        <v>316</v>
      </c>
      <c r="O17" s="549"/>
      <c r="P17" s="550"/>
      <c r="Q17" s="551"/>
    </row>
    <row r="18" spans="1:17" s="13" customFormat="1" ht="20.25" customHeight="1">
      <c r="A18" s="553" t="s">
        <v>470</v>
      </c>
      <c r="B18" s="553"/>
      <c r="C18" s="553"/>
      <c r="D18" s="541" t="s">
        <v>457</v>
      </c>
      <c r="E18" s="554" t="s">
        <v>458</v>
      </c>
      <c r="F18" s="542" t="s">
        <v>471</v>
      </c>
      <c r="G18" s="543" t="s">
        <v>460</v>
      </c>
      <c r="H18" s="555" t="s">
        <v>461</v>
      </c>
      <c r="I18" s="556">
        <f aca="true" t="shared" si="2" ref="I18:Q18">I19+I26+I29</f>
        <v>5588.8</v>
      </c>
      <c r="J18" s="557">
        <f t="shared" si="2"/>
        <v>0</v>
      </c>
      <c r="K18" s="558">
        <f t="shared" si="2"/>
        <v>5588.8</v>
      </c>
      <c r="L18" s="557">
        <f t="shared" si="2"/>
        <v>5588.8</v>
      </c>
      <c r="M18" s="557">
        <f t="shared" si="2"/>
        <v>0</v>
      </c>
      <c r="N18" s="559">
        <f t="shared" si="2"/>
        <v>5588.8</v>
      </c>
      <c r="O18" s="556">
        <f t="shared" si="2"/>
        <v>0</v>
      </c>
      <c r="P18" s="557">
        <f t="shared" si="2"/>
        <v>0</v>
      </c>
      <c r="Q18" s="558">
        <f t="shared" si="2"/>
        <v>0</v>
      </c>
    </row>
    <row r="19" spans="1:17" s="13" customFormat="1" ht="16.5" customHeight="1">
      <c r="A19" s="560" t="s">
        <v>472</v>
      </c>
      <c r="B19" s="561" t="s">
        <v>473</v>
      </c>
      <c r="C19" s="561"/>
      <c r="D19" s="562" t="s">
        <v>457</v>
      </c>
      <c r="E19" s="542" t="s">
        <v>458</v>
      </c>
      <c r="F19" s="542" t="s">
        <v>471</v>
      </c>
      <c r="G19" s="543" t="s">
        <v>474</v>
      </c>
      <c r="H19" s="555" t="s">
        <v>461</v>
      </c>
      <c r="I19" s="563">
        <f>I20+I21+I22+I23+I24+I25</f>
        <v>2602.4</v>
      </c>
      <c r="J19" s="564">
        <f aca="true" t="shared" si="3" ref="J19:Q19">J20+J21+J22+J23+J24+J25</f>
        <v>0</v>
      </c>
      <c r="K19" s="565">
        <f t="shared" si="3"/>
        <v>2602.4</v>
      </c>
      <c r="L19" s="564">
        <f t="shared" si="3"/>
        <v>2602.4</v>
      </c>
      <c r="M19" s="564">
        <f t="shared" si="3"/>
        <v>0</v>
      </c>
      <c r="N19" s="566">
        <f t="shared" si="3"/>
        <v>2602.4</v>
      </c>
      <c r="O19" s="563">
        <f t="shared" si="3"/>
        <v>0</v>
      </c>
      <c r="P19" s="564">
        <f t="shared" si="3"/>
        <v>0</v>
      </c>
      <c r="Q19" s="565">
        <f t="shared" si="3"/>
        <v>0</v>
      </c>
    </row>
    <row r="20" spans="1:17" s="13" customFormat="1" ht="12" customHeight="1">
      <c r="A20" s="560"/>
      <c r="B20" s="567" t="s">
        <v>303</v>
      </c>
      <c r="C20" s="568" t="s">
        <v>467</v>
      </c>
      <c r="D20" s="562"/>
      <c r="E20" s="562"/>
      <c r="F20" s="562"/>
      <c r="G20" s="543" t="s">
        <v>474</v>
      </c>
      <c r="H20" s="569" t="s">
        <v>468</v>
      </c>
      <c r="I20" s="570">
        <f aca="true" t="shared" si="4" ref="I20:J25">L20+O20</f>
        <v>1591.8</v>
      </c>
      <c r="J20" s="571">
        <f t="shared" si="4"/>
        <v>0</v>
      </c>
      <c r="K20" s="572">
        <f aca="true" t="shared" si="5" ref="K20:K25">I20+J20</f>
        <v>1591.8</v>
      </c>
      <c r="L20" s="571">
        <v>1591.8</v>
      </c>
      <c r="M20" s="571"/>
      <c r="N20" s="573">
        <f aca="true" t="shared" si="6" ref="N20:N25">L20+M20</f>
        <v>1591.8</v>
      </c>
      <c r="O20" s="570"/>
      <c r="P20" s="571"/>
      <c r="Q20" s="572"/>
    </row>
    <row r="21" spans="1:17" s="13" customFormat="1" ht="12.75" customHeight="1">
      <c r="A21" s="560"/>
      <c r="B21" s="567"/>
      <c r="C21" s="568"/>
      <c r="D21" s="562"/>
      <c r="E21" s="562"/>
      <c r="F21" s="562"/>
      <c r="G21" s="562"/>
      <c r="H21" s="574" t="s">
        <v>475</v>
      </c>
      <c r="I21" s="575">
        <f t="shared" si="4"/>
        <v>3</v>
      </c>
      <c r="J21" s="576">
        <f t="shared" si="4"/>
        <v>0</v>
      </c>
      <c r="K21" s="577">
        <f t="shared" si="5"/>
        <v>3</v>
      </c>
      <c r="L21" s="576">
        <v>3</v>
      </c>
      <c r="M21" s="576"/>
      <c r="N21" s="578">
        <f t="shared" si="6"/>
        <v>3</v>
      </c>
      <c r="O21" s="575"/>
      <c r="P21" s="576"/>
      <c r="Q21" s="577"/>
    </row>
    <row r="22" spans="1:17" s="13" customFormat="1" ht="9.75" customHeight="1">
      <c r="A22" s="560"/>
      <c r="B22" s="567"/>
      <c r="C22" s="568"/>
      <c r="D22" s="562"/>
      <c r="E22" s="562"/>
      <c r="F22" s="562"/>
      <c r="G22" s="562"/>
      <c r="H22" s="574" t="s">
        <v>469</v>
      </c>
      <c r="I22" s="575">
        <f t="shared" si="4"/>
        <v>474.6</v>
      </c>
      <c r="J22" s="576">
        <f t="shared" si="4"/>
        <v>0</v>
      </c>
      <c r="K22" s="577">
        <f t="shared" si="5"/>
        <v>474.6</v>
      </c>
      <c r="L22" s="576">
        <v>474.6</v>
      </c>
      <c r="M22" s="576"/>
      <c r="N22" s="578">
        <f t="shared" si="6"/>
        <v>474.6</v>
      </c>
      <c r="O22" s="575"/>
      <c r="P22" s="576"/>
      <c r="Q22" s="577"/>
    </row>
    <row r="23" spans="1:17" s="13" customFormat="1" ht="12.75" customHeight="1">
      <c r="A23" s="560"/>
      <c r="B23" s="567"/>
      <c r="C23" s="579" t="s">
        <v>476</v>
      </c>
      <c r="D23" s="562"/>
      <c r="E23" s="562"/>
      <c r="F23" s="562"/>
      <c r="G23" s="562"/>
      <c r="H23" s="574" t="s">
        <v>477</v>
      </c>
      <c r="I23" s="575">
        <f t="shared" si="4"/>
        <v>530</v>
      </c>
      <c r="J23" s="576">
        <f t="shared" si="4"/>
        <v>0</v>
      </c>
      <c r="K23" s="577">
        <f t="shared" si="5"/>
        <v>530</v>
      </c>
      <c r="L23" s="576">
        <v>530</v>
      </c>
      <c r="M23" s="576"/>
      <c r="N23" s="578">
        <f t="shared" si="6"/>
        <v>530</v>
      </c>
      <c r="O23" s="575"/>
      <c r="P23" s="576"/>
      <c r="Q23" s="577"/>
    </row>
    <row r="24" spans="1:17" s="13" customFormat="1" ht="12.75" customHeight="1">
      <c r="A24" s="560"/>
      <c r="B24" s="567"/>
      <c r="C24" s="580" t="s">
        <v>478</v>
      </c>
      <c r="D24" s="562"/>
      <c r="E24" s="562"/>
      <c r="F24" s="562"/>
      <c r="G24" s="562"/>
      <c r="H24" s="581" t="s">
        <v>479</v>
      </c>
      <c r="I24" s="575">
        <f>L24+O24</f>
        <v>2.5</v>
      </c>
      <c r="J24" s="576">
        <f>M24+P24</f>
        <v>0</v>
      </c>
      <c r="K24" s="577">
        <f t="shared" si="5"/>
        <v>2.5</v>
      </c>
      <c r="L24" s="576">
        <v>2.5</v>
      </c>
      <c r="M24" s="576"/>
      <c r="N24" s="578">
        <f t="shared" si="6"/>
        <v>2.5</v>
      </c>
      <c r="O24" s="575"/>
      <c r="P24" s="576"/>
      <c r="Q24" s="577"/>
    </row>
    <row r="25" spans="1:17" s="13" customFormat="1" ht="11.25" customHeight="1">
      <c r="A25" s="560"/>
      <c r="B25" s="567"/>
      <c r="C25" s="580" t="s">
        <v>480</v>
      </c>
      <c r="D25" s="562"/>
      <c r="E25" s="562"/>
      <c r="F25" s="562"/>
      <c r="G25" s="562"/>
      <c r="H25" s="548" t="s">
        <v>481</v>
      </c>
      <c r="I25" s="549">
        <f t="shared" si="4"/>
        <v>0.5</v>
      </c>
      <c r="J25" s="550">
        <f t="shared" si="4"/>
        <v>0</v>
      </c>
      <c r="K25" s="551">
        <f t="shared" si="5"/>
        <v>0.5</v>
      </c>
      <c r="L25" s="550">
        <v>0.5</v>
      </c>
      <c r="M25" s="550"/>
      <c r="N25" s="552">
        <f t="shared" si="6"/>
        <v>0.5</v>
      </c>
      <c r="O25" s="549"/>
      <c r="P25" s="550"/>
      <c r="Q25" s="551"/>
    </row>
    <row r="26" spans="1:17" s="13" customFormat="1" ht="15.75" customHeight="1">
      <c r="A26" s="560"/>
      <c r="B26" s="561" t="s">
        <v>482</v>
      </c>
      <c r="C26" s="561"/>
      <c r="D26" s="562" t="s">
        <v>457</v>
      </c>
      <c r="E26" s="542" t="s">
        <v>458</v>
      </c>
      <c r="F26" s="542" t="s">
        <v>471</v>
      </c>
      <c r="G26" s="543" t="s">
        <v>483</v>
      </c>
      <c r="H26" s="534" t="s">
        <v>466</v>
      </c>
      <c r="I26" s="535">
        <f aca="true" t="shared" si="7" ref="I26:Q26">I27+I28</f>
        <v>1366.4</v>
      </c>
      <c r="J26" s="536">
        <f t="shared" si="7"/>
        <v>0</v>
      </c>
      <c r="K26" s="537">
        <f t="shared" si="7"/>
        <v>1366.4</v>
      </c>
      <c r="L26" s="536">
        <f t="shared" si="7"/>
        <v>1366.4</v>
      </c>
      <c r="M26" s="536">
        <f t="shared" si="7"/>
        <v>0</v>
      </c>
      <c r="N26" s="538">
        <f t="shared" si="7"/>
        <v>1366.4</v>
      </c>
      <c r="O26" s="535">
        <f t="shared" si="7"/>
        <v>0</v>
      </c>
      <c r="P26" s="536">
        <f t="shared" si="7"/>
        <v>0</v>
      </c>
      <c r="Q26" s="537">
        <f t="shared" si="7"/>
        <v>0</v>
      </c>
    </row>
    <row r="27" spans="1:17" s="13" customFormat="1" ht="13.5" customHeight="1">
      <c r="A27" s="560"/>
      <c r="B27" s="582" t="s">
        <v>303</v>
      </c>
      <c r="C27" s="540" t="s">
        <v>467</v>
      </c>
      <c r="D27" s="541" t="s">
        <v>457</v>
      </c>
      <c r="E27" s="542" t="s">
        <v>458</v>
      </c>
      <c r="F27" s="542" t="s">
        <v>471</v>
      </c>
      <c r="G27" s="543" t="s">
        <v>483</v>
      </c>
      <c r="H27" s="534" t="s">
        <v>468</v>
      </c>
      <c r="I27" s="544">
        <f>L27+O27</f>
        <v>1050.4</v>
      </c>
      <c r="J27" s="545">
        <f>M27+P27</f>
        <v>0</v>
      </c>
      <c r="K27" s="546">
        <f>I27+J27</f>
        <v>1050.4</v>
      </c>
      <c r="L27" s="545">
        <v>1050.4</v>
      </c>
      <c r="M27" s="545"/>
      <c r="N27" s="547">
        <f>L27+M27</f>
        <v>1050.4</v>
      </c>
      <c r="O27" s="544"/>
      <c r="P27" s="545"/>
      <c r="Q27" s="546"/>
    </row>
    <row r="28" spans="1:17" s="13" customFormat="1" ht="14.25" customHeight="1">
      <c r="A28" s="560"/>
      <c r="B28" s="582"/>
      <c r="C28" s="540"/>
      <c r="D28" s="541"/>
      <c r="E28" s="542"/>
      <c r="F28" s="542"/>
      <c r="G28" s="543"/>
      <c r="H28" s="548" t="s">
        <v>469</v>
      </c>
      <c r="I28" s="549">
        <f>L28+O28</f>
        <v>316</v>
      </c>
      <c r="J28" s="550">
        <f>M28+P28</f>
        <v>0</v>
      </c>
      <c r="K28" s="551">
        <f>I28+J28</f>
        <v>316</v>
      </c>
      <c r="L28" s="550">
        <v>316</v>
      </c>
      <c r="M28" s="550"/>
      <c r="N28" s="552">
        <f>L28+M28</f>
        <v>316</v>
      </c>
      <c r="O28" s="549"/>
      <c r="P28" s="550"/>
      <c r="Q28" s="551"/>
    </row>
    <row r="29" spans="1:17" s="13" customFormat="1" ht="16.5" customHeight="1">
      <c r="A29" s="560"/>
      <c r="B29" s="561" t="s">
        <v>484</v>
      </c>
      <c r="C29" s="561"/>
      <c r="D29" s="562" t="s">
        <v>457</v>
      </c>
      <c r="E29" s="554" t="s">
        <v>458</v>
      </c>
      <c r="F29" s="542" t="s">
        <v>471</v>
      </c>
      <c r="G29" s="543" t="s">
        <v>485</v>
      </c>
      <c r="H29" s="555" t="s">
        <v>486</v>
      </c>
      <c r="I29" s="556">
        <f aca="true" t="shared" si="8" ref="I29:Q29">I30</f>
        <v>1620</v>
      </c>
      <c r="J29" s="557">
        <f t="shared" si="8"/>
        <v>0</v>
      </c>
      <c r="K29" s="558">
        <f t="shared" si="8"/>
        <v>1620</v>
      </c>
      <c r="L29" s="557">
        <f t="shared" si="8"/>
        <v>1620</v>
      </c>
      <c r="M29" s="557">
        <f t="shared" si="8"/>
        <v>0</v>
      </c>
      <c r="N29" s="559">
        <f t="shared" si="8"/>
        <v>1620</v>
      </c>
      <c r="O29" s="556">
        <f t="shared" si="8"/>
        <v>0</v>
      </c>
      <c r="P29" s="557">
        <f t="shared" si="8"/>
        <v>0</v>
      </c>
      <c r="Q29" s="558">
        <f t="shared" si="8"/>
        <v>0</v>
      </c>
    </row>
    <row r="30" spans="1:17" s="13" customFormat="1" ht="18.75" customHeight="1">
      <c r="A30" s="560"/>
      <c r="B30" s="582" t="s">
        <v>303</v>
      </c>
      <c r="C30" s="583" t="s">
        <v>487</v>
      </c>
      <c r="D30" s="562" t="s">
        <v>457</v>
      </c>
      <c r="E30" s="542" t="s">
        <v>458</v>
      </c>
      <c r="F30" s="542" t="s">
        <v>471</v>
      </c>
      <c r="G30" s="543" t="s">
        <v>485</v>
      </c>
      <c r="H30" s="555" t="s">
        <v>486</v>
      </c>
      <c r="I30" s="584">
        <f>L30+O30</f>
        <v>1620</v>
      </c>
      <c r="J30" s="585">
        <f>M30+P30</f>
        <v>0</v>
      </c>
      <c r="K30" s="586">
        <f>I30+J30</f>
        <v>1620</v>
      </c>
      <c r="L30" s="585">
        <v>1620</v>
      </c>
      <c r="M30" s="585"/>
      <c r="N30" s="587">
        <f>L30+M30</f>
        <v>1620</v>
      </c>
      <c r="O30" s="584"/>
      <c r="P30" s="585"/>
      <c r="Q30" s="586"/>
    </row>
    <row r="31" spans="1:17" s="13" customFormat="1" ht="15.75" customHeight="1">
      <c r="A31" s="588" t="s">
        <v>488</v>
      </c>
      <c r="B31" s="588"/>
      <c r="C31" s="588"/>
      <c r="D31" s="589" t="s">
        <v>457</v>
      </c>
      <c r="E31" s="590" t="s">
        <v>458</v>
      </c>
      <c r="F31" s="591" t="s">
        <v>489</v>
      </c>
      <c r="G31" s="592" t="s">
        <v>490</v>
      </c>
      <c r="H31" s="593" t="s">
        <v>461</v>
      </c>
      <c r="I31" s="594">
        <f aca="true" t="shared" si="9" ref="I31:Q31">I32+I33+I34+I35+I36+I37+I38</f>
        <v>27452.6</v>
      </c>
      <c r="J31" s="595">
        <f t="shared" si="9"/>
        <v>30</v>
      </c>
      <c r="K31" s="596">
        <f t="shared" si="9"/>
        <v>27482.6</v>
      </c>
      <c r="L31" s="595">
        <f t="shared" si="9"/>
        <v>27452.6</v>
      </c>
      <c r="M31" s="595">
        <f t="shared" si="9"/>
        <v>30</v>
      </c>
      <c r="N31" s="597">
        <f t="shared" si="9"/>
        <v>27482.6</v>
      </c>
      <c r="O31" s="594">
        <f t="shared" si="9"/>
        <v>0</v>
      </c>
      <c r="P31" s="595">
        <f t="shared" si="9"/>
        <v>0</v>
      </c>
      <c r="Q31" s="596">
        <f t="shared" si="9"/>
        <v>0</v>
      </c>
    </row>
    <row r="32" spans="1:17" s="13" customFormat="1" ht="12.75" customHeight="1">
      <c r="A32" s="598" t="s">
        <v>303</v>
      </c>
      <c r="B32" s="598"/>
      <c r="C32" s="599" t="s">
        <v>467</v>
      </c>
      <c r="D32" s="531" t="s">
        <v>457</v>
      </c>
      <c r="E32" s="532" t="s">
        <v>458</v>
      </c>
      <c r="F32" s="532" t="s">
        <v>489</v>
      </c>
      <c r="G32" s="533" t="s">
        <v>490</v>
      </c>
      <c r="H32" s="600" t="s">
        <v>468</v>
      </c>
      <c r="I32" s="544">
        <f aca="true" t="shared" si="10" ref="I32:I41">L32+O32</f>
        <v>16548.2</v>
      </c>
      <c r="J32" s="545">
        <f aca="true" t="shared" si="11" ref="J32:J41">M32+P32</f>
        <v>0</v>
      </c>
      <c r="K32" s="546">
        <f aca="true" t="shared" si="12" ref="K32:K41">I32+J32</f>
        <v>16548.2</v>
      </c>
      <c r="L32" s="545">
        <v>16548.2</v>
      </c>
      <c r="M32" s="545"/>
      <c r="N32" s="547">
        <f aca="true" t="shared" si="13" ref="N32:N41">L32+M32</f>
        <v>16548.2</v>
      </c>
      <c r="O32" s="544"/>
      <c r="P32" s="545"/>
      <c r="Q32" s="546"/>
    </row>
    <row r="33" spans="1:17" s="13" customFormat="1" ht="12" customHeight="1">
      <c r="A33" s="598"/>
      <c r="B33" s="598"/>
      <c r="C33" s="599"/>
      <c r="D33" s="531"/>
      <c r="E33" s="532"/>
      <c r="F33" s="532"/>
      <c r="G33" s="532"/>
      <c r="H33" s="601" t="s">
        <v>475</v>
      </c>
      <c r="I33" s="575">
        <f t="shared" si="10"/>
        <v>53</v>
      </c>
      <c r="J33" s="576">
        <f t="shared" si="11"/>
        <v>0</v>
      </c>
      <c r="K33" s="577">
        <f t="shared" si="12"/>
        <v>53</v>
      </c>
      <c r="L33" s="576">
        <v>53</v>
      </c>
      <c r="M33" s="576"/>
      <c r="N33" s="578">
        <f t="shared" si="13"/>
        <v>53</v>
      </c>
      <c r="O33" s="575"/>
      <c r="P33" s="576"/>
      <c r="Q33" s="577"/>
    </row>
    <row r="34" spans="1:17" s="13" customFormat="1" ht="11.25" customHeight="1">
      <c r="A34" s="598"/>
      <c r="B34" s="598"/>
      <c r="C34" s="599"/>
      <c r="D34" s="531"/>
      <c r="E34" s="532"/>
      <c r="F34" s="532"/>
      <c r="G34" s="532"/>
      <c r="H34" s="601" t="s">
        <v>469</v>
      </c>
      <c r="I34" s="575">
        <f t="shared" si="10"/>
        <v>4938.4</v>
      </c>
      <c r="J34" s="576">
        <f t="shared" si="11"/>
        <v>0</v>
      </c>
      <c r="K34" s="577">
        <f t="shared" si="12"/>
        <v>4938.4</v>
      </c>
      <c r="L34" s="576">
        <v>4938.4</v>
      </c>
      <c r="M34" s="576"/>
      <c r="N34" s="578">
        <f t="shared" si="13"/>
        <v>4938.4</v>
      </c>
      <c r="O34" s="575"/>
      <c r="P34" s="576"/>
      <c r="Q34" s="577"/>
    </row>
    <row r="35" spans="1:17" s="13" customFormat="1" ht="11.25" customHeight="1">
      <c r="A35" s="598"/>
      <c r="B35" s="598"/>
      <c r="C35" s="579" t="s">
        <v>476</v>
      </c>
      <c r="D35" s="531"/>
      <c r="E35" s="532"/>
      <c r="F35" s="532"/>
      <c r="G35" s="532"/>
      <c r="H35" s="601" t="s">
        <v>477</v>
      </c>
      <c r="I35" s="575">
        <f t="shared" si="10"/>
        <v>5855</v>
      </c>
      <c r="J35" s="576">
        <f t="shared" si="11"/>
        <v>0</v>
      </c>
      <c r="K35" s="577">
        <f t="shared" si="12"/>
        <v>5855</v>
      </c>
      <c r="L35" s="576">
        <v>5855</v>
      </c>
      <c r="M35" s="576"/>
      <c r="N35" s="578">
        <f t="shared" si="13"/>
        <v>5855</v>
      </c>
      <c r="O35" s="575"/>
      <c r="P35" s="576"/>
      <c r="Q35" s="577"/>
    </row>
    <row r="36" spans="1:17" s="13" customFormat="1" ht="10.5" customHeight="1">
      <c r="A36" s="598"/>
      <c r="B36" s="598"/>
      <c r="C36" s="580" t="s">
        <v>491</v>
      </c>
      <c r="D36" s="531"/>
      <c r="E36" s="532"/>
      <c r="F36" s="532"/>
      <c r="G36" s="532"/>
      <c r="H36" s="601" t="s">
        <v>492</v>
      </c>
      <c r="I36" s="575">
        <f t="shared" si="10"/>
        <v>35</v>
      </c>
      <c r="J36" s="576">
        <f t="shared" si="11"/>
        <v>30</v>
      </c>
      <c r="K36" s="577">
        <f t="shared" si="12"/>
        <v>65</v>
      </c>
      <c r="L36" s="576">
        <v>35</v>
      </c>
      <c r="M36" s="576">
        <v>30</v>
      </c>
      <c r="N36" s="578">
        <f t="shared" si="13"/>
        <v>65</v>
      </c>
      <c r="O36" s="575"/>
      <c r="P36" s="576"/>
      <c r="Q36" s="577"/>
    </row>
    <row r="37" spans="1:17" s="13" customFormat="1" ht="13.5" customHeight="1">
      <c r="A37" s="598"/>
      <c r="B37" s="598"/>
      <c r="C37" s="580" t="s">
        <v>478</v>
      </c>
      <c r="D37" s="531"/>
      <c r="E37" s="532"/>
      <c r="F37" s="532"/>
      <c r="G37" s="532"/>
      <c r="H37" s="601" t="s">
        <v>479</v>
      </c>
      <c r="I37" s="575">
        <f t="shared" si="10"/>
        <v>10</v>
      </c>
      <c r="J37" s="576">
        <f t="shared" si="11"/>
        <v>-3.4</v>
      </c>
      <c r="K37" s="577">
        <f t="shared" si="12"/>
        <v>6.6</v>
      </c>
      <c r="L37" s="576">
        <v>10</v>
      </c>
      <c r="M37" s="576">
        <v>-3.4</v>
      </c>
      <c r="N37" s="578">
        <f t="shared" si="13"/>
        <v>6.6</v>
      </c>
      <c r="O37" s="575"/>
      <c r="P37" s="576"/>
      <c r="Q37" s="577"/>
    </row>
    <row r="38" spans="1:17" s="13" customFormat="1" ht="14.25" customHeight="1">
      <c r="A38" s="598"/>
      <c r="B38" s="598"/>
      <c r="C38" s="580" t="s">
        <v>480</v>
      </c>
      <c r="D38" s="531"/>
      <c r="E38" s="532"/>
      <c r="F38" s="532"/>
      <c r="G38" s="532"/>
      <c r="H38" s="602" t="s">
        <v>481</v>
      </c>
      <c r="I38" s="603">
        <f t="shared" si="10"/>
        <v>13</v>
      </c>
      <c r="J38" s="604">
        <f t="shared" si="11"/>
        <v>3.4</v>
      </c>
      <c r="K38" s="605">
        <f t="shared" si="12"/>
        <v>16.4</v>
      </c>
      <c r="L38" s="604">
        <v>13</v>
      </c>
      <c r="M38" s="604">
        <v>3.4</v>
      </c>
      <c r="N38" s="606">
        <f t="shared" si="13"/>
        <v>16.4</v>
      </c>
      <c r="O38" s="603"/>
      <c r="P38" s="604"/>
      <c r="Q38" s="605"/>
    </row>
    <row r="39" spans="1:17" s="13" customFormat="1" ht="7.5" customHeight="1">
      <c r="A39" s="607"/>
      <c r="B39" s="607"/>
      <c r="C39" s="608"/>
      <c r="D39" s="609"/>
      <c r="E39" s="610"/>
      <c r="F39" s="611"/>
      <c r="G39" s="611"/>
      <c r="H39" s="610"/>
      <c r="I39" s="612"/>
      <c r="J39" s="612"/>
      <c r="K39" s="612"/>
      <c r="L39" s="612"/>
      <c r="M39" s="612"/>
      <c r="N39" s="612"/>
      <c r="O39" s="612"/>
      <c r="P39" s="612"/>
      <c r="Q39" s="612"/>
    </row>
    <row r="40" spans="1:17" s="13" customFormat="1" ht="3" customHeight="1">
      <c r="A40" s="613"/>
      <c r="B40" s="613"/>
      <c r="C40" s="614"/>
      <c r="D40" s="615"/>
      <c r="E40" s="616"/>
      <c r="F40" s="262"/>
      <c r="G40" s="262"/>
      <c r="H40" s="616"/>
      <c r="I40" s="617"/>
      <c r="J40" s="617"/>
      <c r="K40" s="617"/>
      <c r="L40" s="617"/>
      <c r="M40" s="617"/>
      <c r="N40" s="617"/>
      <c r="O40" s="617"/>
      <c r="P40" s="617"/>
      <c r="Q40" s="617"/>
    </row>
    <row r="41" spans="1:17" s="13" customFormat="1" ht="26.25" customHeight="1">
      <c r="A41" s="588" t="s">
        <v>493</v>
      </c>
      <c r="B41" s="588"/>
      <c r="C41" s="588"/>
      <c r="D41" s="618" t="s">
        <v>457</v>
      </c>
      <c r="E41" s="591" t="s">
        <v>458</v>
      </c>
      <c r="F41" s="591" t="s">
        <v>494</v>
      </c>
      <c r="G41" s="592" t="s">
        <v>495</v>
      </c>
      <c r="H41" s="593" t="s">
        <v>477</v>
      </c>
      <c r="I41" s="619">
        <f t="shared" si="10"/>
        <v>245</v>
      </c>
      <c r="J41" s="620">
        <f t="shared" si="11"/>
        <v>0</v>
      </c>
      <c r="K41" s="621">
        <f t="shared" si="12"/>
        <v>245</v>
      </c>
      <c r="L41" s="620"/>
      <c r="M41" s="620"/>
      <c r="N41" s="622">
        <f t="shared" si="13"/>
        <v>0</v>
      </c>
      <c r="O41" s="619">
        <v>245</v>
      </c>
      <c r="P41" s="620"/>
      <c r="Q41" s="621">
        <f>O41+P41</f>
        <v>245</v>
      </c>
    </row>
    <row r="42" spans="1:17" s="13" customFormat="1" ht="24.75" customHeight="1">
      <c r="A42" s="623" t="s">
        <v>496</v>
      </c>
      <c r="B42" s="623"/>
      <c r="C42" s="623"/>
      <c r="D42" s="541" t="s">
        <v>457</v>
      </c>
      <c r="E42" s="624" t="s">
        <v>458</v>
      </c>
      <c r="F42" s="625" t="s">
        <v>497</v>
      </c>
      <c r="G42" s="543" t="s">
        <v>460</v>
      </c>
      <c r="H42" s="626" t="s">
        <v>461</v>
      </c>
      <c r="I42" s="556">
        <f aca="true" t="shared" si="14" ref="I42:Q42">I43+I49</f>
        <v>6675.4</v>
      </c>
      <c r="J42" s="557">
        <f t="shared" si="14"/>
        <v>0</v>
      </c>
      <c r="K42" s="558">
        <f t="shared" si="14"/>
        <v>6675.4</v>
      </c>
      <c r="L42" s="557">
        <f t="shared" si="14"/>
        <v>6675.4</v>
      </c>
      <c r="M42" s="557">
        <f t="shared" si="14"/>
        <v>0</v>
      </c>
      <c r="N42" s="559">
        <f t="shared" si="14"/>
        <v>6675.4</v>
      </c>
      <c r="O42" s="556">
        <f t="shared" si="14"/>
        <v>0</v>
      </c>
      <c r="P42" s="557">
        <f t="shared" si="14"/>
        <v>0</v>
      </c>
      <c r="Q42" s="558">
        <f t="shared" si="14"/>
        <v>0</v>
      </c>
    </row>
    <row r="43" spans="1:17" s="13" customFormat="1" ht="18.75" customHeight="1">
      <c r="A43" s="627" t="s">
        <v>498</v>
      </c>
      <c r="B43" s="628" t="s">
        <v>499</v>
      </c>
      <c r="C43" s="628"/>
      <c r="D43" s="541" t="s">
        <v>457</v>
      </c>
      <c r="E43" s="625" t="s">
        <v>458</v>
      </c>
      <c r="F43" s="625" t="s">
        <v>497</v>
      </c>
      <c r="G43" s="543" t="s">
        <v>500</v>
      </c>
      <c r="H43" s="593" t="s">
        <v>461</v>
      </c>
      <c r="I43" s="629">
        <f aca="true" t="shared" si="15" ref="I43:Q43">I44+I45+I46+I47+I48</f>
        <v>5311.5</v>
      </c>
      <c r="J43" s="630">
        <f t="shared" si="15"/>
        <v>0</v>
      </c>
      <c r="K43" s="631">
        <f t="shared" si="15"/>
        <v>5311.5</v>
      </c>
      <c r="L43" s="630">
        <f t="shared" si="15"/>
        <v>5311.5</v>
      </c>
      <c r="M43" s="630">
        <f t="shared" si="15"/>
        <v>0</v>
      </c>
      <c r="N43" s="632">
        <f t="shared" si="15"/>
        <v>5311.5</v>
      </c>
      <c r="O43" s="629">
        <f t="shared" si="15"/>
        <v>0</v>
      </c>
      <c r="P43" s="630">
        <f t="shared" si="15"/>
        <v>0</v>
      </c>
      <c r="Q43" s="631">
        <f t="shared" si="15"/>
        <v>0</v>
      </c>
    </row>
    <row r="44" spans="1:17" s="13" customFormat="1" ht="10.5" customHeight="1">
      <c r="A44" s="627"/>
      <c r="B44" s="582" t="s">
        <v>303</v>
      </c>
      <c r="C44" s="633" t="s">
        <v>467</v>
      </c>
      <c r="D44" s="541" t="s">
        <v>457</v>
      </c>
      <c r="E44" s="542" t="s">
        <v>458</v>
      </c>
      <c r="F44" s="625" t="s">
        <v>497</v>
      </c>
      <c r="G44" s="543" t="s">
        <v>500</v>
      </c>
      <c r="H44" s="534" t="s">
        <v>468</v>
      </c>
      <c r="I44" s="544">
        <f aca="true" t="shared" si="16" ref="I44:J48">L44+O44</f>
        <v>3603.9</v>
      </c>
      <c r="J44" s="545">
        <f t="shared" si="16"/>
        <v>0</v>
      </c>
      <c r="K44" s="546">
        <f>I44+J44</f>
        <v>3603.9</v>
      </c>
      <c r="L44" s="545">
        <v>3603.9</v>
      </c>
      <c r="M44" s="545"/>
      <c r="N44" s="547">
        <f>L44+M44</f>
        <v>3603.9</v>
      </c>
      <c r="O44" s="544"/>
      <c r="P44" s="545"/>
      <c r="Q44" s="546"/>
    </row>
    <row r="45" spans="1:17" s="13" customFormat="1" ht="12" customHeight="1">
      <c r="A45" s="627"/>
      <c r="B45" s="582"/>
      <c r="C45" s="633"/>
      <c r="D45" s="541"/>
      <c r="E45" s="542"/>
      <c r="F45" s="625"/>
      <c r="G45" s="543"/>
      <c r="H45" s="574" t="s">
        <v>475</v>
      </c>
      <c r="I45" s="575">
        <f t="shared" si="16"/>
        <v>0</v>
      </c>
      <c r="J45" s="576">
        <f t="shared" si="16"/>
        <v>0</v>
      </c>
      <c r="K45" s="577">
        <f>I45+J45</f>
        <v>0</v>
      </c>
      <c r="L45" s="576">
        <v>0</v>
      </c>
      <c r="M45" s="576"/>
      <c r="N45" s="578">
        <f>L45+M45</f>
        <v>0</v>
      </c>
      <c r="O45" s="575"/>
      <c r="P45" s="576"/>
      <c r="Q45" s="577"/>
    </row>
    <row r="46" spans="1:17" s="13" customFormat="1" ht="12" customHeight="1">
      <c r="A46" s="627"/>
      <c r="B46" s="582"/>
      <c r="C46" s="633"/>
      <c r="D46" s="541"/>
      <c r="E46" s="542"/>
      <c r="F46" s="625"/>
      <c r="G46" s="543"/>
      <c r="H46" s="574" t="s">
        <v>469</v>
      </c>
      <c r="I46" s="575">
        <f t="shared" si="16"/>
        <v>1077.6</v>
      </c>
      <c r="J46" s="576">
        <f t="shared" si="16"/>
        <v>0</v>
      </c>
      <c r="K46" s="577">
        <f>I46+J46</f>
        <v>1077.6</v>
      </c>
      <c r="L46" s="576">
        <v>1077.6</v>
      </c>
      <c r="M46" s="576"/>
      <c r="N46" s="578">
        <f>L46+M46</f>
        <v>1077.6</v>
      </c>
      <c r="O46" s="575"/>
      <c r="P46" s="576"/>
      <c r="Q46" s="577"/>
    </row>
    <row r="47" spans="1:17" s="13" customFormat="1" ht="13.5" customHeight="1">
      <c r="A47" s="627"/>
      <c r="B47" s="582"/>
      <c r="C47" s="579" t="s">
        <v>501</v>
      </c>
      <c r="D47" s="541"/>
      <c r="E47" s="542"/>
      <c r="F47" s="625"/>
      <c r="G47" s="543"/>
      <c r="H47" s="574" t="s">
        <v>477</v>
      </c>
      <c r="I47" s="575">
        <f t="shared" si="16"/>
        <v>628</v>
      </c>
      <c r="J47" s="576">
        <f t="shared" si="16"/>
        <v>0</v>
      </c>
      <c r="K47" s="577">
        <f>I47+J47</f>
        <v>628</v>
      </c>
      <c r="L47" s="576">
        <v>628</v>
      </c>
      <c r="M47" s="576"/>
      <c r="N47" s="578">
        <f>L47+M47</f>
        <v>628</v>
      </c>
      <c r="O47" s="575"/>
      <c r="P47" s="576"/>
      <c r="Q47" s="577"/>
    </row>
    <row r="48" spans="1:17" s="13" customFormat="1" ht="13.5" customHeight="1">
      <c r="A48" s="627"/>
      <c r="B48" s="582"/>
      <c r="C48" s="580" t="s">
        <v>478</v>
      </c>
      <c r="D48" s="541"/>
      <c r="E48" s="542"/>
      <c r="F48" s="625"/>
      <c r="G48" s="543"/>
      <c r="H48" s="548" t="s">
        <v>479</v>
      </c>
      <c r="I48" s="549">
        <f t="shared" si="16"/>
        <v>2</v>
      </c>
      <c r="J48" s="550">
        <f t="shared" si="16"/>
        <v>0</v>
      </c>
      <c r="K48" s="551">
        <f>I48+J48</f>
        <v>2</v>
      </c>
      <c r="L48" s="550">
        <v>2</v>
      </c>
      <c r="M48" s="550"/>
      <c r="N48" s="552">
        <f>L48+M48</f>
        <v>2</v>
      </c>
      <c r="O48" s="549"/>
      <c r="P48" s="550"/>
      <c r="Q48" s="551"/>
    </row>
    <row r="49" spans="1:17" s="13" customFormat="1" ht="17.25" customHeight="1">
      <c r="A49" s="627"/>
      <c r="B49" s="634" t="s">
        <v>502</v>
      </c>
      <c r="C49" s="634"/>
      <c r="D49" s="531" t="s">
        <v>457</v>
      </c>
      <c r="E49" s="635" t="s">
        <v>458</v>
      </c>
      <c r="F49" s="635" t="s">
        <v>497</v>
      </c>
      <c r="G49" s="533" t="s">
        <v>503</v>
      </c>
      <c r="H49" s="593" t="s">
        <v>461</v>
      </c>
      <c r="I49" s="629">
        <f aca="true" t="shared" si="17" ref="I49:Q49">I50+I51+I52+I53+I54</f>
        <v>1363.9</v>
      </c>
      <c r="J49" s="630">
        <f t="shared" si="17"/>
        <v>0</v>
      </c>
      <c r="K49" s="631">
        <f t="shared" si="17"/>
        <v>1363.9</v>
      </c>
      <c r="L49" s="630">
        <f t="shared" si="17"/>
        <v>1363.9</v>
      </c>
      <c r="M49" s="630">
        <f t="shared" si="17"/>
        <v>0</v>
      </c>
      <c r="N49" s="632">
        <f t="shared" si="17"/>
        <v>1363.9</v>
      </c>
      <c r="O49" s="629">
        <f t="shared" si="17"/>
        <v>0</v>
      </c>
      <c r="P49" s="630">
        <f t="shared" si="17"/>
        <v>0</v>
      </c>
      <c r="Q49" s="631">
        <f t="shared" si="17"/>
        <v>0</v>
      </c>
    </row>
    <row r="50" spans="1:17" s="13" customFormat="1" ht="12" customHeight="1">
      <c r="A50" s="627"/>
      <c r="B50" s="582" t="s">
        <v>303</v>
      </c>
      <c r="C50" s="633" t="s">
        <v>467</v>
      </c>
      <c r="D50" s="541" t="s">
        <v>457</v>
      </c>
      <c r="E50" s="542" t="s">
        <v>458</v>
      </c>
      <c r="F50" s="625" t="s">
        <v>497</v>
      </c>
      <c r="G50" s="543" t="s">
        <v>503</v>
      </c>
      <c r="H50" s="534" t="s">
        <v>468</v>
      </c>
      <c r="I50" s="544">
        <f aca="true" t="shared" si="18" ref="I50:I59">L50+O50</f>
        <v>1014.8</v>
      </c>
      <c r="J50" s="545">
        <f aca="true" t="shared" si="19" ref="J50:J59">M50+P50</f>
        <v>0</v>
      </c>
      <c r="K50" s="546">
        <f aca="true" t="shared" si="20" ref="K50:K59">I50+J50</f>
        <v>1014.8</v>
      </c>
      <c r="L50" s="545">
        <v>1014.8</v>
      </c>
      <c r="M50" s="545"/>
      <c r="N50" s="547">
        <f aca="true" t="shared" si="21" ref="N50:N59">L50+M50</f>
        <v>1014.8</v>
      </c>
      <c r="O50" s="544"/>
      <c r="P50" s="545"/>
      <c r="Q50" s="546"/>
    </row>
    <row r="51" spans="1:17" s="13" customFormat="1" ht="11.25" customHeight="1">
      <c r="A51" s="627"/>
      <c r="B51" s="582"/>
      <c r="C51" s="633"/>
      <c r="D51" s="541"/>
      <c r="E51" s="542"/>
      <c r="F51" s="625"/>
      <c r="G51" s="543"/>
      <c r="H51" s="574" t="s">
        <v>475</v>
      </c>
      <c r="I51" s="575">
        <f t="shared" si="18"/>
        <v>1</v>
      </c>
      <c r="J51" s="576">
        <f t="shared" si="19"/>
        <v>0</v>
      </c>
      <c r="K51" s="577">
        <f t="shared" si="20"/>
        <v>1</v>
      </c>
      <c r="L51" s="576">
        <v>1</v>
      </c>
      <c r="M51" s="576"/>
      <c r="N51" s="578">
        <f t="shared" si="21"/>
        <v>1</v>
      </c>
      <c r="O51" s="575"/>
      <c r="P51" s="576"/>
      <c r="Q51" s="577"/>
    </row>
    <row r="52" spans="1:17" s="13" customFormat="1" ht="12" customHeight="1">
      <c r="A52" s="627"/>
      <c r="B52" s="582"/>
      <c r="C52" s="633"/>
      <c r="D52" s="541"/>
      <c r="E52" s="542"/>
      <c r="F52" s="625"/>
      <c r="G52" s="543"/>
      <c r="H52" s="574" t="s">
        <v>469</v>
      </c>
      <c r="I52" s="575">
        <f t="shared" si="18"/>
        <v>304.1</v>
      </c>
      <c r="J52" s="576">
        <f t="shared" si="19"/>
        <v>0</v>
      </c>
      <c r="K52" s="577">
        <f t="shared" si="20"/>
        <v>304.1</v>
      </c>
      <c r="L52" s="576">
        <v>304.1</v>
      </c>
      <c r="M52" s="576"/>
      <c r="N52" s="578">
        <f t="shared" si="21"/>
        <v>304.1</v>
      </c>
      <c r="O52" s="575"/>
      <c r="P52" s="576"/>
      <c r="Q52" s="577"/>
    </row>
    <row r="53" spans="1:17" s="13" customFormat="1" ht="12.75" customHeight="1">
      <c r="A53" s="627"/>
      <c r="B53" s="582"/>
      <c r="C53" s="579" t="s">
        <v>476</v>
      </c>
      <c r="D53" s="541"/>
      <c r="E53" s="542"/>
      <c r="F53" s="625"/>
      <c r="G53" s="543"/>
      <c r="H53" s="574" t="s">
        <v>477</v>
      </c>
      <c r="I53" s="575">
        <f t="shared" si="18"/>
        <v>44</v>
      </c>
      <c r="J53" s="576">
        <f t="shared" si="19"/>
        <v>0</v>
      </c>
      <c r="K53" s="577">
        <f t="shared" si="20"/>
        <v>44</v>
      </c>
      <c r="L53" s="576">
        <v>44</v>
      </c>
      <c r="M53" s="576"/>
      <c r="N53" s="578">
        <f t="shared" si="21"/>
        <v>44</v>
      </c>
      <c r="O53" s="575"/>
      <c r="P53" s="576"/>
      <c r="Q53" s="577"/>
    </row>
    <row r="54" spans="1:17" s="13" customFormat="1" ht="13.5" customHeight="1">
      <c r="A54" s="627"/>
      <c r="B54" s="582"/>
      <c r="C54" s="580" t="s">
        <v>478</v>
      </c>
      <c r="D54" s="541"/>
      <c r="E54" s="542"/>
      <c r="F54" s="625"/>
      <c r="G54" s="543"/>
      <c r="H54" s="548" t="s">
        <v>479</v>
      </c>
      <c r="I54" s="549">
        <f t="shared" si="18"/>
        <v>0</v>
      </c>
      <c r="J54" s="550">
        <f t="shared" si="19"/>
        <v>0</v>
      </c>
      <c r="K54" s="551">
        <f t="shared" si="20"/>
        <v>0</v>
      </c>
      <c r="L54" s="550">
        <v>0</v>
      </c>
      <c r="M54" s="550"/>
      <c r="N54" s="552">
        <f t="shared" si="21"/>
        <v>0</v>
      </c>
      <c r="O54" s="549"/>
      <c r="P54" s="550"/>
      <c r="Q54" s="551"/>
    </row>
    <row r="55" spans="1:17" s="13" customFormat="1" ht="13.5" customHeight="1" hidden="1">
      <c r="A55" s="553" t="s">
        <v>504</v>
      </c>
      <c r="B55" s="553"/>
      <c r="C55" s="553"/>
      <c r="D55" s="589" t="s">
        <v>457</v>
      </c>
      <c r="E55" s="624" t="s">
        <v>458</v>
      </c>
      <c r="F55" s="625" t="s">
        <v>505</v>
      </c>
      <c r="G55" s="543" t="s">
        <v>460</v>
      </c>
      <c r="H55" s="555" t="s">
        <v>461</v>
      </c>
      <c r="I55" s="556">
        <f t="shared" si="18"/>
        <v>0</v>
      </c>
      <c r="J55" s="557">
        <f t="shared" si="19"/>
        <v>0</v>
      </c>
      <c r="K55" s="558">
        <f t="shared" si="20"/>
        <v>0</v>
      </c>
      <c r="L55" s="557"/>
      <c r="M55" s="557"/>
      <c r="N55" s="559">
        <f t="shared" si="21"/>
        <v>0</v>
      </c>
      <c r="O55" s="556"/>
      <c r="P55" s="557"/>
      <c r="Q55" s="558"/>
    </row>
    <row r="56" spans="1:17" s="13" customFormat="1" ht="15" customHeight="1" hidden="1">
      <c r="A56" s="627" t="s">
        <v>498</v>
      </c>
      <c r="B56" s="628" t="s">
        <v>506</v>
      </c>
      <c r="C56" s="628"/>
      <c r="D56" s="531" t="s">
        <v>457</v>
      </c>
      <c r="E56" s="624" t="s">
        <v>458</v>
      </c>
      <c r="F56" s="625" t="s">
        <v>505</v>
      </c>
      <c r="G56" s="636" t="s">
        <v>507</v>
      </c>
      <c r="H56" s="534" t="s">
        <v>461</v>
      </c>
      <c r="I56" s="637">
        <f t="shared" si="18"/>
        <v>0</v>
      </c>
      <c r="J56" s="638">
        <f t="shared" si="19"/>
        <v>0</v>
      </c>
      <c r="K56" s="639">
        <f t="shared" si="20"/>
        <v>0</v>
      </c>
      <c r="L56" s="638"/>
      <c r="M56" s="638"/>
      <c r="N56" s="640">
        <f t="shared" si="21"/>
        <v>0</v>
      </c>
      <c r="O56" s="637"/>
      <c r="P56" s="638"/>
      <c r="Q56" s="639"/>
    </row>
    <row r="57" spans="1:17" s="13" customFormat="1" ht="11.25" customHeight="1" hidden="1">
      <c r="A57" s="627"/>
      <c r="B57" s="567" t="s">
        <v>303</v>
      </c>
      <c r="C57" s="641" t="s">
        <v>487</v>
      </c>
      <c r="D57" s="541" t="s">
        <v>457</v>
      </c>
      <c r="E57" s="625" t="s">
        <v>458</v>
      </c>
      <c r="F57" s="625" t="s">
        <v>505</v>
      </c>
      <c r="G57" s="543" t="s">
        <v>507</v>
      </c>
      <c r="H57" s="534" t="s">
        <v>486</v>
      </c>
      <c r="I57" s="544">
        <f t="shared" si="18"/>
        <v>0</v>
      </c>
      <c r="J57" s="545">
        <f t="shared" si="19"/>
        <v>0</v>
      </c>
      <c r="K57" s="546">
        <f t="shared" si="20"/>
        <v>0</v>
      </c>
      <c r="L57" s="545"/>
      <c r="M57" s="545"/>
      <c r="N57" s="547">
        <f t="shared" si="21"/>
        <v>0</v>
      </c>
      <c r="O57" s="544"/>
      <c r="P57" s="545"/>
      <c r="Q57" s="546"/>
    </row>
    <row r="58" spans="1:17" s="13" customFormat="1" ht="24" customHeight="1" hidden="1">
      <c r="A58" s="627"/>
      <c r="B58" s="567"/>
      <c r="C58" s="642" t="s">
        <v>508</v>
      </c>
      <c r="D58" s="541"/>
      <c r="E58" s="541"/>
      <c r="F58" s="541"/>
      <c r="G58" s="543"/>
      <c r="H58" s="548" t="s">
        <v>477</v>
      </c>
      <c r="I58" s="549">
        <f t="shared" si="18"/>
        <v>0</v>
      </c>
      <c r="J58" s="550">
        <f t="shared" si="19"/>
        <v>0</v>
      </c>
      <c r="K58" s="551">
        <f t="shared" si="20"/>
        <v>0</v>
      </c>
      <c r="L58" s="550"/>
      <c r="M58" s="550"/>
      <c r="N58" s="552">
        <f t="shared" si="21"/>
        <v>0</v>
      </c>
      <c r="O58" s="549"/>
      <c r="P58" s="550"/>
      <c r="Q58" s="551"/>
    </row>
    <row r="59" spans="1:17" s="13" customFormat="1" ht="23.25" customHeight="1">
      <c r="A59" s="553" t="s">
        <v>509</v>
      </c>
      <c r="B59" s="553"/>
      <c r="C59" s="553"/>
      <c r="D59" s="589" t="s">
        <v>457</v>
      </c>
      <c r="E59" s="554" t="s">
        <v>458</v>
      </c>
      <c r="F59" s="542" t="s">
        <v>510</v>
      </c>
      <c r="G59" s="543" t="s">
        <v>511</v>
      </c>
      <c r="H59" s="555" t="s">
        <v>512</v>
      </c>
      <c r="I59" s="584">
        <f t="shared" si="18"/>
        <v>400</v>
      </c>
      <c r="J59" s="585">
        <f t="shared" si="19"/>
        <v>0</v>
      </c>
      <c r="K59" s="586">
        <f t="shared" si="20"/>
        <v>400</v>
      </c>
      <c r="L59" s="585">
        <v>400</v>
      </c>
      <c r="M59" s="585"/>
      <c r="N59" s="587">
        <f t="shared" si="21"/>
        <v>400</v>
      </c>
      <c r="O59" s="584"/>
      <c r="P59" s="585"/>
      <c r="Q59" s="586"/>
    </row>
    <row r="60" spans="1:17" s="13" customFormat="1" ht="23.25" customHeight="1">
      <c r="A60" s="588" t="s">
        <v>513</v>
      </c>
      <c r="B60" s="588"/>
      <c r="C60" s="588"/>
      <c r="D60" s="589" t="s">
        <v>457</v>
      </c>
      <c r="E60" s="590" t="s">
        <v>458</v>
      </c>
      <c r="F60" s="591" t="s">
        <v>514</v>
      </c>
      <c r="G60" s="592" t="s">
        <v>460</v>
      </c>
      <c r="H60" s="593" t="s">
        <v>461</v>
      </c>
      <c r="I60" s="643">
        <f>I82+I83+I90+I96+I97+I98+I99+I100</f>
        <v>9467.699999999999</v>
      </c>
      <c r="J60" s="644">
        <f aca="true" t="shared" si="22" ref="J60:Q60">J82+J83+J90+J96+J97+J98+J99+J100</f>
        <v>478.2</v>
      </c>
      <c r="K60" s="645">
        <f t="shared" si="22"/>
        <v>9945.9</v>
      </c>
      <c r="L60" s="644">
        <f t="shared" si="22"/>
        <v>7942.4</v>
      </c>
      <c r="M60" s="644">
        <f t="shared" si="22"/>
        <v>347</v>
      </c>
      <c r="N60" s="646">
        <f t="shared" si="22"/>
        <v>8289.4</v>
      </c>
      <c r="O60" s="643">
        <f t="shared" si="22"/>
        <v>1525.3</v>
      </c>
      <c r="P60" s="644">
        <f t="shared" si="22"/>
        <v>131.2</v>
      </c>
      <c r="Q60" s="645">
        <f t="shared" si="22"/>
        <v>1656.5</v>
      </c>
    </row>
    <row r="61" spans="1:17" s="13" customFormat="1" ht="19.5" customHeight="1">
      <c r="A61" s="647" t="s">
        <v>515</v>
      </c>
      <c r="B61" s="648" t="s">
        <v>516</v>
      </c>
      <c r="C61" s="648"/>
      <c r="D61" s="541" t="s">
        <v>457</v>
      </c>
      <c r="E61" s="625" t="s">
        <v>458</v>
      </c>
      <c r="F61" s="625" t="s">
        <v>514</v>
      </c>
      <c r="G61" s="543" t="s">
        <v>517</v>
      </c>
      <c r="H61" s="626" t="s">
        <v>461</v>
      </c>
      <c r="I61" s="649">
        <f aca="true" t="shared" si="23" ref="I61:Q61">I62+I63+I64+I65+I66</f>
        <v>5560</v>
      </c>
      <c r="J61" s="650">
        <f t="shared" si="23"/>
        <v>0</v>
      </c>
      <c r="K61" s="651">
        <f t="shared" si="23"/>
        <v>5560</v>
      </c>
      <c r="L61" s="650">
        <f t="shared" si="23"/>
        <v>5560</v>
      </c>
      <c r="M61" s="650">
        <f t="shared" si="23"/>
        <v>0</v>
      </c>
      <c r="N61" s="652">
        <f t="shared" si="23"/>
        <v>5560</v>
      </c>
      <c r="O61" s="649">
        <f t="shared" si="23"/>
        <v>0</v>
      </c>
      <c r="P61" s="650">
        <f t="shared" si="23"/>
        <v>0</v>
      </c>
      <c r="Q61" s="651">
        <f t="shared" si="23"/>
        <v>0</v>
      </c>
    </row>
    <row r="62" spans="1:17" s="13" customFormat="1" ht="14.25" customHeight="1">
      <c r="A62" s="647"/>
      <c r="B62" s="653" t="s">
        <v>303</v>
      </c>
      <c r="C62" s="633" t="s">
        <v>467</v>
      </c>
      <c r="D62" s="541" t="s">
        <v>457</v>
      </c>
      <c r="E62" s="625" t="s">
        <v>458</v>
      </c>
      <c r="F62" s="625" t="s">
        <v>514</v>
      </c>
      <c r="G62" s="543" t="s">
        <v>517</v>
      </c>
      <c r="H62" s="534" t="s">
        <v>468</v>
      </c>
      <c r="I62" s="544">
        <f aca="true" t="shared" si="24" ref="I62:J66">L62+O62</f>
        <v>3832.8</v>
      </c>
      <c r="J62" s="545">
        <f t="shared" si="24"/>
        <v>0</v>
      </c>
      <c r="K62" s="546">
        <f>I62+J62</f>
        <v>3832.8</v>
      </c>
      <c r="L62" s="545">
        <v>3832.8</v>
      </c>
      <c r="M62" s="545"/>
      <c r="N62" s="547">
        <f>L62+M62</f>
        <v>3832.8</v>
      </c>
      <c r="O62" s="544"/>
      <c r="P62" s="545"/>
      <c r="Q62" s="546"/>
    </row>
    <row r="63" spans="1:17" s="13" customFormat="1" ht="13.5" customHeight="1">
      <c r="A63" s="647"/>
      <c r="B63" s="653"/>
      <c r="C63" s="633"/>
      <c r="D63" s="541"/>
      <c r="E63" s="625"/>
      <c r="F63" s="625"/>
      <c r="G63" s="543"/>
      <c r="H63" s="574" t="s">
        <v>475</v>
      </c>
      <c r="I63" s="575">
        <f t="shared" si="24"/>
        <v>8</v>
      </c>
      <c r="J63" s="576">
        <f t="shared" si="24"/>
        <v>0</v>
      </c>
      <c r="K63" s="577">
        <f>I63+J63</f>
        <v>8</v>
      </c>
      <c r="L63" s="576">
        <v>8</v>
      </c>
      <c r="M63" s="576"/>
      <c r="N63" s="578">
        <f>L63+M63</f>
        <v>8</v>
      </c>
      <c r="O63" s="575"/>
      <c r="P63" s="576"/>
      <c r="Q63" s="577"/>
    </row>
    <row r="64" spans="1:17" s="13" customFormat="1" ht="14.25" customHeight="1">
      <c r="A64" s="647"/>
      <c r="B64" s="653"/>
      <c r="C64" s="633"/>
      <c r="D64" s="541"/>
      <c r="E64" s="625"/>
      <c r="F64" s="625"/>
      <c r="G64" s="543"/>
      <c r="H64" s="574" t="s">
        <v>469</v>
      </c>
      <c r="I64" s="575">
        <f t="shared" si="24"/>
        <v>1144.2</v>
      </c>
      <c r="J64" s="576">
        <f t="shared" si="24"/>
        <v>0</v>
      </c>
      <c r="K64" s="577">
        <f>I64+J64</f>
        <v>1144.2</v>
      </c>
      <c r="L64" s="576">
        <v>1144.2</v>
      </c>
      <c r="M64" s="576"/>
      <c r="N64" s="578">
        <f>L64+M64</f>
        <v>1144.2</v>
      </c>
      <c r="O64" s="575"/>
      <c r="P64" s="576"/>
      <c r="Q64" s="577"/>
    </row>
    <row r="65" spans="1:17" s="13" customFormat="1" ht="15" customHeight="1">
      <c r="A65" s="647"/>
      <c r="B65" s="653"/>
      <c r="C65" s="579" t="s">
        <v>476</v>
      </c>
      <c r="D65" s="541"/>
      <c r="E65" s="625"/>
      <c r="F65" s="625"/>
      <c r="G65" s="543"/>
      <c r="H65" s="574" t="s">
        <v>477</v>
      </c>
      <c r="I65" s="575">
        <f t="shared" si="24"/>
        <v>575</v>
      </c>
      <c r="J65" s="576">
        <f t="shared" si="24"/>
        <v>0</v>
      </c>
      <c r="K65" s="577">
        <f>I65+J65</f>
        <v>575</v>
      </c>
      <c r="L65" s="576">
        <v>575</v>
      </c>
      <c r="M65" s="576"/>
      <c r="N65" s="578">
        <f>L65+M65</f>
        <v>575</v>
      </c>
      <c r="O65" s="575"/>
      <c r="P65" s="576"/>
      <c r="Q65" s="577"/>
    </row>
    <row r="66" spans="1:17" s="13" customFormat="1" ht="15" customHeight="1">
      <c r="A66" s="647"/>
      <c r="B66" s="653"/>
      <c r="C66" s="654" t="s">
        <v>478</v>
      </c>
      <c r="D66" s="541"/>
      <c r="E66" s="625"/>
      <c r="F66" s="625"/>
      <c r="G66" s="543"/>
      <c r="H66" s="548" t="s">
        <v>479</v>
      </c>
      <c r="I66" s="549">
        <f t="shared" si="24"/>
        <v>0</v>
      </c>
      <c r="J66" s="550">
        <f t="shared" si="24"/>
        <v>0</v>
      </c>
      <c r="K66" s="551">
        <f>I66+J66</f>
        <v>0</v>
      </c>
      <c r="L66" s="550"/>
      <c r="M66" s="550"/>
      <c r="N66" s="552">
        <f>L66+M66</f>
        <v>0</v>
      </c>
      <c r="O66" s="549"/>
      <c r="P66" s="550"/>
      <c r="Q66" s="551"/>
    </row>
    <row r="67" spans="1:17" s="13" customFormat="1" ht="19.5" customHeight="1">
      <c r="A67" s="647"/>
      <c r="B67" s="655" t="s">
        <v>346</v>
      </c>
      <c r="C67" s="655"/>
      <c r="D67" s="541" t="s">
        <v>457</v>
      </c>
      <c r="E67" s="625" t="s">
        <v>458</v>
      </c>
      <c r="F67" s="625" t="s">
        <v>514</v>
      </c>
      <c r="G67" s="543" t="s">
        <v>518</v>
      </c>
      <c r="H67" s="626" t="s">
        <v>461</v>
      </c>
      <c r="I67" s="649">
        <f aca="true" t="shared" si="25" ref="I67:Q67">I68+I69+I70+I71</f>
        <v>327.7</v>
      </c>
      <c r="J67" s="650">
        <f t="shared" si="25"/>
        <v>0</v>
      </c>
      <c r="K67" s="651">
        <f t="shared" si="25"/>
        <v>327.7</v>
      </c>
      <c r="L67" s="650">
        <f t="shared" si="25"/>
        <v>0</v>
      </c>
      <c r="M67" s="650">
        <f t="shared" si="25"/>
        <v>0</v>
      </c>
      <c r="N67" s="652">
        <f t="shared" si="25"/>
        <v>0</v>
      </c>
      <c r="O67" s="649">
        <f t="shared" si="25"/>
        <v>327.7</v>
      </c>
      <c r="P67" s="650">
        <f t="shared" si="25"/>
        <v>0</v>
      </c>
      <c r="Q67" s="651">
        <f t="shared" si="25"/>
        <v>327.7</v>
      </c>
    </row>
    <row r="68" spans="1:17" s="13" customFormat="1" ht="12.75" customHeight="1">
      <c r="A68" s="647"/>
      <c r="B68" s="656" t="s">
        <v>303</v>
      </c>
      <c r="C68" s="633" t="s">
        <v>467</v>
      </c>
      <c r="D68" s="541" t="s">
        <v>457</v>
      </c>
      <c r="E68" s="625" t="s">
        <v>458</v>
      </c>
      <c r="F68" s="625" t="s">
        <v>514</v>
      </c>
      <c r="G68" s="543" t="s">
        <v>518</v>
      </c>
      <c r="H68" s="534" t="s">
        <v>468</v>
      </c>
      <c r="I68" s="544">
        <f aca="true" t="shared" si="26" ref="I68:J71">L68+O68</f>
        <v>234</v>
      </c>
      <c r="J68" s="545">
        <f t="shared" si="26"/>
        <v>0</v>
      </c>
      <c r="K68" s="546">
        <f>I68+J68</f>
        <v>234</v>
      </c>
      <c r="L68" s="545"/>
      <c r="M68" s="545"/>
      <c r="N68" s="547">
        <f>L68+M68</f>
        <v>0</v>
      </c>
      <c r="O68" s="544">
        <v>234</v>
      </c>
      <c r="P68" s="545"/>
      <c r="Q68" s="546">
        <f>O68+P68</f>
        <v>234</v>
      </c>
    </row>
    <row r="69" spans="1:17" s="13" customFormat="1" ht="10.5" customHeight="1">
      <c r="A69" s="647"/>
      <c r="B69" s="656"/>
      <c r="C69" s="633"/>
      <c r="D69" s="541"/>
      <c r="E69" s="625"/>
      <c r="F69" s="625"/>
      <c r="G69" s="543"/>
      <c r="H69" s="574" t="s">
        <v>475</v>
      </c>
      <c r="I69" s="575">
        <f t="shared" si="26"/>
        <v>0</v>
      </c>
      <c r="J69" s="576">
        <f t="shared" si="26"/>
        <v>0</v>
      </c>
      <c r="K69" s="577">
        <f>I69+J69</f>
        <v>0</v>
      </c>
      <c r="L69" s="576"/>
      <c r="M69" s="576"/>
      <c r="N69" s="578">
        <f>L69+M69</f>
        <v>0</v>
      </c>
      <c r="O69" s="575">
        <v>0</v>
      </c>
      <c r="P69" s="576"/>
      <c r="Q69" s="577">
        <f>O69+P69</f>
        <v>0</v>
      </c>
    </row>
    <row r="70" spans="1:17" s="13" customFormat="1" ht="12" customHeight="1">
      <c r="A70" s="647"/>
      <c r="B70" s="656"/>
      <c r="C70" s="633"/>
      <c r="D70" s="541"/>
      <c r="E70" s="625"/>
      <c r="F70" s="625"/>
      <c r="G70" s="543"/>
      <c r="H70" s="574" t="s">
        <v>469</v>
      </c>
      <c r="I70" s="575">
        <f t="shared" si="26"/>
        <v>69</v>
      </c>
      <c r="J70" s="576">
        <f t="shared" si="26"/>
        <v>0</v>
      </c>
      <c r="K70" s="577">
        <f>I70+J70</f>
        <v>69</v>
      </c>
      <c r="L70" s="576"/>
      <c r="M70" s="576"/>
      <c r="N70" s="578">
        <f>L70+M70</f>
        <v>0</v>
      </c>
      <c r="O70" s="575">
        <v>69</v>
      </c>
      <c r="P70" s="576"/>
      <c r="Q70" s="577">
        <f>O70+P70</f>
        <v>69</v>
      </c>
    </row>
    <row r="71" spans="1:17" s="13" customFormat="1" ht="13.5" customHeight="1">
      <c r="A71" s="647"/>
      <c r="B71" s="656"/>
      <c r="C71" s="580" t="s">
        <v>501</v>
      </c>
      <c r="D71" s="541"/>
      <c r="E71" s="625"/>
      <c r="F71" s="625"/>
      <c r="G71" s="543"/>
      <c r="H71" s="657" t="s">
        <v>477</v>
      </c>
      <c r="I71" s="549">
        <f t="shared" si="26"/>
        <v>24.7</v>
      </c>
      <c r="J71" s="550">
        <f t="shared" si="26"/>
        <v>0</v>
      </c>
      <c r="K71" s="551">
        <f>I71+J71</f>
        <v>24.7</v>
      </c>
      <c r="L71" s="550"/>
      <c r="M71" s="550"/>
      <c r="N71" s="552">
        <f>L71+M71</f>
        <v>0</v>
      </c>
      <c r="O71" s="549">
        <v>24.7</v>
      </c>
      <c r="P71" s="550"/>
      <c r="Q71" s="551">
        <f>O71+P71</f>
        <v>24.7</v>
      </c>
    </row>
    <row r="72" spans="1:17" s="13" customFormat="1" ht="14.25" customHeight="1">
      <c r="A72" s="647"/>
      <c r="B72" s="658" t="s">
        <v>347</v>
      </c>
      <c r="C72" s="658"/>
      <c r="D72" s="541" t="s">
        <v>457</v>
      </c>
      <c r="E72" s="625" t="s">
        <v>458</v>
      </c>
      <c r="F72" s="625" t="s">
        <v>514</v>
      </c>
      <c r="G72" s="543" t="s">
        <v>519</v>
      </c>
      <c r="H72" s="626" t="s">
        <v>461</v>
      </c>
      <c r="I72" s="649">
        <f aca="true" t="shared" si="27" ref="I72:Q72">I73+I74+I75+I76</f>
        <v>754.5</v>
      </c>
      <c r="J72" s="650">
        <f t="shared" si="27"/>
        <v>0</v>
      </c>
      <c r="K72" s="651">
        <f t="shared" si="27"/>
        <v>754.5</v>
      </c>
      <c r="L72" s="650">
        <f t="shared" si="27"/>
        <v>0</v>
      </c>
      <c r="M72" s="650">
        <f t="shared" si="27"/>
        <v>0</v>
      </c>
      <c r="N72" s="652">
        <f t="shared" si="27"/>
        <v>0</v>
      </c>
      <c r="O72" s="649">
        <f t="shared" si="27"/>
        <v>754.5</v>
      </c>
      <c r="P72" s="650">
        <f t="shared" si="27"/>
        <v>0</v>
      </c>
      <c r="Q72" s="651">
        <f t="shared" si="27"/>
        <v>754.5</v>
      </c>
    </row>
    <row r="73" spans="1:17" s="13" customFormat="1" ht="12" customHeight="1">
      <c r="A73" s="647"/>
      <c r="B73" s="656" t="s">
        <v>303</v>
      </c>
      <c r="C73" s="633" t="s">
        <v>467</v>
      </c>
      <c r="D73" s="541" t="s">
        <v>457</v>
      </c>
      <c r="E73" s="625" t="s">
        <v>458</v>
      </c>
      <c r="F73" s="625" t="s">
        <v>514</v>
      </c>
      <c r="G73" s="543" t="s">
        <v>519</v>
      </c>
      <c r="H73" s="534" t="s">
        <v>468</v>
      </c>
      <c r="I73" s="544">
        <f aca="true" t="shared" si="28" ref="I73:J76">L73+O73</f>
        <v>467</v>
      </c>
      <c r="J73" s="545">
        <f t="shared" si="28"/>
        <v>0</v>
      </c>
      <c r="K73" s="546">
        <f>I73+J73</f>
        <v>467</v>
      </c>
      <c r="L73" s="545"/>
      <c r="M73" s="545"/>
      <c r="N73" s="547">
        <f>L73+M73</f>
        <v>0</v>
      </c>
      <c r="O73" s="544">
        <v>467</v>
      </c>
      <c r="P73" s="545"/>
      <c r="Q73" s="546">
        <f>O73+P73</f>
        <v>467</v>
      </c>
    </row>
    <row r="74" spans="1:17" s="13" customFormat="1" ht="9" customHeight="1">
      <c r="A74" s="647"/>
      <c r="B74" s="656"/>
      <c r="C74" s="633"/>
      <c r="D74" s="541"/>
      <c r="E74" s="625"/>
      <c r="F74" s="625"/>
      <c r="G74" s="543"/>
      <c r="H74" s="574" t="s">
        <v>475</v>
      </c>
      <c r="I74" s="575">
        <f t="shared" si="28"/>
        <v>4</v>
      </c>
      <c r="J74" s="576">
        <f t="shared" si="28"/>
        <v>0</v>
      </c>
      <c r="K74" s="577">
        <f>I74+J74</f>
        <v>4</v>
      </c>
      <c r="L74" s="576"/>
      <c r="M74" s="576"/>
      <c r="N74" s="578">
        <f>L74+M74</f>
        <v>0</v>
      </c>
      <c r="O74" s="575">
        <v>4</v>
      </c>
      <c r="P74" s="576"/>
      <c r="Q74" s="577">
        <f>O74+P74</f>
        <v>4</v>
      </c>
    </row>
    <row r="75" spans="1:17" s="13" customFormat="1" ht="9.75" customHeight="1">
      <c r="A75" s="647"/>
      <c r="B75" s="656"/>
      <c r="C75" s="633"/>
      <c r="D75" s="541"/>
      <c r="E75" s="625"/>
      <c r="F75" s="625"/>
      <c r="G75" s="543"/>
      <c r="H75" s="574" t="s">
        <v>469</v>
      </c>
      <c r="I75" s="575">
        <f t="shared" si="28"/>
        <v>139</v>
      </c>
      <c r="J75" s="576">
        <f t="shared" si="28"/>
        <v>0</v>
      </c>
      <c r="K75" s="577">
        <f>I75+J75</f>
        <v>139</v>
      </c>
      <c r="L75" s="576"/>
      <c r="M75" s="576"/>
      <c r="N75" s="578">
        <f>L75+M75</f>
        <v>0</v>
      </c>
      <c r="O75" s="575">
        <v>139</v>
      </c>
      <c r="P75" s="576"/>
      <c r="Q75" s="577">
        <f>O75+P75</f>
        <v>139</v>
      </c>
    </row>
    <row r="76" spans="1:17" s="13" customFormat="1" ht="12.75" customHeight="1">
      <c r="A76" s="647"/>
      <c r="B76" s="656"/>
      <c r="C76" s="580" t="s">
        <v>476</v>
      </c>
      <c r="D76" s="541"/>
      <c r="E76" s="625"/>
      <c r="F76" s="625"/>
      <c r="G76" s="543"/>
      <c r="H76" s="659" t="s">
        <v>477</v>
      </c>
      <c r="I76" s="549">
        <f t="shared" si="28"/>
        <v>144.5</v>
      </c>
      <c r="J76" s="550">
        <f t="shared" si="28"/>
        <v>0</v>
      </c>
      <c r="K76" s="551">
        <f>I76+J76</f>
        <v>144.5</v>
      </c>
      <c r="L76" s="550"/>
      <c r="M76" s="550"/>
      <c r="N76" s="552">
        <f>L76+M76</f>
        <v>0</v>
      </c>
      <c r="O76" s="549">
        <v>144.5</v>
      </c>
      <c r="P76" s="550"/>
      <c r="Q76" s="551">
        <f>O76+P76</f>
        <v>144.5</v>
      </c>
    </row>
    <row r="77" spans="1:17" s="13" customFormat="1" ht="14.25" customHeight="1">
      <c r="A77" s="647"/>
      <c r="B77" s="658" t="s">
        <v>348</v>
      </c>
      <c r="C77" s="658"/>
      <c r="D77" s="541" t="s">
        <v>457</v>
      </c>
      <c r="E77" s="625" t="s">
        <v>458</v>
      </c>
      <c r="F77" s="625" t="s">
        <v>514</v>
      </c>
      <c r="G77" s="543" t="s">
        <v>520</v>
      </c>
      <c r="H77" s="626" t="s">
        <v>461</v>
      </c>
      <c r="I77" s="649">
        <f aca="true" t="shared" si="29" ref="I77:Q77">I78+I79+I80+I81</f>
        <v>324.4</v>
      </c>
      <c r="J77" s="650">
        <f t="shared" si="29"/>
        <v>0</v>
      </c>
      <c r="K77" s="651">
        <f t="shared" si="29"/>
        <v>324.4</v>
      </c>
      <c r="L77" s="650">
        <f t="shared" si="29"/>
        <v>0</v>
      </c>
      <c r="M77" s="650">
        <f t="shared" si="29"/>
        <v>0</v>
      </c>
      <c r="N77" s="652">
        <f t="shared" si="29"/>
        <v>0</v>
      </c>
      <c r="O77" s="649">
        <f t="shared" si="29"/>
        <v>324.4</v>
      </c>
      <c r="P77" s="650">
        <f t="shared" si="29"/>
        <v>0</v>
      </c>
      <c r="Q77" s="651">
        <f t="shared" si="29"/>
        <v>324.4</v>
      </c>
    </row>
    <row r="78" spans="1:17" s="13" customFormat="1" ht="12.75" customHeight="1">
      <c r="A78" s="647"/>
      <c r="B78" s="653" t="s">
        <v>303</v>
      </c>
      <c r="C78" s="633" t="s">
        <v>467</v>
      </c>
      <c r="D78" s="541" t="s">
        <v>457</v>
      </c>
      <c r="E78" s="625" t="s">
        <v>458</v>
      </c>
      <c r="F78" s="625" t="s">
        <v>514</v>
      </c>
      <c r="G78" s="543" t="s">
        <v>520</v>
      </c>
      <c r="H78" s="534" t="s">
        <v>468</v>
      </c>
      <c r="I78" s="544">
        <f aca="true" t="shared" si="30" ref="I78:J81">L78+O78</f>
        <v>237</v>
      </c>
      <c r="J78" s="545">
        <f t="shared" si="30"/>
        <v>0</v>
      </c>
      <c r="K78" s="546">
        <f>I78+J78</f>
        <v>237</v>
      </c>
      <c r="L78" s="545"/>
      <c r="M78" s="545"/>
      <c r="N78" s="547">
        <f>L78+M78</f>
        <v>0</v>
      </c>
      <c r="O78" s="544">
        <v>237</v>
      </c>
      <c r="P78" s="545"/>
      <c r="Q78" s="546">
        <f>O78+P78</f>
        <v>237</v>
      </c>
    </row>
    <row r="79" spans="1:17" s="13" customFormat="1" ht="11.25" customHeight="1">
      <c r="A79" s="647"/>
      <c r="B79" s="653"/>
      <c r="C79" s="633"/>
      <c r="D79" s="541"/>
      <c r="E79" s="625"/>
      <c r="F79" s="625"/>
      <c r="G79" s="543"/>
      <c r="H79" s="574" t="s">
        <v>475</v>
      </c>
      <c r="I79" s="575">
        <f t="shared" si="30"/>
        <v>0</v>
      </c>
      <c r="J79" s="576">
        <f t="shared" si="30"/>
        <v>0</v>
      </c>
      <c r="K79" s="577">
        <f>I79+J79</f>
        <v>0</v>
      </c>
      <c r="L79" s="576"/>
      <c r="M79" s="576"/>
      <c r="N79" s="578">
        <f>L79+M79</f>
        <v>0</v>
      </c>
      <c r="O79" s="575">
        <v>0</v>
      </c>
      <c r="P79" s="576"/>
      <c r="Q79" s="577">
        <f>O79+P79</f>
        <v>0</v>
      </c>
    </row>
    <row r="80" spans="1:17" s="13" customFormat="1" ht="11.25" customHeight="1">
      <c r="A80" s="647"/>
      <c r="B80" s="653"/>
      <c r="C80" s="633"/>
      <c r="D80" s="541"/>
      <c r="E80" s="625"/>
      <c r="F80" s="625"/>
      <c r="G80" s="543"/>
      <c r="H80" s="574" t="s">
        <v>469</v>
      </c>
      <c r="I80" s="575">
        <f t="shared" si="30"/>
        <v>71</v>
      </c>
      <c r="J80" s="576">
        <f t="shared" si="30"/>
        <v>0</v>
      </c>
      <c r="K80" s="577">
        <f>I80+J80</f>
        <v>71</v>
      </c>
      <c r="L80" s="576"/>
      <c r="M80" s="576"/>
      <c r="N80" s="578">
        <f>L80+M80</f>
        <v>0</v>
      </c>
      <c r="O80" s="575">
        <v>71</v>
      </c>
      <c r="P80" s="576"/>
      <c r="Q80" s="577">
        <f>O80+P80</f>
        <v>71</v>
      </c>
    </row>
    <row r="81" spans="1:17" s="13" customFormat="1" ht="12.75" customHeight="1">
      <c r="A81" s="647"/>
      <c r="B81" s="653"/>
      <c r="C81" s="580" t="s">
        <v>501</v>
      </c>
      <c r="D81" s="541"/>
      <c r="E81" s="625"/>
      <c r="F81" s="625"/>
      <c r="G81" s="543"/>
      <c r="H81" s="657" t="s">
        <v>477</v>
      </c>
      <c r="I81" s="549">
        <f t="shared" si="30"/>
        <v>16.4</v>
      </c>
      <c r="J81" s="550">
        <f t="shared" si="30"/>
        <v>0</v>
      </c>
      <c r="K81" s="551">
        <f>I81+J81</f>
        <v>16.4</v>
      </c>
      <c r="L81" s="550"/>
      <c r="M81" s="550"/>
      <c r="N81" s="552">
        <f>L81+M81</f>
        <v>0</v>
      </c>
      <c r="O81" s="549">
        <v>16.4</v>
      </c>
      <c r="P81" s="550"/>
      <c r="Q81" s="551">
        <f>O81+P81</f>
        <v>16.4</v>
      </c>
    </row>
    <row r="82" spans="1:17" s="13" customFormat="1" ht="21" customHeight="1">
      <c r="A82" s="647"/>
      <c r="B82" s="660" t="s">
        <v>521</v>
      </c>
      <c r="C82" s="660"/>
      <c r="D82" s="661" t="s">
        <v>457</v>
      </c>
      <c r="E82" s="661" t="s">
        <v>458</v>
      </c>
      <c r="F82" s="662" t="s">
        <v>514</v>
      </c>
      <c r="G82" s="663" t="s">
        <v>460</v>
      </c>
      <c r="H82" s="664" t="s">
        <v>461</v>
      </c>
      <c r="I82" s="563">
        <f aca="true" t="shared" si="31" ref="I82:Q82">I61+I67+I72+I77</f>
        <v>6966.599999999999</v>
      </c>
      <c r="J82" s="564">
        <f t="shared" si="31"/>
        <v>0</v>
      </c>
      <c r="K82" s="565">
        <f t="shared" si="31"/>
        <v>6966.599999999999</v>
      </c>
      <c r="L82" s="564">
        <f t="shared" si="31"/>
        <v>5560</v>
      </c>
      <c r="M82" s="564">
        <f t="shared" si="31"/>
        <v>0</v>
      </c>
      <c r="N82" s="566">
        <f t="shared" si="31"/>
        <v>5560</v>
      </c>
      <c r="O82" s="563">
        <f t="shared" si="31"/>
        <v>1406.6</v>
      </c>
      <c r="P82" s="564">
        <f t="shared" si="31"/>
        <v>0</v>
      </c>
      <c r="Q82" s="565">
        <f t="shared" si="31"/>
        <v>1406.6</v>
      </c>
    </row>
    <row r="83" spans="1:17" s="13" customFormat="1" ht="15" customHeight="1">
      <c r="A83" s="647"/>
      <c r="B83" s="665" t="s">
        <v>522</v>
      </c>
      <c r="C83" s="665"/>
      <c r="D83" s="532" t="s">
        <v>457</v>
      </c>
      <c r="E83" s="532" t="s">
        <v>458</v>
      </c>
      <c r="F83" s="532" t="s">
        <v>514</v>
      </c>
      <c r="G83" s="533" t="s">
        <v>523</v>
      </c>
      <c r="H83" s="666" t="s">
        <v>461</v>
      </c>
      <c r="I83" s="637">
        <f aca="true" t="shared" si="32" ref="I83:Q83">I84+I85+I86+I87+I88+I89</f>
        <v>820</v>
      </c>
      <c r="J83" s="638">
        <f t="shared" si="32"/>
        <v>0</v>
      </c>
      <c r="K83" s="639">
        <f t="shared" si="32"/>
        <v>820</v>
      </c>
      <c r="L83" s="638">
        <f t="shared" si="32"/>
        <v>820</v>
      </c>
      <c r="M83" s="638">
        <f t="shared" si="32"/>
        <v>0</v>
      </c>
      <c r="N83" s="640">
        <f t="shared" si="32"/>
        <v>820</v>
      </c>
      <c r="O83" s="637">
        <f t="shared" si="32"/>
        <v>0</v>
      </c>
      <c r="P83" s="638">
        <f t="shared" si="32"/>
        <v>0</v>
      </c>
      <c r="Q83" s="639">
        <f t="shared" si="32"/>
        <v>0</v>
      </c>
    </row>
    <row r="84" spans="1:17" s="13" customFormat="1" ht="23.25" customHeight="1">
      <c r="A84" s="647"/>
      <c r="B84" s="667" t="s">
        <v>303</v>
      </c>
      <c r="C84" s="668" t="s">
        <v>487</v>
      </c>
      <c r="D84" s="542" t="s">
        <v>457</v>
      </c>
      <c r="E84" s="542" t="s">
        <v>458</v>
      </c>
      <c r="F84" s="542" t="s">
        <v>514</v>
      </c>
      <c r="G84" s="543" t="s">
        <v>523</v>
      </c>
      <c r="H84" s="534" t="s">
        <v>486</v>
      </c>
      <c r="I84" s="544">
        <f aca="true" t="shared" si="33" ref="I84:I89">L84+O84</f>
        <v>243</v>
      </c>
      <c r="J84" s="545">
        <f aca="true" t="shared" si="34" ref="J84:J89">M84+P84</f>
        <v>0</v>
      </c>
      <c r="K84" s="546">
        <f aca="true" t="shared" si="35" ref="K84:K89">I84+J84</f>
        <v>243</v>
      </c>
      <c r="L84" s="545">
        <v>243</v>
      </c>
      <c r="M84" s="545"/>
      <c r="N84" s="547">
        <f aca="true" t="shared" si="36" ref="N84:N89">L84+M84</f>
        <v>243</v>
      </c>
      <c r="O84" s="544"/>
      <c r="P84" s="545"/>
      <c r="Q84" s="546"/>
    </row>
    <row r="85" spans="1:17" s="13" customFormat="1" ht="15.75" customHeight="1">
      <c r="A85" s="647"/>
      <c r="B85" s="667"/>
      <c r="C85" s="579" t="s">
        <v>501</v>
      </c>
      <c r="D85" s="542"/>
      <c r="E85" s="542"/>
      <c r="F85" s="542"/>
      <c r="G85" s="543"/>
      <c r="H85" s="574" t="s">
        <v>477</v>
      </c>
      <c r="I85" s="575">
        <f t="shared" si="33"/>
        <v>215</v>
      </c>
      <c r="J85" s="576">
        <f t="shared" si="34"/>
        <v>0</v>
      </c>
      <c r="K85" s="577">
        <f t="shared" si="35"/>
        <v>215</v>
      </c>
      <c r="L85" s="575">
        <v>215</v>
      </c>
      <c r="M85" s="576"/>
      <c r="N85" s="577">
        <f t="shared" si="36"/>
        <v>215</v>
      </c>
      <c r="O85" s="575"/>
      <c r="P85" s="576"/>
      <c r="Q85" s="577"/>
    </row>
    <row r="86" spans="1:17" s="13" customFormat="1" ht="15" customHeight="1">
      <c r="A86" s="647"/>
      <c r="B86" s="667"/>
      <c r="C86" s="669" t="s">
        <v>524</v>
      </c>
      <c r="D86" s="542"/>
      <c r="E86" s="542"/>
      <c r="F86" s="542"/>
      <c r="G86" s="543"/>
      <c r="H86" s="574" t="s">
        <v>525</v>
      </c>
      <c r="I86" s="575">
        <f t="shared" si="33"/>
        <v>205.7</v>
      </c>
      <c r="J86" s="576">
        <f t="shared" si="34"/>
        <v>0</v>
      </c>
      <c r="K86" s="577">
        <f t="shared" si="35"/>
        <v>205.7</v>
      </c>
      <c r="L86" s="575">
        <v>205.7</v>
      </c>
      <c r="M86" s="576"/>
      <c r="N86" s="577">
        <f t="shared" si="36"/>
        <v>205.7</v>
      </c>
      <c r="O86" s="575"/>
      <c r="P86" s="576"/>
      <c r="Q86" s="577"/>
    </row>
    <row r="87" spans="1:17" s="13" customFormat="1" ht="15" customHeight="1">
      <c r="A87" s="647"/>
      <c r="B87" s="667"/>
      <c r="C87" s="670" t="s">
        <v>526</v>
      </c>
      <c r="D87" s="542"/>
      <c r="E87" s="542"/>
      <c r="F87" s="542"/>
      <c r="G87" s="543"/>
      <c r="H87" s="581" t="s">
        <v>527</v>
      </c>
      <c r="I87" s="603">
        <f t="shared" si="33"/>
        <v>111.30000000000001</v>
      </c>
      <c r="J87" s="604">
        <f t="shared" si="34"/>
        <v>0</v>
      </c>
      <c r="K87" s="605">
        <f>I87+J87</f>
        <v>111.30000000000001</v>
      </c>
      <c r="L87" s="603">
        <v>111.30000000000001</v>
      </c>
      <c r="M87" s="604"/>
      <c r="N87" s="605">
        <f t="shared" si="36"/>
        <v>111.30000000000001</v>
      </c>
      <c r="O87" s="603"/>
      <c r="P87" s="604"/>
      <c r="Q87" s="605"/>
    </row>
    <row r="88" spans="1:17" s="13" customFormat="1" ht="14.25" customHeight="1">
      <c r="A88" s="647"/>
      <c r="B88" s="667"/>
      <c r="C88" s="670" t="s">
        <v>491</v>
      </c>
      <c r="D88" s="542"/>
      <c r="E88" s="542"/>
      <c r="F88" s="542"/>
      <c r="G88" s="543"/>
      <c r="H88" s="581" t="s">
        <v>492</v>
      </c>
      <c r="I88" s="603">
        <f t="shared" si="33"/>
        <v>0</v>
      </c>
      <c r="J88" s="604">
        <f t="shared" si="34"/>
        <v>0</v>
      </c>
      <c r="K88" s="605">
        <f t="shared" si="35"/>
        <v>0</v>
      </c>
      <c r="L88" s="603">
        <v>0</v>
      </c>
      <c r="M88" s="604"/>
      <c r="N88" s="605">
        <f t="shared" si="36"/>
        <v>0</v>
      </c>
      <c r="O88" s="603"/>
      <c r="P88" s="604"/>
      <c r="Q88" s="605"/>
    </row>
    <row r="89" spans="1:17" s="13" customFormat="1" ht="13.5" customHeight="1">
      <c r="A89" s="647"/>
      <c r="B89" s="667"/>
      <c r="C89" s="654" t="s">
        <v>480</v>
      </c>
      <c r="D89" s="542"/>
      <c r="E89" s="542"/>
      <c r="F89" s="542"/>
      <c r="G89" s="543"/>
      <c r="H89" s="548" t="s">
        <v>481</v>
      </c>
      <c r="I89" s="549">
        <f t="shared" si="33"/>
        <v>45</v>
      </c>
      <c r="J89" s="550">
        <f t="shared" si="34"/>
        <v>0</v>
      </c>
      <c r="K89" s="551">
        <f t="shared" si="35"/>
        <v>45</v>
      </c>
      <c r="L89" s="549">
        <v>45</v>
      </c>
      <c r="M89" s="550"/>
      <c r="N89" s="551">
        <f t="shared" si="36"/>
        <v>45</v>
      </c>
      <c r="O89" s="549"/>
      <c r="P89" s="550"/>
      <c r="Q89" s="551"/>
    </row>
    <row r="90" spans="1:17" s="13" customFormat="1" ht="21" customHeight="1">
      <c r="A90" s="647"/>
      <c r="B90" s="671" t="s">
        <v>528</v>
      </c>
      <c r="C90" s="671"/>
      <c r="D90" s="672">
        <v>892</v>
      </c>
      <c r="E90" s="542" t="s">
        <v>458</v>
      </c>
      <c r="F90" s="542" t="s">
        <v>514</v>
      </c>
      <c r="G90" s="543" t="s">
        <v>529</v>
      </c>
      <c r="H90" s="555" t="s">
        <v>461</v>
      </c>
      <c r="I90" s="563">
        <f aca="true" t="shared" si="37" ref="I90:Q90">I91+I92+I93+I94</f>
        <v>1500</v>
      </c>
      <c r="J90" s="564">
        <f t="shared" si="37"/>
        <v>347</v>
      </c>
      <c r="K90" s="565">
        <f t="shared" si="37"/>
        <v>1846.9999999999998</v>
      </c>
      <c r="L90" s="563">
        <f t="shared" si="37"/>
        <v>1500</v>
      </c>
      <c r="M90" s="564">
        <f>M91+M92+M93+M94</f>
        <v>347</v>
      </c>
      <c r="N90" s="565">
        <f t="shared" si="37"/>
        <v>1846.9999999999998</v>
      </c>
      <c r="O90" s="563">
        <f t="shared" si="37"/>
        <v>0</v>
      </c>
      <c r="P90" s="564">
        <f t="shared" si="37"/>
        <v>0</v>
      </c>
      <c r="Q90" s="565">
        <f t="shared" si="37"/>
        <v>0</v>
      </c>
    </row>
    <row r="91" spans="1:17" s="13" customFormat="1" ht="20.25" customHeight="1">
      <c r="A91" s="647"/>
      <c r="B91" s="673" t="s">
        <v>303</v>
      </c>
      <c r="C91" s="674" t="s">
        <v>530</v>
      </c>
      <c r="D91" s="675">
        <v>892</v>
      </c>
      <c r="E91" s="532" t="s">
        <v>458</v>
      </c>
      <c r="F91" s="532" t="s">
        <v>514</v>
      </c>
      <c r="G91" s="533" t="s">
        <v>529</v>
      </c>
      <c r="H91" s="534" t="s">
        <v>531</v>
      </c>
      <c r="I91" s="544">
        <f aca="true" t="shared" si="38" ref="I91:J93">L91+O91</f>
        <v>0</v>
      </c>
      <c r="J91" s="545">
        <f t="shared" si="38"/>
        <v>0</v>
      </c>
      <c r="K91" s="546">
        <f aca="true" t="shared" si="39" ref="K91:K100">I91+J91</f>
        <v>0</v>
      </c>
      <c r="L91" s="544">
        <v>0</v>
      </c>
      <c r="M91" s="545"/>
      <c r="N91" s="546">
        <f aca="true" t="shared" si="40" ref="N91:N100">L91+M91</f>
        <v>0</v>
      </c>
      <c r="O91" s="544"/>
      <c r="P91" s="545"/>
      <c r="Q91" s="546"/>
    </row>
    <row r="92" spans="1:17" s="13" customFormat="1" ht="18.75" customHeight="1">
      <c r="A92" s="647"/>
      <c r="B92" s="673"/>
      <c r="C92" s="676" t="s">
        <v>476</v>
      </c>
      <c r="D92" s="675"/>
      <c r="E92" s="675"/>
      <c r="F92" s="675"/>
      <c r="G92" s="533"/>
      <c r="H92" s="574" t="s">
        <v>477</v>
      </c>
      <c r="I92" s="575">
        <f t="shared" si="38"/>
        <v>1466.1</v>
      </c>
      <c r="J92" s="576">
        <f t="shared" si="38"/>
        <v>338.3</v>
      </c>
      <c r="K92" s="577">
        <f t="shared" si="39"/>
        <v>1804.3999999999999</v>
      </c>
      <c r="L92" s="575">
        <v>1466.1</v>
      </c>
      <c r="M92" s="576">
        <v>338.3</v>
      </c>
      <c r="N92" s="577">
        <f t="shared" si="40"/>
        <v>1804.3999999999999</v>
      </c>
      <c r="O92" s="575"/>
      <c r="P92" s="576"/>
      <c r="Q92" s="577"/>
    </row>
    <row r="93" spans="1:17" s="13" customFormat="1" ht="32.25" customHeight="1">
      <c r="A93" s="647"/>
      <c r="B93" s="673"/>
      <c r="C93" s="677" t="s">
        <v>532</v>
      </c>
      <c r="D93" s="675"/>
      <c r="E93" s="675"/>
      <c r="F93" s="675"/>
      <c r="G93" s="533"/>
      <c r="H93" s="574" t="s">
        <v>533</v>
      </c>
      <c r="I93" s="575">
        <f aca="true" t="shared" si="41" ref="I93:I100">L93+O93</f>
        <v>22.5</v>
      </c>
      <c r="J93" s="576">
        <f t="shared" si="38"/>
        <v>0</v>
      </c>
      <c r="K93" s="577">
        <f t="shared" si="39"/>
        <v>22.5</v>
      </c>
      <c r="L93" s="575">
        <v>22.5</v>
      </c>
      <c r="M93" s="576"/>
      <c r="N93" s="577">
        <f t="shared" si="40"/>
        <v>22.5</v>
      </c>
      <c r="O93" s="575"/>
      <c r="P93" s="576"/>
      <c r="Q93" s="577"/>
    </row>
    <row r="94" spans="1:17" s="13" customFormat="1" ht="13.5" customHeight="1">
      <c r="A94" s="647"/>
      <c r="B94" s="673"/>
      <c r="C94" s="676" t="s">
        <v>491</v>
      </c>
      <c r="D94" s="675"/>
      <c r="E94" s="675"/>
      <c r="F94" s="675"/>
      <c r="G94" s="533"/>
      <c r="H94" s="574" t="s">
        <v>492</v>
      </c>
      <c r="I94" s="575">
        <f t="shared" si="41"/>
        <v>11.4</v>
      </c>
      <c r="J94" s="576">
        <f aca="true" t="shared" si="42" ref="J94:J100">M94+P94</f>
        <v>8.7</v>
      </c>
      <c r="K94" s="577">
        <f t="shared" si="39"/>
        <v>20.1</v>
      </c>
      <c r="L94" s="575">
        <v>11.4</v>
      </c>
      <c r="M94" s="576">
        <v>8.7</v>
      </c>
      <c r="N94" s="577">
        <f t="shared" si="40"/>
        <v>20.1</v>
      </c>
      <c r="O94" s="575"/>
      <c r="P94" s="576"/>
      <c r="Q94" s="577"/>
    </row>
    <row r="95" spans="1:17" s="13" customFormat="1" ht="13.5" customHeight="1">
      <c r="A95" s="647"/>
      <c r="B95" s="673"/>
      <c r="C95" s="678" t="s">
        <v>480</v>
      </c>
      <c r="D95" s="675"/>
      <c r="E95" s="675"/>
      <c r="F95" s="675"/>
      <c r="G95" s="533"/>
      <c r="H95" s="581" t="s">
        <v>481</v>
      </c>
      <c r="I95" s="603">
        <f t="shared" si="41"/>
        <v>0</v>
      </c>
      <c r="J95" s="604">
        <f t="shared" si="42"/>
        <v>0</v>
      </c>
      <c r="K95" s="605">
        <f t="shared" si="39"/>
        <v>0</v>
      </c>
      <c r="L95" s="603">
        <v>0</v>
      </c>
      <c r="M95" s="604"/>
      <c r="N95" s="605">
        <f t="shared" si="40"/>
        <v>0</v>
      </c>
      <c r="O95" s="603"/>
      <c r="P95" s="604"/>
      <c r="Q95" s="605"/>
    </row>
    <row r="96" spans="1:17" s="13" customFormat="1" ht="18" customHeight="1">
      <c r="A96" s="647"/>
      <c r="B96" s="679" t="s">
        <v>534</v>
      </c>
      <c r="C96" s="679"/>
      <c r="D96" s="672">
        <v>892</v>
      </c>
      <c r="E96" s="542" t="s">
        <v>458</v>
      </c>
      <c r="F96" s="542" t="s">
        <v>514</v>
      </c>
      <c r="G96" s="543" t="s">
        <v>535</v>
      </c>
      <c r="H96" s="534" t="s">
        <v>536</v>
      </c>
      <c r="I96" s="544">
        <f t="shared" si="41"/>
        <v>62.4</v>
      </c>
      <c r="J96" s="545">
        <f t="shared" si="42"/>
        <v>0</v>
      </c>
      <c r="K96" s="546">
        <f t="shared" si="39"/>
        <v>62.4</v>
      </c>
      <c r="L96" s="544">
        <v>62.4</v>
      </c>
      <c r="M96" s="545"/>
      <c r="N96" s="546">
        <f t="shared" si="40"/>
        <v>62.4</v>
      </c>
      <c r="O96" s="544"/>
      <c r="P96" s="545"/>
      <c r="Q96" s="546"/>
    </row>
    <row r="97" spans="1:17" s="13" customFormat="1" ht="16.5" customHeight="1">
      <c r="A97" s="647"/>
      <c r="B97" s="679"/>
      <c r="C97" s="679"/>
      <c r="D97" s="672"/>
      <c r="E97" s="542"/>
      <c r="F97" s="542"/>
      <c r="G97" s="543"/>
      <c r="H97" s="680" t="s">
        <v>537</v>
      </c>
      <c r="I97" s="549">
        <f>L97+O97</f>
        <v>0</v>
      </c>
      <c r="J97" s="550">
        <f t="shared" si="42"/>
        <v>0</v>
      </c>
      <c r="K97" s="551">
        <f>I97+J97</f>
        <v>0</v>
      </c>
      <c r="L97" s="549">
        <v>0</v>
      </c>
      <c r="M97" s="550"/>
      <c r="N97" s="551">
        <f>L97+M97</f>
        <v>0</v>
      </c>
      <c r="O97" s="549"/>
      <c r="P97" s="550"/>
      <c r="Q97" s="551"/>
    </row>
    <row r="98" spans="1:17" s="13" customFormat="1" ht="24" customHeight="1">
      <c r="A98" s="647"/>
      <c r="B98" s="681" t="s">
        <v>538</v>
      </c>
      <c r="C98" s="681"/>
      <c r="D98" s="682">
        <v>892</v>
      </c>
      <c r="E98" s="542" t="s">
        <v>458</v>
      </c>
      <c r="F98" s="542" t="s">
        <v>514</v>
      </c>
      <c r="G98" s="543" t="s">
        <v>539</v>
      </c>
      <c r="H98" s="555" t="s">
        <v>477</v>
      </c>
      <c r="I98" s="584">
        <f>L98+O98</f>
        <v>0</v>
      </c>
      <c r="J98" s="585">
        <f t="shared" si="42"/>
        <v>131.2</v>
      </c>
      <c r="K98" s="586">
        <f>I98+J98</f>
        <v>131.2</v>
      </c>
      <c r="L98" s="584"/>
      <c r="M98" s="585"/>
      <c r="N98" s="586">
        <f>L98+M98</f>
        <v>0</v>
      </c>
      <c r="O98" s="584">
        <v>0</v>
      </c>
      <c r="P98" s="585">
        <v>131.2</v>
      </c>
      <c r="Q98" s="586">
        <f>O98+P98</f>
        <v>131.2</v>
      </c>
    </row>
    <row r="99" spans="1:17" s="13" customFormat="1" ht="34.5" customHeight="1">
      <c r="A99" s="647"/>
      <c r="B99" s="681" t="s">
        <v>540</v>
      </c>
      <c r="C99" s="681"/>
      <c r="D99" s="682">
        <v>892</v>
      </c>
      <c r="E99" s="542" t="s">
        <v>458</v>
      </c>
      <c r="F99" s="542" t="s">
        <v>514</v>
      </c>
      <c r="G99" s="543" t="s">
        <v>541</v>
      </c>
      <c r="H99" s="555" t="s">
        <v>477</v>
      </c>
      <c r="I99" s="584">
        <f t="shared" si="41"/>
        <v>98.7</v>
      </c>
      <c r="J99" s="585">
        <f t="shared" si="42"/>
        <v>0</v>
      </c>
      <c r="K99" s="586">
        <f t="shared" si="39"/>
        <v>98.7</v>
      </c>
      <c r="L99" s="584"/>
      <c r="M99" s="585"/>
      <c r="N99" s="586">
        <f t="shared" si="40"/>
        <v>0</v>
      </c>
      <c r="O99" s="584">
        <v>98.7</v>
      </c>
      <c r="P99" s="585"/>
      <c r="Q99" s="586">
        <f>O99+P99</f>
        <v>98.7</v>
      </c>
    </row>
    <row r="100" spans="1:17" s="13" customFormat="1" ht="36" customHeight="1">
      <c r="A100" s="647"/>
      <c r="B100" s="681" t="s">
        <v>542</v>
      </c>
      <c r="C100" s="681"/>
      <c r="D100" s="683">
        <v>892</v>
      </c>
      <c r="E100" s="684" t="s">
        <v>458</v>
      </c>
      <c r="F100" s="684" t="s">
        <v>514</v>
      </c>
      <c r="G100" s="685" t="s">
        <v>543</v>
      </c>
      <c r="H100" s="686" t="s">
        <v>477</v>
      </c>
      <c r="I100" s="687">
        <f t="shared" si="41"/>
        <v>20</v>
      </c>
      <c r="J100" s="688">
        <f t="shared" si="42"/>
        <v>0</v>
      </c>
      <c r="K100" s="689">
        <f t="shared" si="39"/>
        <v>20</v>
      </c>
      <c r="L100" s="687"/>
      <c r="M100" s="688"/>
      <c r="N100" s="689">
        <f t="shared" si="40"/>
        <v>0</v>
      </c>
      <c r="O100" s="687">
        <v>20</v>
      </c>
      <c r="P100" s="688"/>
      <c r="Q100" s="689">
        <f>O100+P100</f>
        <v>20</v>
      </c>
    </row>
    <row r="101" spans="1:17" s="13" customFormat="1" ht="25.5" customHeight="1">
      <c r="A101" s="690"/>
      <c r="B101" s="691"/>
      <c r="C101" s="691"/>
      <c r="D101" s="692"/>
      <c r="E101" s="693"/>
      <c r="F101" s="693"/>
      <c r="G101" s="694"/>
      <c r="H101" s="693"/>
      <c r="I101" s="695"/>
      <c r="J101" s="696"/>
      <c r="K101" s="695"/>
      <c r="L101" s="696"/>
      <c r="M101" s="696"/>
      <c r="N101" s="695"/>
      <c r="O101" s="695"/>
      <c r="P101" s="696"/>
      <c r="Q101" s="695"/>
    </row>
    <row r="102" spans="1:17" s="13" customFormat="1" ht="5.25" customHeight="1">
      <c r="A102" s="697"/>
      <c r="B102" s="698"/>
      <c r="C102" s="698"/>
      <c r="D102" s="699"/>
      <c r="E102" s="616"/>
      <c r="F102" s="616"/>
      <c r="G102" s="700"/>
      <c r="H102" s="616"/>
      <c r="I102" s="617"/>
      <c r="J102" s="701"/>
      <c r="K102" s="617"/>
      <c r="L102" s="701"/>
      <c r="M102" s="701"/>
      <c r="N102" s="617"/>
      <c r="O102" s="617"/>
      <c r="P102" s="701"/>
      <c r="Q102" s="617"/>
    </row>
    <row r="103" spans="1:17" s="13" customFormat="1" ht="25.5" customHeight="1">
      <c r="A103" s="702" t="s">
        <v>544</v>
      </c>
      <c r="B103" s="702"/>
      <c r="C103" s="702"/>
      <c r="D103" s="703" t="s">
        <v>457</v>
      </c>
      <c r="E103" s="704" t="s">
        <v>471</v>
      </c>
      <c r="F103" s="705" t="s">
        <v>459</v>
      </c>
      <c r="G103" s="706" t="s">
        <v>460</v>
      </c>
      <c r="H103" s="707" t="s">
        <v>461</v>
      </c>
      <c r="I103" s="97">
        <f aca="true" t="shared" si="43" ref="I103:Q103">I105+I113</f>
        <v>2434.9</v>
      </c>
      <c r="J103" s="98">
        <f t="shared" si="43"/>
        <v>0</v>
      </c>
      <c r="K103" s="99">
        <f t="shared" si="43"/>
        <v>2434.9</v>
      </c>
      <c r="L103" s="98">
        <f t="shared" si="43"/>
        <v>2434.9</v>
      </c>
      <c r="M103" s="98">
        <f t="shared" si="43"/>
        <v>0</v>
      </c>
      <c r="N103" s="708">
        <f t="shared" si="43"/>
        <v>2434.9</v>
      </c>
      <c r="O103" s="97">
        <f t="shared" si="43"/>
        <v>0</v>
      </c>
      <c r="P103" s="98">
        <f t="shared" si="43"/>
        <v>0</v>
      </c>
      <c r="Q103" s="99">
        <f t="shared" si="43"/>
        <v>0</v>
      </c>
    </row>
    <row r="104" spans="1:17" s="13" customFormat="1" ht="11.25" customHeight="1">
      <c r="A104" s="523" t="s">
        <v>462</v>
      </c>
      <c r="B104" s="523"/>
      <c r="C104" s="523"/>
      <c r="D104" s="524"/>
      <c r="E104" s="525"/>
      <c r="F104" s="526"/>
      <c r="G104" s="709"/>
      <c r="H104" s="528"/>
      <c r="I104" s="34">
        <f>I103/I435</f>
        <v>0.0029793401500009488</v>
      </c>
      <c r="J104" s="35"/>
      <c r="K104" s="36">
        <f>K103/K435</f>
        <v>0.0028386122614666286</v>
      </c>
      <c r="L104" s="35">
        <f>L103/L435</f>
        <v>0.00709413266368963</v>
      </c>
      <c r="M104" s="35"/>
      <c r="N104" s="529">
        <f>N103/N435</f>
        <v>0.006567900448658622</v>
      </c>
      <c r="O104" s="34">
        <f>O103/O435</f>
        <v>0</v>
      </c>
      <c r="P104" s="35"/>
      <c r="Q104" s="36">
        <f>Q103/Q435</f>
        <v>0</v>
      </c>
    </row>
    <row r="105" spans="1:17" s="13" customFormat="1" ht="34.5" customHeight="1">
      <c r="A105" s="710" t="s">
        <v>545</v>
      </c>
      <c r="B105" s="710"/>
      <c r="C105" s="710"/>
      <c r="D105" s="711" t="s">
        <v>457</v>
      </c>
      <c r="E105" s="711" t="s">
        <v>471</v>
      </c>
      <c r="F105" s="711" t="s">
        <v>546</v>
      </c>
      <c r="G105" s="712" t="s">
        <v>460</v>
      </c>
      <c r="H105" s="713" t="s">
        <v>461</v>
      </c>
      <c r="I105" s="714">
        <f aca="true" t="shared" si="44" ref="I105:Q105">I106</f>
        <v>2400.9</v>
      </c>
      <c r="J105" s="715">
        <f t="shared" si="44"/>
        <v>0</v>
      </c>
      <c r="K105" s="716">
        <f t="shared" si="44"/>
        <v>2400.9</v>
      </c>
      <c r="L105" s="715">
        <f t="shared" si="44"/>
        <v>2400.9</v>
      </c>
      <c r="M105" s="715">
        <f t="shared" si="44"/>
        <v>0</v>
      </c>
      <c r="N105" s="717">
        <f t="shared" si="44"/>
        <v>2400.9</v>
      </c>
      <c r="O105" s="714">
        <f t="shared" si="44"/>
        <v>0</v>
      </c>
      <c r="P105" s="715">
        <f t="shared" si="44"/>
        <v>0</v>
      </c>
      <c r="Q105" s="716">
        <f t="shared" si="44"/>
        <v>0</v>
      </c>
    </row>
    <row r="106" spans="1:17" s="13" customFormat="1" ht="29.25" customHeight="1">
      <c r="A106" s="718" t="s">
        <v>303</v>
      </c>
      <c r="B106" s="363" t="s">
        <v>547</v>
      </c>
      <c r="C106" s="363"/>
      <c r="D106" s="541" t="s">
        <v>457</v>
      </c>
      <c r="E106" s="625" t="s">
        <v>471</v>
      </c>
      <c r="F106" s="625" t="s">
        <v>546</v>
      </c>
      <c r="G106" s="543" t="s">
        <v>548</v>
      </c>
      <c r="H106" s="593" t="s">
        <v>461</v>
      </c>
      <c r="I106" s="629">
        <f aca="true" t="shared" si="45" ref="I106:Q106">I107+I108+I109+I110+I111+I112</f>
        <v>2400.9</v>
      </c>
      <c r="J106" s="630">
        <f t="shared" si="45"/>
        <v>0</v>
      </c>
      <c r="K106" s="631">
        <f t="shared" si="45"/>
        <v>2400.9</v>
      </c>
      <c r="L106" s="630">
        <f t="shared" si="45"/>
        <v>2400.9</v>
      </c>
      <c r="M106" s="630">
        <f t="shared" si="45"/>
        <v>0</v>
      </c>
      <c r="N106" s="632">
        <f t="shared" si="45"/>
        <v>2400.9</v>
      </c>
      <c r="O106" s="629">
        <f t="shared" si="45"/>
        <v>0</v>
      </c>
      <c r="P106" s="630">
        <f t="shared" si="45"/>
        <v>0</v>
      </c>
      <c r="Q106" s="631">
        <f t="shared" si="45"/>
        <v>0</v>
      </c>
    </row>
    <row r="107" spans="1:17" s="13" customFormat="1" ht="14.25" customHeight="1">
      <c r="A107" s="718"/>
      <c r="B107" s="719" t="s">
        <v>303</v>
      </c>
      <c r="C107" s="599" t="s">
        <v>549</v>
      </c>
      <c r="D107" s="625" t="s">
        <v>457</v>
      </c>
      <c r="E107" s="542" t="s">
        <v>471</v>
      </c>
      <c r="F107" s="625" t="s">
        <v>546</v>
      </c>
      <c r="G107" s="543" t="s">
        <v>548</v>
      </c>
      <c r="H107" s="534" t="s">
        <v>550</v>
      </c>
      <c r="I107" s="544">
        <f aca="true" t="shared" si="46" ref="I107:J110">L107+O107</f>
        <v>1728.7</v>
      </c>
      <c r="J107" s="545">
        <f t="shared" si="46"/>
        <v>0</v>
      </c>
      <c r="K107" s="546">
        <f>I107+J107</f>
        <v>1728.7</v>
      </c>
      <c r="L107" s="545">
        <v>1728.7</v>
      </c>
      <c r="M107" s="545"/>
      <c r="N107" s="547">
        <f>L107+M107</f>
        <v>1728.7</v>
      </c>
      <c r="O107" s="544"/>
      <c r="P107" s="545"/>
      <c r="Q107" s="546"/>
    </row>
    <row r="108" spans="1:17" s="13" customFormat="1" ht="16.5" customHeight="1">
      <c r="A108" s="718"/>
      <c r="B108" s="719"/>
      <c r="C108" s="599"/>
      <c r="D108" s="625"/>
      <c r="E108" s="542"/>
      <c r="F108" s="625"/>
      <c r="G108" s="543"/>
      <c r="H108" s="574" t="s">
        <v>551</v>
      </c>
      <c r="I108" s="575">
        <f t="shared" si="46"/>
        <v>4.8</v>
      </c>
      <c r="J108" s="576">
        <f t="shared" si="46"/>
        <v>0</v>
      </c>
      <c r="K108" s="577">
        <f>I108+J108</f>
        <v>4.8</v>
      </c>
      <c r="L108" s="576">
        <v>4.8</v>
      </c>
      <c r="M108" s="576"/>
      <c r="N108" s="578">
        <f>L108+M108</f>
        <v>4.8</v>
      </c>
      <c r="O108" s="575"/>
      <c r="P108" s="576"/>
      <c r="Q108" s="577"/>
    </row>
    <row r="109" spans="1:17" s="13" customFormat="1" ht="13.5" customHeight="1">
      <c r="A109" s="718"/>
      <c r="B109" s="719"/>
      <c r="C109" s="599"/>
      <c r="D109" s="625"/>
      <c r="E109" s="542"/>
      <c r="F109" s="625"/>
      <c r="G109" s="543"/>
      <c r="H109" s="574" t="s">
        <v>552</v>
      </c>
      <c r="I109" s="575">
        <f t="shared" si="46"/>
        <v>509.9</v>
      </c>
      <c r="J109" s="576">
        <f t="shared" si="46"/>
        <v>0</v>
      </c>
      <c r="K109" s="577">
        <f>I109+J109</f>
        <v>509.9</v>
      </c>
      <c r="L109" s="576">
        <v>509.9</v>
      </c>
      <c r="M109" s="576"/>
      <c r="N109" s="578">
        <f>L109+M109</f>
        <v>509.9</v>
      </c>
      <c r="O109" s="575"/>
      <c r="P109" s="576"/>
      <c r="Q109" s="577"/>
    </row>
    <row r="110" spans="1:17" s="13" customFormat="1" ht="21" customHeight="1">
      <c r="A110" s="718"/>
      <c r="B110" s="719"/>
      <c r="C110" s="579" t="s">
        <v>476</v>
      </c>
      <c r="D110" s="625"/>
      <c r="E110" s="542"/>
      <c r="F110" s="625"/>
      <c r="G110" s="543"/>
      <c r="H110" s="574" t="s">
        <v>477</v>
      </c>
      <c r="I110" s="575">
        <f t="shared" si="46"/>
        <v>157.5</v>
      </c>
      <c r="J110" s="576">
        <f t="shared" si="46"/>
        <v>0</v>
      </c>
      <c r="K110" s="577">
        <f>I110+J110</f>
        <v>157.5</v>
      </c>
      <c r="L110" s="576">
        <v>157.5</v>
      </c>
      <c r="M110" s="576"/>
      <c r="N110" s="578">
        <f>L110+M110</f>
        <v>157.5</v>
      </c>
      <c r="O110" s="575"/>
      <c r="P110" s="576"/>
      <c r="Q110" s="577"/>
    </row>
    <row r="111" spans="1:17" s="13" customFormat="1" ht="14.25" customHeight="1">
      <c r="A111" s="718"/>
      <c r="B111" s="719"/>
      <c r="C111" s="580" t="s">
        <v>478</v>
      </c>
      <c r="D111" s="625"/>
      <c r="E111" s="542"/>
      <c r="F111" s="625"/>
      <c r="G111" s="543"/>
      <c r="H111" s="574" t="s">
        <v>479</v>
      </c>
      <c r="I111" s="575">
        <f>J111+K111</f>
        <v>0</v>
      </c>
      <c r="J111" s="576"/>
      <c r="K111" s="577"/>
      <c r="L111" s="576"/>
      <c r="M111" s="576"/>
      <c r="N111" s="578"/>
      <c r="O111" s="575"/>
      <c r="P111" s="576"/>
      <c r="Q111" s="577"/>
    </row>
    <row r="112" spans="1:17" s="13" customFormat="1" ht="18.75" customHeight="1">
      <c r="A112" s="718"/>
      <c r="B112" s="719"/>
      <c r="C112" s="580" t="s">
        <v>480</v>
      </c>
      <c r="D112" s="625"/>
      <c r="E112" s="542"/>
      <c r="F112" s="625"/>
      <c r="G112" s="543"/>
      <c r="H112" s="548" t="s">
        <v>481</v>
      </c>
      <c r="I112" s="549">
        <f>J112+K112</f>
        <v>0</v>
      </c>
      <c r="J112" s="550"/>
      <c r="K112" s="551"/>
      <c r="L112" s="550"/>
      <c r="M112" s="550"/>
      <c r="N112" s="552"/>
      <c r="O112" s="549"/>
      <c r="P112" s="550"/>
      <c r="Q112" s="551"/>
    </row>
    <row r="113" spans="1:17" s="13" customFormat="1" ht="30" customHeight="1">
      <c r="A113" s="710" t="s">
        <v>553</v>
      </c>
      <c r="B113" s="710"/>
      <c r="C113" s="710"/>
      <c r="D113" s="711" t="s">
        <v>457</v>
      </c>
      <c r="E113" s="711" t="s">
        <v>471</v>
      </c>
      <c r="F113" s="711" t="s">
        <v>554</v>
      </c>
      <c r="G113" s="712" t="s">
        <v>460</v>
      </c>
      <c r="H113" s="713" t="s">
        <v>461</v>
      </c>
      <c r="I113" s="714">
        <f aca="true" t="shared" si="47" ref="I113:Q113">I114+I115+I116</f>
        <v>34</v>
      </c>
      <c r="J113" s="715">
        <f t="shared" si="47"/>
        <v>0</v>
      </c>
      <c r="K113" s="716">
        <f t="shared" si="47"/>
        <v>34</v>
      </c>
      <c r="L113" s="715">
        <f t="shared" si="47"/>
        <v>34</v>
      </c>
      <c r="M113" s="715">
        <f t="shared" si="47"/>
        <v>0</v>
      </c>
      <c r="N113" s="717">
        <f t="shared" si="47"/>
        <v>34</v>
      </c>
      <c r="O113" s="714">
        <f t="shared" si="47"/>
        <v>0</v>
      </c>
      <c r="P113" s="715">
        <f t="shared" si="47"/>
        <v>0</v>
      </c>
      <c r="Q113" s="716">
        <f t="shared" si="47"/>
        <v>0</v>
      </c>
    </row>
    <row r="114" spans="1:17" s="13" customFormat="1" ht="27" customHeight="1">
      <c r="A114" s="720" t="s">
        <v>555</v>
      </c>
      <c r="B114" s="721" t="s">
        <v>556</v>
      </c>
      <c r="C114" s="721"/>
      <c r="D114" s="19">
        <v>892</v>
      </c>
      <c r="E114" s="722" t="s">
        <v>471</v>
      </c>
      <c r="F114" s="722" t="s">
        <v>554</v>
      </c>
      <c r="G114" s="723" t="s">
        <v>557</v>
      </c>
      <c r="H114" s="724" t="s">
        <v>558</v>
      </c>
      <c r="I114" s="584">
        <f aca="true" t="shared" si="48" ref="I114:J116">L114+O114</f>
        <v>15</v>
      </c>
      <c r="J114" s="585">
        <f t="shared" si="48"/>
        <v>0</v>
      </c>
      <c r="K114" s="586">
        <f>I114+J114</f>
        <v>15</v>
      </c>
      <c r="L114" s="585">
        <v>15</v>
      </c>
      <c r="M114" s="585"/>
      <c r="N114" s="587">
        <f>L114+M114</f>
        <v>15</v>
      </c>
      <c r="O114" s="584"/>
      <c r="P114" s="585"/>
      <c r="Q114" s="586"/>
    </row>
    <row r="115" spans="1:17" s="13" customFormat="1" ht="48" customHeight="1">
      <c r="A115" s="720"/>
      <c r="B115" s="725" t="s">
        <v>559</v>
      </c>
      <c r="C115" s="725"/>
      <c r="D115" s="19"/>
      <c r="E115" s="722"/>
      <c r="F115" s="722"/>
      <c r="G115" s="723" t="s">
        <v>560</v>
      </c>
      <c r="H115" s="724" t="s">
        <v>477</v>
      </c>
      <c r="I115" s="584">
        <f t="shared" si="48"/>
        <v>15</v>
      </c>
      <c r="J115" s="585">
        <f t="shared" si="48"/>
        <v>0</v>
      </c>
      <c r="K115" s="586">
        <f>I115+J115</f>
        <v>15</v>
      </c>
      <c r="L115" s="585">
        <v>15</v>
      </c>
      <c r="M115" s="585"/>
      <c r="N115" s="587">
        <f>L115+M115</f>
        <v>15</v>
      </c>
      <c r="O115" s="584"/>
      <c r="P115" s="585"/>
      <c r="Q115" s="586"/>
    </row>
    <row r="116" spans="1:17" s="13" customFormat="1" ht="32.25" customHeight="1">
      <c r="A116" s="720"/>
      <c r="B116" s="726" t="s">
        <v>561</v>
      </c>
      <c r="C116" s="726"/>
      <c r="D116" s="19"/>
      <c r="E116" s="722"/>
      <c r="F116" s="722"/>
      <c r="G116" s="722" t="s">
        <v>562</v>
      </c>
      <c r="H116" s="727" t="s">
        <v>477</v>
      </c>
      <c r="I116" s="687">
        <f t="shared" si="48"/>
        <v>4</v>
      </c>
      <c r="J116" s="688">
        <f t="shared" si="48"/>
        <v>0</v>
      </c>
      <c r="K116" s="689">
        <f>I116+J116</f>
        <v>4</v>
      </c>
      <c r="L116" s="688">
        <v>4</v>
      </c>
      <c r="M116" s="688"/>
      <c r="N116" s="728">
        <f>L116+M116</f>
        <v>4</v>
      </c>
      <c r="O116" s="687"/>
      <c r="P116" s="688"/>
      <c r="Q116" s="689"/>
    </row>
    <row r="117" spans="1:17" s="13" customFormat="1" ht="32.25" customHeight="1">
      <c r="A117" s="729"/>
      <c r="B117" s="730"/>
      <c r="C117" s="730"/>
      <c r="D117" s="731"/>
      <c r="E117" s="732"/>
      <c r="F117" s="732"/>
      <c r="G117" s="733"/>
      <c r="H117" s="734"/>
      <c r="I117" s="695"/>
      <c r="J117" s="695"/>
      <c r="K117" s="695"/>
      <c r="L117" s="695"/>
      <c r="M117" s="695"/>
      <c r="N117" s="695"/>
      <c r="O117" s="695"/>
      <c r="P117" s="695"/>
      <c r="Q117" s="695"/>
    </row>
    <row r="118" spans="1:17" s="13" customFormat="1" ht="107.25" customHeight="1">
      <c r="A118" s="697"/>
      <c r="B118" s="698"/>
      <c r="C118" s="698"/>
      <c r="D118" s="699"/>
      <c r="E118" s="616"/>
      <c r="F118" s="616"/>
      <c r="G118" s="700"/>
      <c r="H118" s="616"/>
      <c r="I118" s="617"/>
      <c r="J118" s="617"/>
      <c r="K118" s="617"/>
      <c r="L118" s="617"/>
      <c r="M118" s="617"/>
      <c r="N118" s="617"/>
      <c r="O118" s="617"/>
      <c r="P118" s="617"/>
      <c r="Q118" s="617"/>
    </row>
    <row r="119" spans="1:17" s="13" customFormat="1" ht="22.5" customHeight="1">
      <c r="A119" s="735" t="s">
        <v>563</v>
      </c>
      <c r="B119" s="735"/>
      <c r="C119" s="735"/>
      <c r="D119" s="703" t="s">
        <v>457</v>
      </c>
      <c r="E119" s="704" t="s">
        <v>489</v>
      </c>
      <c r="F119" s="705" t="s">
        <v>459</v>
      </c>
      <c r="G119" s="706" t="s">
        <v>460</v>
      </c>
      <c r="H119" s="707" t="s">
        <v>461</v>
      </c>
      <c r="I119" s="97">
        <f aca="true" t="shared" si="49" ref="I119:Q119">I121+I158</f>
        <v>163419.69999999998</v>
      </c>
      <c r="J119" s="98">
        <f t="shared" si="49"/>
        <v>1560</v>
      </c>
      <c r="K119" s="99">
        <f t="shared" si="49"/>
        <v>164979.69999999998</v>
      </c>
      <c r="L119" s="98">
        <f t="shared" si="49"/>
        <v>6518.3</v>
      </c>
      <c r="M119" s="98">
        <f t="shared" si="49"/>
        <v>1560</v>
      </c>
      <c r="N119" s="708">
        <f t="shared" si="49"/>
        <v>8078.300000000001</v>
      </c>
      <c r="O119" s="97">
        <f t="shared" si="49"/>
        <v>156901.4</v>
      </c>
      <c r="P119" s="98">
        <f t="shared" si="49"/>
        <v>0</v>
      </c>
      <c r="Q119" s="99">
        <f t="shared" si="49"/>
        <v>156901.4</v>
      </c>
    </row>
    <row r="120" spans="1:17" s="13" customFormat="1" ht="10.5" customHeight="1">
      <c r="A120" s="523" t="s">
        <v>462</v>
      </c>
      <c r="B120" s="523"/>
      <c r="C120" s="523"/>
      <c r="D120" s="524"/>
      <c r="E120" s="525"/>
      <c r="F120" s="526"/>
      <c r="G120" s="709"/>
      <c r="H120" s="528"/>
      <c r="I120" s="34">
        <f>I119/I435</f>
        <v>0.19996011068672634</v>
      </c>
      <c r="J120" s="35"/>
      <c r="K120" s="36">
        <f>K119/K435</f>
        <v>0.19233373005588972</v>
      </c>
      <c r="L120" s="35">
        <f>L119/L435</f>
        <v>0.01899120495368521</v>
      </c>
      <c r="M120" s="35"/>
      <c r="N120" s="529">
        <f>N119/N435</f>
        <v>0.021790410363628467</v>
      </c>
      <c r="O120" s="34">
        <f>O119/O435</f>
        <v>0.3309917301325516</v>
      </c>
      <c r="P120" s="35"/>
      <c r="Q120" s="36">
        <f>Q119/Q435</f>
        <v>0.32214573011861186</v>
      </c>
    </row>
    <row r="121" spans="1:17" s="13" customFormat="1" ht="21.75" customHeight="1">
      <c r="A121" s="736" t="s">
        <v>564</v>
      </c>
      <c r="B121" s="736"/>
      <c r="C121" s="736"/>
      <c r="D121" s="711" t="s">
        <v>457</v>
      </c>
      <c r="E121" s="711" t="s">
        <v>489</v>
      </c>
      <c r="F121" s="711" t="s">
        <v>546</v>
      </c>
      <c r="G121" s="712" t="s">
        <v>460</v>
      </c>
      <c r="H121" s="713" t="s">
        <v>461</v>
      </c>
      <c r="I121" s="714">
        <f aca="true" t="shared" si="50" ref="I121:Q121">I122</f>
        <v>163409.69999999998</v>
      </c>
      <c r="J121" s="715">
        <f t="shared" si="50"/>
        <v>1560</v>
      </c>
      <c r="K121" s="716">
        <f t="shared" si="50"/>
        <v>164969.69999999998</v>
      </c>
      <c r="L121" s="715">
        <f t="shared" si="50"/>
        <v>6508.3</v>
      </c>
      <c r="M121" s="715">
        <f t="shared" si="50"/>
        <v>1560</v>
      </c>
      <c r="N121" s="717">
        <f t="shared" si="50"/>
        <v>8068.300000000001</v>
      </c>
      <c r="O121" s="714">
        <f t="shared" si="50"/>
        <v>156901.4</v>
      </c>
      <c r="P121" s="715">
        <f t="shared" si="50"/>
        <v>0</v>
      </c>
      <c r="Q121" s="716">
        <f t="shared" si="50"/>
        <v>156901.4</v>
      </c>
    </row>
    <row r="122" spans="1:17" s="13" customFormat="1" ht="45" customHeight="1">
      <c r="A122" s="737" t="s">
        <v>565</v>
      </c>
      <c r="B122" s="737"/>
      <c r="C122" s="737"/>
      <c r="D122" s="738" t="s">
        <v>457</v>
      </c>
      <c r="E122" s="738" t="s">
        <v>489</v>
      </c>
      <c r="F122" s="738" t="s">
        <v>546</v>
      </c>
      <c r="G122" s="739" t="s">
        <v>460</v>
      </c>
      <c r="H122" s="740" t="s">
        <v>461</v>
      </c>
      <c r="I122" s="741">
        <f aca="true" t="shared" si="51" ref="I122:Q122">I123+I124</f>
        <v>163409.69999999998</v>
      </c>
      <c r="J122" s="742">
        <f t="shared" si="51"/>
        <v>1560</v>
      </c>
      <c r="K122" s="743">
        <f t="shared" si="51"/>
        <v>164969.69999999998</v>
      </c>
      <c r="L122" s="742">
        <f t="shared" si="51"/>
        <v>6508.3</v>
      </c>
      <c r="M122" s="742">
        <f t="shared" si="51"/>
        <v>1560</v>
      </c>
      <c r="N122" s="744">
        <f t="shared" si="51"/>
        <v>8068.300000000001</v>
      </c>
      <c r="O122" s="741">
        <f t="shared" si="51"/>
        <v>156901.4</v>
      </c>
      <c r="P122" s="742">
        <f t="shared" si="51"/>
        <v>0</v>
      </c>
      <c r="Q122" s="743">
        <f t="shared" si="51"/>
        <v>156901.4</v>
      </c>
    </row>
    <row r="123" spans="1:17" s="13" customFormat="1" ht="12.75" customHeight="1">
      <c r="A123" s="745" t="s">
        <v>303</v>
      </c>
      <c r="B123" s="745"/>
      <c r="C123" s="674" t="s">
        <v>566</v>
      </c>
      <c r="D123" s="625" t="s">
        <v>457</v>
      </c>
      <c r="E123" s="625" t="s">
        <v>489</v>
      </c>
      <c r="F123" s="625" t="s">
        <v>546</v>
      </c>
      <c r="G123" s="543" t="s">
        <v>460</v>
      </c>
      <c r="H123" s="626" t="s">
        <v>461</v>
      </c>
      <c r="I123" s="746">
        <f>I128+I129+I130+I131+I135+I136+I139+I140+I146+I147+I154+I157</f>
        <v>6508.3</v>
      </c>
      <c r="J123" s="747">
        <f aca="true" t="shared" si="52" ref="J123:Q123">J128+J129+J130+J131+J135+J136+J139+J140+J146+J147+J154+J157</f>
        <v>1560</v>
      </c>
      <c r="K123" s="748">
        <f t="shared" si="52"/>
        <v>8068.300000000001</v>
      </c>
      <c r="L123" s="747">
        <f t="shared" si="52"/>
        <v>6508.3</v>
      </c>
      <c r="M123" s="747">
        <f t="shared" si="52"/>
        <v>1560</v>
      </c>
      <c r="N123" s="749">
        <f t="shared" si="52"/>
        <v>8068.300000000001</v>
      </c>
      <c r="O123" s="746">
        <f t="shared" si="52"/>
        <v>0</v>
      </c>
      <c r="P123" s="747">
        <f t="shared" si="52"/>
        <v>0</v>
      </c>
      <c r="Q123" s="748">
        <f t="shared" si="52"/>
        <v>0</v>
      </c>
    </row>
    <row r="124" spans="1:17" s="13" customFormat="1" ht="12" customHeight="1">
      <c r="A124" s="745"/>
      <c r="B124" s="745"/>
      <c r="C124" s="750" t="s">
        <v>567</v>
      </c>
      <c r="D124" s="625"/>
      <c r="E124" s="625"/>
      <c r="F124" s="625"/>
      <c r="G124" s="543"/>
      <c r="H124" s="626"/>
      <c r="I124" s="751">
        <f>I126+I127+I133+I134+I138+I142+I143+I144+I145+I153+I156</f>
        <v>156901.4</v>
      </c>
      <c r="J124" s="752">
        <f aca="true" t="shared" si="53" ref="J124:Q124">J126+J127+J133+J134+J138+J142+J143+J144+J145+J153+J156</f>
        <v>0</v>
      </c>
      <c r="K124" s="753">
        <f t="shared" si="53"/>
        <v>156901.4</v>
      </c>
      <c r="L124" s="752">
        <f t="shared" si="53"/>
        <v>0</v>
      </c>
      <c r="M124" s="752">
        <f t="shared" si="53"/>
        <v>0</v>
      </c>
      <c r="N124" s="754">
        <f t="shared" si="53"/>
        <v>0</v>
      </c>
      <c r="O124" s="751">
        <f t="shared" si="53"/>
        <v>156901.4</v>
      </c>
      <c r="P124" s="752">
        <f t="shared" si="53"/>
        <v>0</v>
      </c>
      <c r="Q124" s="753">
        <f t="shared" si="53"/>
        <v>156901.4</v>
      </c>
    </row>
    <row r="125" spans="1:17" s="13" customFormat="1" ht="20.25" customHeight="1">
      <c r="A125" s="755" t="s">
        <v>303</v>
      </c>
      <c r="B125" s="756" t="s">
        <v>568</v>
      </c>
      <c r="C125" s="756"/>
      <c r="D125" s="757" t="s">
        <v>457</v>
      </c>
      <c r="E125" s="757" t="s">
        <v>489</v>
      </c>
      <c r="F125" s="757" t="s">
        <v>546</v>
      </c>
      <c r="G125" s="758" t="s">
        <v>460</v>
      </c>
      <c r="H125" s="759" t="s">
        <v>477</v>
      </c>
      <c r="I125" s="760">
        <f aca="true" t="shared" si="54" ref="I125:Q125">I126+I127+I128+I129+I130+I131</f>
        <v>29709.399999999998</v>
      </c>
      <c r="J125" s="761">
        <f t="shared" si="54"/>
        <v>1560</v>
      </c>
      <c r="K125" s="762">
        <f t="shared" si="54"/>
        <v>31269.399999999998</v>
      </c>
      <c r="L125" s="761">
        <f t="shared" si="54"/>
        <v>4709.400000000001</v>
      </c>
      <c r="M125" s="761">
        <f t="shared" si="54"/>
        <v>1560</v>
      </c>
      <c r="N125" s="763">
        <f t="shared" si="54"/>
        <v>6269.400000000001</v>
      </c>
      <c r="O125" s="760">
        <f t="shared" si="54"/>
        <v>25000</v>
      </c>
      <c r="P125" s="761">
        <f t="shared" si="54"/>
        <v>0</v>
      </c>
      <c r="Q125" s="762">
        <f t="shared" si="54"/>
        <v>25000</v>
      </c>
    </row>
    <row r="126" spans="1:17" s="13" customFormat="1" ht="12.75" customHeight="1">
      <c r="A126" s="755"/>
      <c r="B126" s="764" t="s">
        <v>303</v>
      </c>
      <c r="C126" s="750" t="s">
        <v>569</v>
      </c>
      <c r="D126" s="765" t="s">
        <v>457</v>
      </c>
      <c r="E126" s="765" t="s">
        <v>489</v>
      </c>
      <c r="F126" s="765" t="s">
        <v>546</v>
      </c>
      <c r="G126" s="766" t="s">
        <v>570</v>
      </c>
      <c r="H126" s="657" t="s">
        <v>477</v>
      </c>
      <c r="I126" s="767">
        <f aca="true" t="shared" si="55" ref="I126:J131">L126+O126</f>
        <v>25000</v>
      </c>
      <c r="J126" s="768">
        <f t="shared" si="55"/>
        <v>-11702.9</v>
      </c>
      <c r="K126" s="769">
        <f aca="true" t="shared" si="56" ref="K126:K131">I126+J126</f>
        <v>13297.1</v>
      </c>
      <c r="L126" s="768">
        <v>0</v>
      </c>
      <c r="M126" s="768"/>
      <c r="N126" s="770">
        <f aca="true" t="shared" si="57" ref="N126:N131">L126+M126</f>
        <v>0</v>
      </c>
      <c r="O126" s="767">
        <v>25000</v>
      </c>
      <c r="P126" s="768">
        <v>-11702.9</v>
      </c>
      <c r="Q126" s="769">
        <f>O126+P126</f>
        <v>13297.1</v>
      </c>
    </row>
    <row r="127" spans="1:17" s="13" customFormat="1" ht="12.75" customHeight="1">
      <c r="A127" s="755"/>
      <c r="B127" s="764"/>
      <c r="C127" s="750"/>
      <c r="D127" s="765"/>
      <c r="E127" s="765"/>
      <c r="F127" s="765"/>
      <c r="G127" s="771" t="s">
        <v>571</v>
      </c>
      <c r="H127" s="657"/>
      <c r="I127" s="772">
        <f t="shared" si="55"/>
        <v>0</v>
      </c>
      <c r="J127" s="773">
        <f t="shared" si="55"/>
        <v>11702.9</v>
      </c>
      <c r="K127" s="774">
        <f t="shared" si="56"/>
        <v>11702.9</v>
      </c>
      <c r="L127" s="773">
        <v>0</v>
      </c>
      <c r="M127" s="773"/>
      <c r="N127" s="775">
        <f t="shared" si="57"/>
        <v>0</v>
      </c>
      <c r="O127" s="772">
        <v>0</v>
      </c>
      <c r="P127" s="773">
        <v>11702.9</v>
      </c>
      <c r="Q127" s="774">
        <f>O127+P127</f>
        <v>11702.9</v>
      </c>
    </row>
    <row r="128" spans="1:17" s="13" customFormat="1" ht="12.75" customHeight="1">
      <c r="A128" s="755"/>
      <c r="B128" s="764"/>
      <c r="C128" s="674" t="s">
        <v>572</v>
      </c>
      <c r="D128" s="765"/>
      <c r="E128" s="765"/>
      <c r="F128" s="765"/>
      <c r="G128" s="771" t="s">
        <v>571</v>
      </c>
      <c r="H128" s="657"/>
      <c r="I128" s="776">
        <f t="shared" si="55"/>
        <v>0</v>
      </c>
      <c r="J128" s="777">
        <f t="shared" si="55"/>
        <v>113.8</v>
      </c>
      <c r="K128" s="778">
        <f t="shared" si="56"/>
        <v>113.8</v>
      </c>
      <c r="L128" s="777">
        <v>0</v>
      </c>
      <c r="M128" s="777">
        <v>113.8</v>
      </c>
      <c r="N128" s="779">
        <f t="shared" si="57"/>
        <v>113.8</v>
      </c>
      <c r="O128" s="776"/>
      <c r="P128" s="777"/>
      <c r="Q128" s="778"/>
    </row>
    <row r="129" spans="1:17" s="13" customFormat="1" ht="13.5" customHeight="1">
      <c r="A129" s="755"/>
      <c r="B129" s="764"/>
      <c r="C129" s="674"/>
      <c r="D129" s="765"/>
      <c r="E129" s="765"/>
      <c r="F129" s="765"/>
      <c r="G129" s="636" t="s">
        <v>573</v>
      </c>
      <c r="H129" s="657"/>
      <c r="I129" s="767">
        <f t="shared" si="55"/>
        <v>635.3</v>
      </c>
      <c r="J129" s="768">
        <f t="shared" si="55"/>
        <v>-113.8</v>
      </c>
      <c r="K129" s="769">
        <f t="shared" si="56"/>
        <v>521.5</v>
      </c>
      <c r="L129" s="768">
        <v>635.3</v>
      </c>
      <c r="M129" s="768">
        <v>-113.8</v>
      </c>
      <c r="N129" s="770">
        <f t="shared" si="57"/>
        <v>521.5</v>
      </c>
      <c r="O129" s="767"/>
      <c r="P129" s="768"/>
      <c r="Q129" s="769"/>
    </row>
    <row r="130" spans="1:17" s="13" customFormat="1" ht="13.5" customHeight="1">
      <c r="A130" s="755"/>
      <c r="B130" s="764"/>
      <c r="C130" s="677" t="s">
        <v>574</v>
      </c>
      <c r="D130" s="765"/>
      <c r="E130" s="765"/>
      <c r="F130" s="765"/>
      <c r="G130" s="780" t="s">
        <v>573</v>
      </c>
      <c r="H130" s="657"/>
      <c r="I130" s="767">
        <f t="shared" si="55"/>
        <v>3058.5</v>
      </c>
      <c r="J130" s="768">
        <f t="shared" si="55"/>
        <v>1661</v>
      </c>
      <c r="K130" s="769">
        <f t="shared" si="56"/>
        <v>4719.5</v>
      </c>
      <c r="L130" s="768">
        <v>3058.5</v>
      </c>
      <c r="M130" s="768">
        <v>1661</v>
      </c>
      <c r="N130" s="770">
        <f t="shared" si="57"/>
        <v>4719.5</v>
      </c>
      <c r="O130" s="767"/>
      <c r="P130" s="768"/>
      <c r="Q130" s="769"/>
    </row>
    <row r="131" spans="1:17" s="13" customFormat="1" ht="32.25" customHeight="1">
      <c r="A131" s="755"/>
      <c r="B131" s="764"/>
      <c r="C131" s="781" t="s">
        <v>575</v>
      </c>
      <c r="D131" s="765"/>
      <c r="E131" s="765"/>
      <c r="F131" s="765"/>
      <c r="G131" s="780"/>
      <c r="H131" s="657"/>
      <c r="I131" s="782">
        <f t="shared" si="55"/>
        <v>1015.6</v>
      </c>
      <c r="J131" s="783">
        <f t="shared" si="55"/>
        <v>-101</v>
      </c>
      <c r="K131" s="784">
        <f t="shared" si="56"/>
        <v>914.6</v>
      </c>
      <c r="L131" s="783">
        <v>1015.6</v>
      </c>
      <c r="M131" s="783">
        <v>-101</v>
      </c>
      <c r="N131" s="785">
        <f t="shared" si="57"/>
        <v>914.6</v>
      </c>
      <c r="O131" s="782"/>
      <c r="P131" s="783"/>
      <c r="Q131" s="784"/>
    </row>
    <row r="132" spans="1:17" s="13" customFormat="1" ht="19.5" customHeight="1">
      <c r="A132" s="755"/>
      <c r="B132" s="786" t="s">
        <v>576</v>
      </c>
      <c r="C132" s="786"/>
      <c r="D132" s="787" t="s">
        <v>457</v>
      </c>
      <c r="E132" s="787" t="s">
        <v>489</v>
      </c>
      <c r="F132" s="787" t="s">
        <v>546</v>
      </c>
      <c r="G132" s="739" t="s">
        <v>460</v>
      </c>
      <c r="H132" s="788" t="s">
        <v>477</v>
      </c>
      <c r="I132" s="789">
        <f>I133+I134+I135+I136</f>
        <v>32680.3</v>
      </c>
      <c r="J132" s="790">
        <f aca="true" t="shared" si="58" ref="J132:Q132">J133+J134+J135+J136</f>
        <v>-20</v>
      </c>
      <c r="K132" s="791">
        <f t="shared" si="58"/>
        <v>32660.3</v>
      </c>
      <c r="L132" s="790">
        <f t="shared" si="58"/>
        <v>680.3</v>
      </c>
      <c r="M132" s="790">
        <f t="shared" si="58"/>
        <v>-20</v>
      </c>
      <c r="N132" s="792">
        <f t="shared" si="58"/>
        <v>660.3</v>
      </c>
      <c r="O132" s="789">
        <f t="shared" si="58"/>
        <v>32000</v>
      </c>
      <c r="P132" s="790">
        <f t="shared" si="58"/>
        <v>0</v>
      </c>
      <c r="Q132" s="791">
        <f t="shared" si="58"/>
        <v>32000</v>
      </c>
    </row>
    <row r="133" spans="1:17" s="13" customFormat="1" ht="11.25" customHeight="1">
      <c r="A133" s="755"/>
      <c r="B133" s="793"/>
      <c r="C133" s="750" t="s">
        <v>577</v>
      </c>
      <c r="D133" s="794"/>
      <c r="E133" s="794"/>
      <c r="F133" s="794"/>
      <c r="G133" s="766" t="s">
        <v>570</v>
      </c>
      <c r="H133" s="795"/>
      <c r="I133" s="767">
        <f aca="true" t="shared" si="59" ref="I133:J136">L133+O133</f>
        <v>32000</v>
      </c>
      <c r="J133" s="768">
        <f t="shared" si="59"/>
        <v>-32000</v>
      </c>
      <c r="K133" s="769">
        <f>I133+J133</f>
        <v>0</v>
      </c>
      <c r="L133" s="768">
        <v>0</v>
      </c>
      <c r="M133" s="768"/>
      <c r="N133" s="770">
        <f>L133+M133</f>
        <v>0</v>
      </c>
      <c r="O133" s="767">
        <v>32000</v>
      </c>
      <c r="P133" s="768">
        <v>-32000</v>
      </c>
      <c r="Q133" s="769">
        <f>O133+P133</f>
        <v>0</v>
      </c>
    </row>
    <row r="134" spans="1:17" s="13" customFormat="1" ht="11.25" customHeight="1">
      <c r="A134" s="755"/>
      <c r="B134" s="793"/>
      <c r="C134" s="750"/>
      <c r="D134" s="794"/>
      <c r="E134" s="794"/>
      <c r="F134" s="794"/>
      <c r="G134" s="771" t="s">
        <v>578</v>
      </c>
      <c r="H134" s="795"/>
      <c r="I134" s="767">
        <f t="shared" si="59"/>
        <v>0</v>
      </c>
      <c r="J134" s="768">
        <f t="shared" si="59"/>
        <v>32000</v>
      </c>
      <c r="K134" s="769">
        <f>I134+J134</f>
        <v>32000</v>
      </c>
      <c r="L134" s="768">
        <v>0</v>
      </c>
      <c r="M134" s="768"/>
      <c r="N134" s="770">
        <f>L134+M134</f>
        <v>0</v>
      </c>
      <c r="O134" s="767"/>
      <c r="P134" s="768">
        <v>32000</v>
      </c>
      <c r="Q134" s="769">
        <f>O134+P134</f>
        <v>32000</v>
      </c>
    </row>
    <row r="135" spans="1:17" s="13" customFormat="1" ht="12" customHeight="1">
      <c r="A135" s="755"/>
      <c r="B135" s="793"/>
      <c r="C135" s="796" t="s">
        <v>566</v>
      </c>
      <c r="D135" s="794"/>
      <c r="E135" s="794"/>
      <c r="F135" s="794"/>
      <c r="G135" s="797" t="s">
        <v>578</v>
      </c>
      <c r="H135" s="795"/>
      <c r="I135" s="767">
        <f t="shared" si="59"/>
        <v>0</v>
      </c>
      <c r="J135" s="768">
        <f t="shared" si="59"/>
        <v>323.2</v>
      </c>
      <c r="K135" s="769">
        <f>I135+J135</f>
        <v>323.2</v>
      </c>
      <c r="L135" s="768">
        <v>0</v>
      </c>
      <c r="M135" s="768">
        <v>323.2</v>
      </c>
      <c r="N135" s="770">
        <f>L135+M135</f>
        <v>323.2</v>
      </c>
      <c r="O135" s="767"/>
      <c r="P135" s="768"/>
      <c r="Q135" s="769"/>
    </row>
    <row r="136" spans="1:17" s="13" customFormat="1" ht="12" customHeight="1">
      <c r="A136" s="755"/>
      <c r="B136" s="793"/>
      <c r="C136" s="796"/>
      <c r="D136" s="798"/>
      <c r="E136" s="798"/>
      <c r="F136" s="798"/>
      <c r="G136" s="780" t="s">
        <v>579</v>
      </c>
      <c r="H136" s="799"/>
      <c r="I136" s="772">
        <f t="shared" si="59"/>
        <v>680.3</v>
      </c>
      <c r="J136" s="773">
        <f t="shared" si="59"/>
        <v>-343.2</v>
      </c>
      <c r="K136" s="774">
        <f>I136+J136</f>
        <v>337.09999999999997</v>
      </c>
      <c r="L136" s="773">
        <v>680.3</v>
      </c>
      <c r="M136" s="773">
        <v>-343.2</v>
      </c>
      <c r="N136" s="775">
        <f>L136+M136</f>
        <v>337.09999999999997</v>
      </c>
      <c r="O136" s="772"/>
      <c r="P136" s="773"/>
      <c r="Q136" s="774"/>
    </row>
    <row r="137" spans="1:17" s="13" customFormat="1" ht="15.75" customHeight="1">
      <c r="A137" s="755"/>
      <c r="B137" s="756" t="s">
        <v>580</v>
      </c>
      <c r="C137" s="756"/>
      <c r="D137" s="757" t="s">
        <v>457</v>
      </c>
      <c r="E137" s="757" t="s">
        <v>489</v>
      </c>
      <c r="F137" s="757" t="s">
        <v>546</v>
      </c>
      <c r="G137" s="758" t="s">
        <v>460</v>
      </c>
      <c r="H137" s="759" t="s">
        <v>531</v>
      </c>
      <c r="I137" s="760">
        <f aca="true" t="shared" si="60" ref="I137:Q137">I138+I139+I140</f>
        <v>473.59999999999997</v>
      </c>
      <c r="J137" s="761">
        <f t="shared" si="60"/>
        <v>40</v>
      </c>
      <c r="K137" s="762">
        <f t="shared" si="60"/>
        <v>513.6</v>
      </c>
      <c r="L137" s="761">
        <f t="shared" si="60"/>
        <v>23.7</v>
      </c>
      <c r="M137" s="761">
        <f t="shared" si="60"/>
        <v>40</v>
      </c>
      <c r="N137" s="763">
        <f t="shared" si="60"/>
        <v>63.7</v>
      </c>
      <c r="O137" s="760">
        <f t="shared" si="60"/>
        <v>449.9</v>
      </c>
      <c r="P137" s="761">
        <f t="shared" si="60"/>
        <v>0</v>
      </c>
      <c r="Q137" s="762">
        <f t="shared" si="60"/>
        <v>449.9</v>
      </c>
    </row>
    <row r="138" spans="1:17" s="13" customFormat="1" ht="11.25" customHeight="1">
      <c r="A138" s="755"/>
      <c r="B138" s="764" t="s">
        <v>303</v>
      </c>
      <c r="C138" s="677" t="s">
        <v>581</v>
      </c>
      <c r="D138" s="800" t="s">
        <v>457</v>
      </c>
      <c r="E138" s="800" t="s">
        <v>489</v>
      </c>
      <c r="F138" s="800" t="s">
        <v>546</v>
      </c>
      <c r="G138" s="766" t="s">
        <v>582</v>
      </c>
      <c r="H138" s="657" t="s">
        <v>531</v>
      </c>
      <c r="I138" s="767">
        <f aca="true" t="shared" si="61" ref="I138:J140">L138+O138</f>
        <v>449.9</v>
      </c>
      <c r="J138" s="768">
        <f t="shared" si="61"/>
        <v>0</v>
      </c>
      <c r="K138" s="769">
        <f>I138+J138</f>
        <v>449.9</v>
      </c>
      <c r="L138" s="768"/>
      <c r="M138" s="768"/>
      <c r="N138" s="770">
        <f>L138+M138</f>
        <v>0</v>
      </c>
      <c r="O138" s="767">
        <v>449.9</v>
      </c>
      <c r="P138" s="768"/>
      <c r="Q138" s="769">
        <f>O138+P138</f>
        <v>449.9</v>
      </c>
    </row>
    <row r="139" spans="1:17" s="13" customFormat="1" ht="11.25" customHeight="1">
      <c r="A139" s="755"/>
      <c r="B139" s="764"/>
      <c r="C139" s="677" t="s">
        <v>572</v>
      </c>
      <c r="D139" s="800"/>
      <c r="E139" s="800"/>
      <c r="F139" s="800"/>
      <c r="G139" s="766" t="s">
        <v>583</v>
      </c>
      <c r="H139" s="657"/>
      <c r="I139" s="767">
        <f t="shared" si="61"/>
        <v>0</v>
      </c>
      <c r="J139" s="768">
        <f t="shared" si="61"/>
        <v>0</v>
      </c>
      <c r="K139" s="769">
        <f>I139+J139</f>
        <v>0</v>
      </c>
      <c r="L139" s="768">
        <v>0</v>
      </c>
      <c r="M139" s="768"/>
      <c r="N139" s="770">
        <f>L139+M139</f>
        <v>0</v>
      </c>
      <c r="O139" s="767"/>
      <c r="P139" s="768"/>
      <c r="Q139" s="769"/>
    </row>
    <row r="140" spans="1:17" s="13" customFormat="1" ht="11.25" customHeight="1">
      <c r="A140" s="755"/>
      <c r="B140" s="764"/>
      <c r="C140" s="677" t="s">
        <v>572</v>
      </c>
      <c r="D140" s="800"/>
      <c r="E140" s="800"/>
      <c r="F140" s="800"/>
      <c r="G140" s="801" t="s">
        <v>584</v>
      </c>
      <c r="H140" s="657"/>
      <c r="I140" s="782">
        <f t="shared" si="61"/>
        <v>23.7</v>
      </c>
      <c r="J140" s="783">
        <f t="shared" si="61"/>
        <v>40</v>
      </c>
      <c r="K140" s="784">
        <f>I140+J140</f>
        <v>63.7</v>
      </c>
      <c r="L140" s="783">
        <v>23.7</v>
      </c>
      <c r="M140" s="783">
        <v>40</v>
      </c>
      <c r="N140" s="785">
        <f>L140+M140</f>
        <v>63.7</v>
      </c>
      <c r="O140" s="782"/>
      <c r="P140" s="783"/>
      <c r="Q140" s="784"/>
    </row>
    <row r="141" spans="1:17" s="13" customFormat="1" ht="15" customHeight="1">
      <c r="A141" s="755"/>
      <c r="B141" s="786" t="s">
        <v>585</v>
      </c>
      <c r="C141" s="786"/>
      <c r="D141" s="787" t="s">
        <v>457</v>
      </c>
      <c r="E141" s="787" t="s">
        <v>489</v>
      </c>
      <c r="F141" s="787" t="s">
        <v>546</v>
      </c>
      <c r="G141" s="802" t="s">
        <v>460</v>
      </c>
      <c r="H141" s="788" t="s">
        <v>586</v>
      </c>
      <c r="I141" s="789">
        <f>I142+I143+I144+I145+I146+I147</f>
        <v>94100.4</v>
      </c>
      <c r="J141" s="790">
        <f aca="true" t="shared" si="62" ref="J141:Q141">J142+J143+J144+J145+J146+J147</f>
        <v>-20</v>
      </c>
      <c r="K141" s="791">
        <f t="shared" si="62"/>
        <v>94080.40000000001</v>
      </c>
      <c r="L141" s="790">
        <f t="shared" si="62"/>
        <v>1030.3999999999999</v>
      </c>
      <c r="M141" s="790">
        <f t="shared" si="62"/>
        <v>-20</v>
      </c>
      <c r="N141" s="792">
        <f t="shared" si="62"/>
        <v>1010.3999999999999</v>
      </c>
      <c r="O141" s="789">
        <f t="shared" si="62"/>
        <v>93070</v>
      </c>
      <c r="P141" s="790">
        <f t="shared" si="62"/>
        <v>0</v>
      </c>
      <c r="Q141" s="791">
        <f t="shared" si="62"/>
        <v>93070</v>
      </c>
    </row>
    <row r="142" spans="1:17" s="13" customFormat="1" ht="13.5" customHeight="1">
      <c r="A142" s="755"/>
      <c r="B142" s="803" t="s">
        <v>303</v>
      </c>
      <c r="C142" s="804" t="s">
        <v>587</v>
      </c>
      <c r="D142" s="765" t="s">
        <v>457</v>
      </c>
      <c r="E142" s="765" t="s">
        <v>489</v>
      </c>
      <c r="F142" s="765" t="s">
        <v>546</v>
      </c>
      <c r="G142" s="766" t="s">
        <v>588</v>
      </c>
      <c r="H142" s="805" t="s">
        <v>586</v>
      </c>
      <c r="I142" s="767">
        <f aca="true" t="shared" si="63" ref="I142:J147">L142+O142</f>
        <v>83070</v>
      </c>
      <c r="J142" s="768">
        <f t="shared" si="63"/>
        <v>-83070</v>
      </c>
      <c r="K142" s="769">
        <f aca="true" t="shared" si="64" ref="K142:K147">I142+J142</f>
        <v>0</v>
      </c>
      <c r="L142" s="768"/>
      <c r="M142" s="768"/>
      <c r="N142" s="770">
        <f aca="true" t="shared" si="65" ref="N142:N147">L142+M142</f>
        <v>0</v>
      </c>
      <c r="O142" s="767">
        <v>83070</v>
      </c>
      <c r="P142" s="768">
        <v>-83070</v>
      </c>
      <c r="Q142" s="769">
        <f>O142+P142</f>
        <v>0</v>
      </c>
    </row>
    <row r="143" spans="1:17" s="13" customFormat="1" ht="12" customHeight="1">
      <c r="A143" s="755"/>
      <c r="B143" s="803"/>
      <c r="C143" s="804"/>
      <c r="D143" s="765"/>
      <c r="E143" s="765"/>
      <c r="F143" s="765"/>
      <c r="G143" s="771" t="s">
        <v>589</v>
      </c>
      <c r="H143" s="805"/>
      <c r="I143" s="782">
        <f t="shared" si="63"/>
        <v>0</v>
      </c>
      <c r="J143" s="783">
        <f t="shared" si="63"/>
        <v>78282.2</v>
      </c>
      <c r="K143" s="784">
        <f t="shared" si="64"/>
        <v>78282.2</v>
      </c>
      <c r="L143" s="783">
        <v>0</v>
      </c>
      <c r="M143" s="783"/>
      <c r="N143" s="785">
        <f t="shared" si="65"/>
        <v>0</v>
      </c>
      <c r="O143" s="782">
        <v>0</v>
      </c>
      <c r="P143" s="783">
        <v>78282.2</v>
      </c>
      <c r="Q143" s="784">
        <f>O143+P143</f>
        <v>78282.2</v>
      </c>
    </row>
    <row r="144" spans="1:17" s="13" customFormat="1" ht="13.5" customHeight="1">
      <c r="A144" s="755"/>
      <c r="B144" s="803"/>
      <c r="C144" s="804" t="s">
        <v>590</v>
      </c>
      <c r="D144" s="765"/>
      <c r="E144" s="765"/>
      <c r="F144" s="765"/>
      <c r="G144" s="766" t="s">
        <v>591</v>
      </c>
      <c r="H144" s="805"/>
      <c r="I144" s="806">
        <f t="shared" si="63"/>
        <v>10000</v>
      </c>
      <c r="J144" s="807">
        <f t="shared" si="63"/>
        <v>-10000</v>
      </c>
      <c r="K144" s="808">
        <f t="shared" si="64"/>
        <v>0</v>
      </c>
      <c r="L144" s="807"/>
      <c r="M144" s="807"/>
      <c r="N144" s="809">
        <f t="shared" si="65"/>
        <v>0</v>
      </c>
      <c r="O144" s="806">
        <v>10000</v>
      </c>
      <c r="P144" s="807">
        <v>-10000</v>
      </c>
      <c r="Q144" s="808">
        <f>O144+P144</f>
        <v>0</v>
      </c>
    </row>
    <row r="145" spans="1:17" s="13" customFormat="1" ht="21" customHeight="1">
      <c r="A145" s="755"/>
      <c r="B145" s="803"/>
      <c r="C145" s="804" t="s">
        <v>592</v>
      </c>
      <c r="D145" s="765"/>
      <c r="E145" s="765"/>
      <c r="F145" s="765"/>
      <c r="G145" s="771" t="s">
        <v>589</v>
      </c>
      <c r="H145" s="805"/>
      <c r="I145" s="772">
        <f t="shared" si="63"/>
        <v>0</v>
      </c>
      <c r="J145" s="773">
        <f t="shared" si="63"/>
        <v>14787.8</v>
      </c>
      <c r="K145" s="774">
        <f t="shared" si="64"/>
        <v>14787.8</v>
      </c>
      <c r="L145" s="773">
        <v>0</v>
      </c>
      <c r="M145" s="773"/>
      <c r="N145" s="775">
        <f t="shared" si="65"/>
        <v>0</v>
      </c>
      <c r="O145" s="772">
        <v>0</v>
      </c>
      <c r="P145" s="773">
        <v>14787.8</v>
      </c>
      <c r="Q145" s="774">
        <f>O145+P145</f>
        <v>14787.8</v>
      </c>
    </row>
    <row r="146" spans="1:17" s="13" customFormat="1" ht="13.5" customHeight="1">
      <c r="A146" s="755"/>
      <c r="B146" s="803"/>
      <c r="C146" s="810" t="s">
        <v>572</v>
      </c>
      <c r="D146" s="765"/>
      <c r="E146" s="765"/>
      <c r="F146" s="765"/>
      <c r="G146" s="811" t="s">
        <v>593</v>
      </c>
      <c r="H146" s="805"/>
      <c r="I146" s="806">
        <f t="shared" si="63"/>
        <v>1030.3999999999999</v>
      </c>
      <c r="J146" s="807">
        <f t="shared" si="63"/>
        <v>-960.1</v>
      </c>
      <c r="K146" s="808">
        <f t="shared" si="64"/>
        <v>70.29999999999984</v>
      </c>
      <c r="L146" s="807">
        <v>1030.3999999999999</v>
      </c>
      <c r="M146" s="807">
        <v>-960.1</v>
      </c>
      <c r="N146" s="809">
        <f t="shared" si="65"/>
        <v>70.29999999999984</v>
      </c>
      <c r="O146" s="806"/>
      <c r="P146" s="807"/>
      <c r="Q146" s="808"/>
    </row>
    <row r="147" spans="1:17" s="13" customFormat="1" ht="13.5" customHeight="1">
      <c r="A147" s="755"/>
      <c r="B147" s="803"/>
      <c r="C147" s="810"/>
      <c r="D147" s="765"/>
      <c r="E147" s="765"/>
      <c r="F147" s="765"/>
      <c r="G147" s="771" t="s">
        <v>589</v>
      </c>
      <c r="H147" s="805"/>
      <c r="I147" s="772">
        <f t="shared" si="63"/>
        <v>0</v>
      </c>
      <c r="J147" s="773">
        <f t="shared" si="63"/>
        <v>940.1</v>
      </c>
      <c r="K147" s="774">
        <f t="shared" si="64"/>
        <v>940.1</v>
      </c>
      <c r="L147" s="773">
        <v>0</v>
      </c>
      <c r="M147" s="773">
        <v>940.1</v>
      </c>
      <c r="N147" s="775">
        <f t="shared" si="65"/>
        <v>940.1</v>
      </c>
      <c r="O147" s="772"/>
      <c r="P147" s="773"/>
      <c r="Q147" s="774"/>
    </row>
    <row r="148" spans="1:17" s="13" customFormat="1" ht="26.25" customHeight="1" hidden="1">
      <c r="A148" s="755"/>
      <c r="B148" s="786" t="s">
        <v>594</v>
      </c>
      <c r="C148" s="786"/>
      <c r="D148" s="787" t="s">
        <v>457</v>
      </c>
      <c r="E148" s="787" t="s">
        <v>489</v>
      </c>
      <c r="F148" s="787" t="s">
        <v>546</v>
      </c>
      <c r="G148" s="802" t="s">
        <v>460</v>
      </c>
      <c r="H148" s="788" t="s">
        <v>586</v>
      </c>
      <c r="I148" s="789">
        <f aca="true" t="shared" si="66" ref="I148:Q148">I149+I150+I151</f>
        <v>0</v>
      </c>
      <c r="J148" s="790">
        <f t="shared" si="66"/>
        <v>0</v>
      </c>
      <c r="K148" s="791">
        <f t="shared" si="66"/>
        <v>0</v>
      </c>
      <c r="L148" s="790">
        <f t="shared" si="66"/>
        <v>0</v>
      </c>
      <c r="M148" s="790">
        <f t="shared" si="66"/>
        <v>0</v>
      </c>
      <c r="N148" s="792">
        <f t="shared" si="66"/>
        <v>0</v>
      </c>
      <c r="O148" s="789">
        <f t="shared" si="66"/>
        <v>0</v>
      </c>
      <c r="P148" s="790">
        <f t="shared" si="66"/>
        <v>0</v>
      </c>
      <c r="Q148" s="791">
        <f t="shared" si="66"/>
        <v>0</v>
      </c>
    </row>
    <row r="149" spans="1:17" s="13" customFormat="1" ht="12.75" customHeight="1" hidden="1">
      <c r="A149" s="755"/>
      <c r="B149" s="812" t="s">
        <v>303</v>
      </c>
      <c r="C149" s="804" t="s">
        <v>595</v>
      </c>
      <c r="D149" s="765" t="s">
        <v>457</v>
      </c>
      <c r="E149" s="765" t="s">
        <v>489</v>
      </c>
      <c r="F149" s="765" t="s">
        <v>546</v>
      </c>
      <c r="G149" s="766" t="s">
        <v>570</v>
      </c>
      <c r="H149" s="805" t="s">
        <v>586</v>
      </c>
      <c r="I149" s="767"/>
      <c r="J149" s="768"/>
      <c r="K149" s="769"/>
      <c r="L149" s="768"/>
      <c r="M149" s="768"/>
      <c r="N149" s="770"/>
      <c r="O149" s="767"/>
      <c r="P149" s="768"/>
      <c r="Q149" s="769"/>
    </row>
    <row r="150" spans="1:17" s="13" customFormat="1" ht="12" customHeight="1" hidden="1">
      <c r="A150" s="755"/>
      <c r="B150" s="812"/>
      <c r="C150" s="677" t="s">
        <v>596</v>
      </c>
      <c r="D150" s="765"/>
      <c r="E150" s="765"/>
      <c r="F150" s="765"/>
      <c r="G150" s="766" t="s">
        <v>573</v>
      </c>
      <c r="H150" s="805"/>
      <c r="I150" s="767"/>
      <c r="J150" s="768"/>
      <c r="K150" s="769"/>
      <c r="L150" s="768"/>
      <c r="M150" s="768"/>
      <c r="N150" s="770"/>
      <c r="O150" s="767"/>
      <c r="P150" s="768"/>
      <c r="Q150" s="769"/>
    </row>
    <row r="151" spans="1:17" s="13" customFormat="1" ht="14.25" customHeight="1" hidden="1">
      <c r="A151" s="755"/>
      <c r="B151" s="812"/>
      <c r="C151" s="677" t="s">
        <v>596</v>
      </c>
      <c r="D151" s="765"/>
      <c r="E151" s="765"/>
      <c r="F151" s="765"/>
      <c r="G151" s="811" t="s">
        <v>584</v>
      </c>
      <c r="H151" s="805"/>
      <c r="I151" s="782"/>
      <c r="J151" s="783"/>
      <c r="K151" s="784"/>
      <c r="L151" s="783"/>
      <c r="M151" s="783"/>
      <c r="N151" s="785"/>
      <c r="O151" s="782"/>
      <c r="P151" s="783"/>
      <c r="Q151" s="784"/>
    </row>
    <row r="152" spans="1:17" s="13" customFormat="1" ht="26.25" customHeight="1">
      <c r="A152" s="755"/>
      <c r="B152" s="786" t="s">
        <v>597</v>
      </c>
      <c r="C152" s="786"/>
      <c r="D152" s="787" t="s">
        <v>457</v>
      </c>
      <c r="E152" s="787" t="s">
        <v>489</v>
      </c>
      <c r="F152" s="787" t="s">
        <v>546</v>
      </c>
      <c r="G152" s="802" t="s">
        <v>460</v>
      </c>
      <c r="H152" s="788" t="s">
        <v>477</v>
      </c>
      <c r="I152" s="789">
        <f aca="true" t="shared" si="67" ref="I152:Q152">I153+I154</f>
        <v>0</v>
      </c>
      <c r="J152" s="790">
        <f t="shared" si="67"/>
        <v>0</v>
      </c>
      <c r="K152" s="791">
        <f t="shared" si="67"/>
        <v>0</v>
      </c>
      <c r="L152" s="790">
        <f t="shared" si="67"/>
        <v>0</v>
      </c>
      <c r="M152" s="790">
        <f t="shared" si="67"/>
        <v>0</v>
      </c>
      <c r="N152" s="792">
        <f t="shared" si="67"/>
        <v>0</v>
      </c>
      <c r="O152" s="789">
        <f t="shared" si="67"/>
        <v>0</v>
      </c>
      <c r="P152" s="790">
        <f t="shared" si="67"/>
        <v>0</v>
      </c>
      <c r="Q152" s="791">
        <f t="shared" si="67"/>
        <v>0</v>
      </c>
    </row>
    <row r="153" spans="1:17" s="13" customFormat="1" ht="17.25" customHeight="1">
      <c r="A153" s="755"/>
      <c r="B153" s="813" t="s">
        <v>303</v>
      </c>
      <c r="C153" s="677" t="s">
        <v>598</v>
      </c>
      <c r="D153" s="800" t="s">
        <v>457</v>
      </c>
      <c r="E153" s="800" t="s">
        <v>489</v>
      </c>
      <c r="F153" s="800" t="s">
        <v>546</v>
      </c>
      <c r="G153" s="766" t="s">
        <v>570</v>
      </c>
      <c r="H153" s="814" t="s">
        <v>477</v>
      </c>
      <c r="I153" s="767">
        <f>L153+O153</f>
        <v>0</v>
      </c>
      <c r="J153" s="768">
        <f>M153+P153</f>
        <v>0</v>
      </c>
      <c r="K153" s="769">
        <f>I153+J153</f>
        <v>0</v>
      </c>
      <c r="L153" s="768"/>
      <c r="M153" s="768"/>
      <c r="N153" s="770">
        <f>L153+M153</f>
        <v>0</v>
      </c>
      <c r="O153" s="767"/>
      <c r="P153" s="768"/>
      <c r="Q153" s="769">
        <f>O153+P153</f>
        <v>0</v>
      </c>
    </row>
    <row r="154" spans="1:17" s="13" customFormat="1" ht="15.75" customHeight="1">
      <c r="A154" s="755"/>
      <c r="B154" s="813"/>
      <c r="C154" s="677" t="s">
        <v>566</v>
      </c>
      <c r="D154" s="800"/>
      <c r="E154" s="800"/>
      <c r="F154" s="800"/>
      <c r="G154" s="766" t="s">
        <v>599</v>
      </c>
      <c r="H154" s="814"/>
      <c r="I154" s="767">
        <f>L154+O154</f>
        <v>0</v>
      </c>
      <c r="J154" s="768">
        <f>M154+P154</f>
        <v>0</v>
      </c>
      <c r="K154" s="769">
        <f>I154+J154</f>
        <v>0</v>
      </c>
      <c r="L154" s="768">
        <v>0</v>
      </c>
      <c r="M154" s="768"/>
      <c r="N154" s="770">
        <f>L154+M154</f>
        <v>0</v>
      </c>
      <c r="O154" s="767"/>
      <c r="P154" s="768"/>
      <c r="Q154" s="769"/>
    </row>
    <row r="155" spans="1:17" s="13" customFormat="1" ht="27.75" customHeight="1">
      <c r="A155" s="815"/>
      <c r="B155" s="786" t="s">
        <v>600</v>
      </c>
      <c r="C155" s="786"/>
      <c r="D155" s="787" t="s">
        <v>457</v>
      </c>
      <c r="E155" s="787" t="s">
        <v>489</v>
      </c>
      <c r="F155" s="787" t="s">
        <v>546</v>
      </c>
      <c r="G155" s="802" t="s">
        <v>460</v>
      </c>
      <c r="H155" s="788" t="s">
        <v>477</v>
      </c>
      <c r="I155" s="789">
        <f aca="true" t="shared" si="68" ref="I155:Q155">I156+I157</f>
        <v>6446</v>
      </c>
      <c r="J155" s="790">
        <f t="shared" si="68"/>
        <v>0</v>
      </c>
      <c r="K155" s="791">
        <f t="shared" si="68"/>
        <v>6446</v>
      </c>
      <c r="L155" s="790">
        <f t="shared" si="68"/>
        <v>64.5</v>
      </c>
      <c r="M155" s="790">
        <f t="shared" si="68"/>
        <v>0</v>
      </c>
      <c r="N155" s="792">
        <f t="shared" si="68"/>
        <v>64.5</v>
      </c>
      <c r="O155" s="789">
        <f t="shared" si="68"/>
        <v>6381.5</v>
      </c>
      <c r="P155" s="790">
        <f t="shared" si="68"/>
        <v>0</v>
      </c>
      <c r="Q155" s="791">
        <f t="shared" si="68"/>
        <v>6381.5</v>
      </c>
    </row>
    <row r="156" spans="1:17" s="13" customFormat="1" ht="16.5" customHeight="1">
      <c r="A156" s="815"/>
      <c r="B156" s="813" t="s">
        <v>303</v>
      </c>
      <c r="C156" s="677" t="s">
        <v>601</v>
      </c>
      <c r="D156" s="800" t="s">
        <v>457</v>
      </c>
      <c r="E156" s="800" t="s">
        <v>489</v>
      </c>
      <c r="F156" s="800" t="s">
        <v>546</v>
      </c>
      <c r="G156" s="816" t="s">
        <v>602</v>
      </c>
      <c r="H156" s="814" t="s">
        <v>477</v>
      </c>
      <c r="I156" s="767">
        <f>L156+O156</f>
        <v>6381.5</v>
      </c>
      <c r="J156" s="768">
        <f>M156+P156</f>
        <v>0</v>
      </c>
      <c r="K156" s="769">
        <f>I156+J156</f>
        <v>6381.5</v>
      </c>
      <c r="L156" s="768"/>
      <c r="M156" s="768"/>
      <c r="N156" s="770">
        <f>L156+M156</f>
        <v>0</v>
      </c>
      <c r="O156" s="767">
        <v>6381.5</v>
      </c>
      <c r="P156" s="768"/>
      <c r="Q156" s="769">
        <f>O156+P156</f>
        <v>6381.5</v>
      </c>
    </row>
    <row r="157" spans="1:17" s="13" customFormat="1" ht="24.75" customHeight="1">
      <c r="A157" s="817"/>
      <c r="B157" s="813"/>
      <c r="C157" s="677" t="s">
        <v>566</v>
      </c>
      <c r="D157" s="800"/>
      <c r="E157" s="800"/>
      <c r="F157" s="800"/>
      <c r="G157" s="816" t="s">
        <v>602</v>
      </c>
      <c r="H157" s="814"/>
      <c r="I157" s="767">
        <f>L157+O157</f>
        <v>64.5</v>
      </c>
      <c r="J157" s="768">
        <f>M157+P157</f>
        <v>0</v>
      </c>
      <c r="K157" s="769">
        <f>I157+J157</f>
        <v>64.5</v>
      </c>
      <c r="L157" s="768">
        <v>64.5</v>
      </c>
      <c r="M157" s="768"/>
      <c r="N157" s="770">
        <f>L157+M157</f>
        <v>64.5</v>
      </c>
      <c r="O157" s="767">
        <v>0</v>
      </c>
      <c r="P157" s="768"/>
      <c r="Q157" s="769"/>
    </row>
    <row r="158" spans="1:17" s="13" customFormat="1" ht="24.75" customHeight="1">
      <c r="A158" s="818" t="s">
        <v>603</v>
      </c>
      <c r="B158" s="818"/>
      <c r="C158" s="818"/>
      <c r="D158" s="819" t="s">
        <v>457</v>
      </c>
      <c r="E158" s="819" t="s">
        <v>489</v>
      </c>
      <c r="F158" s="819" t="s">
        <v>604</v>
      </c>
      <c r="G158" s="820" t="s">
        <v>460</v>
      </c>
      <c r="H158" s="821" t="s">
        <v>461</v>
      </c>
      <c r="I158" s="822">
        <f aca="true" t="shared" si="69" ref="I158:Q158">I159</f>
        <v>10</v>
      </c>
      <c r="J158" s="823">
        <f t="shared" si="69"/>
        <v>0</v>
      </c>
      <c r="K158" s="824">
        <f t="shared" si="69"/>
        <v>10</v>
      </c>
      <c r="L158" s="823">
        <f t="shared" si="69"/>
        <v>10</v>
      </c>
      <c r="M158" s="823">
        <f t="shared" si="69"/>
        <v>0</v>
      </c>
      <c r="N158" s="825">
        <f t="shared" si="69"/>
        <v>10</v>
      </c>
      <c r="O158" s="822">
        <f t="shared" si="69"/>
        <v>0</v>
      </c>
      <c r="P158" s="823">
        <f t="shared" si="69"/>
        <v>0</v>
      </c>
      <c r="Q158" s="824">
        <f t="shared" si="69"/>
        <v>0</v>
      </c>
    </row>
    <row r="159" spans="1:17" s="13" customFormat="1" ht="25.5" customHeight="1">
      <c r="A159" s="826" t="s">
        <v>555</v>
      </c>
      <c r="B159" s="827" t="s">
        <v>605</v>
      </c>
      <c r="C159" s="827"/>
      <c r="D159" s="828" t="s">
        <v>457</v>
      </c>
      <c r="E159" s="828" t="s">
        <v>489</v>
      </c>
      <c r="F159" s="829" t="s">
        <v>604</v>
      </c>
      <c r="G159" s="830" t="s">
        <v>606</v>
      </c>
      <c r="H159" s="831" t="s">
        <v>477</v>
      </c>
      <c r="I159" s="832">
        <f>L159+O159</f>
        <v>10</v>
      </c>
      <c r="J159" s="833">
        <f>M159+P159</f>
        <v>0</v>
      </c>
      <c r="K159" s="834">
        <f>I159+J159</f>
        <v>10</v>
      </c>
      <c r="L159" s="833">
        <v>10</v>
      </c>
      <c r="M159" s="833"/>
      <c r="N159" s="835">
        <f>L159+M159</f>
        <v>10</v>
      </c>
      <c r="O159" s="832"/>
      <c r="P159" s="833"/>
      <c r="Q159" s="834">
        <f>O159+P159</f>
        <v>0</v>
      </c>
    </row>
    <row r="160" spans="1:17" s="13" customFormat="1" ht="144" customHeight="1">
      <c r="A160" s="836"/>
      <c r="B160" s="837"/>
      <c r="C160" s="838"/>
      <c r="D160" s="839"/>
      <c r="E160" s="839"/>
      <c r="F160" s="840"/>
      <c r="G160" s="841"/>
      <c r="H160" s="842"/>
      <c r="I160" s="843"/>
      <c r="J160" s="844"/>
      <c r="K160" s="843"/>
      <c r="L160" s="844"/>
      <c r="M160" s="844"/>
      <c r="N160" s="843"/>
      <c r="O160" s="843"/>
      <c r="P160" s="844"/>
      <c r="Q160" s="843"/>
    </row>
    <row r="161" spans="1:17" s="13" customFormat="1" ht="136.5" customHeight="1">
      <c r="A161" s="845"/>
      <c r="B161" s="846"/>
      <c r="C161" s="847"/>
      <c r="D161" s="848"/>
      <c r="E161" s="848"/>
      <c r="F161" s="849"/>
      <c r="G161" s="850"/>
      <c r="H161" s="615"/>
      <c r="I161" s="851"/>
      <c r="J161" s="851"/>
      <c r="K161" s="851"/>
      <c r="L161" s="851"/>
      <c r="M161" s="851"/>
      <c r="N161" s="851"/>
      <c r="O161" s="851"/>
      <c r="P161" s="851"/>
      <c r="Q161" s="851"/>
    </row>
    <row r="162" spans="1:17" s="13" customFormat="1" ht="24" customHeight="1">
      <c r="A162" s="735" t="s">
        <v>607</v>
      </c>
      <c r="B162" s="735"/>
      <c r="C162" s="735"/>
      <c r="D162" s="703" t="s">
        <v>457</v>
      </c>
      <c r="E162" s="704" t="s">
        <v>494</v>
      </c>
      <c r="F162" s="705" t="s">
        <v>459</v>
      </c>
      <c r="G162" s="852" t="s">
        <v>460</v>
      </c>
      <c r="H162" s="707" t="s">
        <v>461</v>
      </c>
      <c r="I162" s="97">
        <f aca="true" t="shared" si="70" ref="I162:Q162">I164+I172+I183+I210</f>
        <v>39621.4</v>
      </c>
      <c r="J162" s="98">
        <f t="shared" si="70"/>
        <v>1204</v>
      </c>
      <c r="K162" s="99">
        <f t="shared" si="70"/>
        <v>40825.399999999994</v>
      </c>
      <c r="L162" s="98">
        <f t="shared" si="70"/>
        <v>20313.9</v>
      </c>
      <c r="M162" s="98">
        <f t="shared" si="70"/>
        <v>1204</v>
      </c>
      <c r="N162" s="708">
        <f t="shared" si="70"/>
        <v>21517.9</v>
      </c>
      <c r="O162" s="97">
        <f t="shared" si="70"/>
        <v>19307.5</v>
      </c>
      <c r="P162" s="98">
        <f t="shared" si="70"/>
        <v>0</v>
      </c>
      <c r="Q162" s="99">
        <f t="shared" si="70"/>
        <v>19307.5</v>
      </c>
    </row>
    <row r="163" spans="1:17" s="13" customFormat="1" ht="17.25" customHeight="1">
      <c r="A163" s="853" t="s">
        <v>462</v>
      </c>
      <c r="B163" s="853"/>
      <c r="C163" s="853"/>
      <c r="D163" s="854"/>
      <c r="E163" s="855"/>
      <c r="F163" s="856"/>
      <c r="G163" s="857"/>
      <c r="H163" s="858"/>
      <c r="I163" s="859">
        <f>I162/I435</f>
        <v>0.04848068824972179</v>
      </c>
      <c r="J163" s="860"/>
      <c r="K163" s="861">
        <f>K162/K435</f>
        <v>0.04759434926250757</v>
      </c>
      <c r="L163" s="860">
        <f>L162/L435</f>
        <v>0.059184977418754274</v>
      </c>
      <c r="M163" s="860"/>
      <c r="N163" s="862">
        <f>N162/N435</f>
        <v>0.058042393964512454</v>
      </c>
      <c r="O163" s="859">
        <f>O162/O435</f>
        <v>0.04073018360278646</v>
      </c>
      <c r="P163" s="860"/>
      <c r="Q163" s="861">
        <f>Q162/Q435</f>
        <v>0.03964163917125722</v>
      </c>
    </row>
    <row r="164" spans="1:17" s="13" customFormat="1" ht="21" customHeight="1">
      <c r="A164" s="863" t="s">
        <v>608</v>
      </c>
      <c r="B164" s="863"/>
      <c r="C164" s="863"/>
      <c r="D164" s="864" t="s">
        <v>457</v>
      </c>
      <c r="E164" s="864" t="s">
        <v>494</v>
      </c>
      <c r="F164" s="865" t="s">
        <v>458</v>
      </c>
      <c r="G164" s="865" t="s">
        <v>460</v>
      </c>
      <c r="H164" s="866" t="s">
        <v>461</v>
      </c>
      <c r="I164" s="414">
        <f aca="true" t="shared" si="71" ref="I164:Q164">I165</f>
        <v>6301</v>
      </c>
      <c r="J164" s="415">
        <f t="shared" si="71"/>
        <v>1184</v>
      </c>
      <c r="K164" s="416">
        <f t="shared" si="71"/>
        <v>7485</v>
      </c>
      <c r="L164" s="415">
        <f t="shared" si="71"/>
        <v>6301</v>
      </c>
      <c r="M164" s="415">
        <f t="shared" si="71"/>
        <v>1184</v>
      </c>
      <c r="N164" s="867">
        <f t="shared" si="71"/>
        <v>7485</v>
      </c>
      <c r="O164" s="414">
        <f t="shared" si="71"/>
        <v>0</v>
      </c>
      <c r="P164" s="415">
        <f t="shared" si="71"/>
        <v>0</v>
      </c>
      <c r="Q164" s="416">
        <f t="shared" si="71"/>
        <v>0</v>
      </c>
    </row>
    <row r="165" spans="1:17" s="13" customFormat="1" ht="13.5" customHeight="1">
      <c r="A165" s="868" t="s">
        <v>303</v>
      </c>
      <c r="B165" s="869" t="s">
        <v>609</v>
      </c>
      <c r="C165" s="869"/>
      <c r="D165" s="870" t="s">
        <v>457</v>
      </c>
      <c r="E165" s="870" t="s">
        <v>494</v>
      </c>
      <c r="F165" s="870" t="s">
        <v>458</v>
      </c>
      <c r="G165" s="870" t="s">
        <v>460</v>
      </c>
      <c r="H165" s="871" t="s">
        <v>461</v>
      </c>
      <c r="I165" s="643">
        <f aca="true" t="shared" si="72" ref="I165:Q165">I166+I169</f>
        <v>6301</v>
      </c>
      <c r="J165" s="644">
        <f t="shared" si="72"/>
        <v>1184</v>
      </c>
      <c r="K165" s="645">
        <f t="shared" si="72"/>
        <v>7485</v>
      </c>
      <c r="L165" s="644">
        <f t="shared" si="72"/>
        <v>6301</v>
      </c>
      <c r="M165" s="644">
        <f t="shared" si="72"/>
        <v>1184</v>
      </c>
      <c r="N165" s="646">
        <f t="shared" si="72"/>
        <v>7485</v>
      </c>
      <c r="O165" s="643">
        <f t="shared" si="72"/>
        <v>0</v>
      </c>
      <c r="P165" s="644">
        <f t="shared" si="72"/>
        <v>0</v>
      </c>
      <c r="Q165" s="645">
        <f t="shared" si="72"/>
        <v>0</v>
      </c>
    </row>
    <row r="166" spans="1:17" s="13" customFormat="1" ht="25.5" customHeight="1">
      <c r="A166" s="868"/>
      <c r="B166" s="872" t="s">
        <v>610</v>
      </c>
      <c r="C166" s="872"/>
      <c r="D166" s="873">
        <v>892</v>
      </c>
      <c r="E166" s="874" t="s">
        <v>494</v>
      </c>
      <c r="F166" s="875" t="s">
        <v>458</v>
      </c>
      <c r="G166" s="875" t="s">
        <v>460</v>
      </c>
      <c r="H166" s="876" t="s">
        <v>461</v>
      </c>
      <c r="I166" s="629">
        <f>I167+I168</f>
        <v>4816.8</v>
      </c>
      <c r="J166" s="630">
        <f aca="true" t="shared" si="73" ref="J166:Q166">J167+J168</f>
        <v>1638.5</v>
      </c>
      <c r="K166" s="631">
        <f t="shared" si="73"/>
        <v>6455.3</v>
      </c>
      <c r="L166" s="630">
        <f t="shared" si="73"/>
        <v>4816.8</v>
      </c>
      <c r="M166" s="630">
        <f t="shared" si="73"/>
        <v>1638.5</v>
      </c>
      <c r="N166" s="632">
        <f t="shared" si="73"/>
        <v>6455.3</v>
      </c>
      <c r="O166" s="629">
        <f t="shared" si="73"/>
        <v>0</v>
      </c>
      <c r="P166" s="630">
        <f t="shared" si="73"/>
        <v>0</v>
      </c>
      <c r="Q166" s="631">
        <f t="shared" si="73"/>
        <v>0</v>
      </c>
    </row>
    <row r="167" spans="1:17" s="13" customFormat="1" ht="17.25" customHeight="1">
      <c r="A167" s="868"/>
      <c r="B167" s="877" t="s">
        <v>303</v>
      </c>
      <c r="C167" s="878" t="s">
        <v>611</v>
      </c>
      <c r="D167" s="879">
        <v>892</v>
      </c>
      <c r="E167" s="880" t="s">
        <v>494</v>
      </c>
      <c r="F167" s="880" t="s">
        <v>458</v>
      </c>
      <c r="G167" s="881" t="s">
        <v>612</v>
      </c>
      <c r="H167" s="882" t="s">
        <v>477</v>
      </c>
      <c r="I167" s="767">
        <f>L167+O167</f>
        <v>4816.8</v>
      </c>
      <c r="J167" s="768">
        <f>M167+P167</f>
        <v>1628.8</v>
      </c>
      <c r="K167" s="769">
        <f>I167+J167</f>
        <v>6445.6</v>
      </c>
      <c r="L167" s="768">
        <v>4816.8</v>
      </c>
      <c r="M167" s="768">
        <v>1628.8</v>
      </c>
      <c r="N167" s="770">
        <f>L167+M167</f>
        <v>6445.6</v>
      </c>
      <c r="O167" s="767"/>
      <c r="P167" s="768"/>
      <c r="Q167" s="769"/>
    </row>
    <row r="168" spans="1:17" s="13" customFormat="1" ht="14.25" customHeight="1">
      <c r="A168" s="868"/>
      <c r="B168" s="877"/>
      <c r="C168" s="883" t="s">
        <v>480</v>
      </c>
      <c r="D168" s="879"/>
      <c r="E168" s="880"/>
      <c r="F168" s="880"/>
      <c r="G168" s="881"/>
      <c r="H168" s="884" t="s">
        <v>481</v>
      </c>
      <c r="I168" s="767">
        <f>L168+O168</f>
        <v>0</v>
      </c>
      <c r="J168" s="768">
        <f>M168+P168</f>
        <v>9.7</v>
      </c>
      <c r="K168" s="769">
        <f>I168+J168</f>
        <v>9.7</v>
      </c>
      <c r="L168" s="768">
        <v>0</v>
      </c>
      <c r="M168" s="768">
        <v>9.7</v>
      </c>
      <c r="N168" s="770">
        <f>L168+M168</f>
        <v>9.7</v>
      </c>
      <c r="O168" s="767"/>
      <c r="P168" s="768"/>
      <c r="Q168" s="769">
        <f>O168+P168</f>
        <v>0</v>
      </c>
    </row>
    <row r="169" spans="1:17" s="13" customFormat="1" ht="15.75" customHeight="1">
      <c r="A169" s="868"/>
      <c r="B169" s="885" t="s">
        <v>613</v>
      </c>
      <c r="C169" s="885"/>
      <c r="D169" s="886">
        <v>892</v>
      </c>
      <c r="E169" s="887" t="s">
        <v>494</v>
      </c>
      <c r="F169" s="888" t="s">
        <v>458</v>
      </c>
      <c r="G169" s="888" t="s">
        <v>460</v>
      </c>
      <c r="H169" s="889" t="s">
        <v>477</v>
      </c>
      <c r="I169" s="890">
        <f aca="true" t="shared" si="74" ref="I169:Q169">I170+I171</f>
        <v>1484.2</v>
      </c>
      <c r="J169" s="891">
        <f t="shared" si="74"/>
        <v>-454.5</v>
      </c>
      <c r="K169" s="892">
        <f t="shared" si="74"/>
        <v>1029.7</v>
      </c>
      <c r="L169" s="891">
        <f t="shared" si="74"/>
        <v>1484.2</v>
      </c>
      <c r="M169" s="891">
        <f t="shared" si="74"/>
        <v>-454.5</v>
      </c>
      <c r="N169" s="893">
        <f t="shared" si="74"/>
        <v>1029.7</v>
      </c>
      <c r="O169" s="890">
        <f t="shared" si="74"/>
        <v>0</v>
      </c>
      <c r="P169" s="891">
        <f t="shared" si="74"/>
        <v>0</v>
      </c>
      <c r="Q169" s="892">
        <f t="shared" si="74"/>
        <v>0</v>
      </c>
    </row>
    <row r="170" spans="1:17" s="13" customFormat="1" ht="15" customHeight="1">
      <c r="A170" s="868"/>
      <c r="B170" s="877" t="s">
        <v>303</v>
      </c>
      <c r="C170" s="894" t="s">
        <v>614</v>
      </c>
      <c r="D170" s="895">
        <v>892</v>
      </c>
      <c r="E170" s="896" t="s">
        <v>494</v>
      </c>
      <c r="F170" s="897" t="s">
        <v>458</v>
      </c>
      <c r="G170" s="898" t="s">
        <v>615</v>
      </c>
      <c r="H170" s="882" t="s">
        <v>477</v>
      </c>
      <c r="I170" s="767">
        <f>L170+O170</f>
        <v>1484.2</v>
      </c>
      <c r="J170" s="768">
        <f>M170+P170</f>
        <v>-454.5</v>
      </c>
      <c r="K170" s="769">
        <f>I170+J170</f>
        <v>1029.7</v>
      </c>
      <c r="L170" s="768">
        <v>1484.2</v>
      </c>
      <c r="M170" s="768">
        <v>-454.5</v>
      </c>
      <c r="N170" s="770">
        <f>L170+M170</f>
        <v>1029.7</v>
      </c>
      <c r="O170" s="767"/>
      <c r="P170" s="768"/>
      <c r="Q170" s="769"/>
    </row>
    <row r="171" spans="1:17" s="13" customFormat="1" ht="15.75" customHeight="1">
      <c r="A171" s="868"/>
      <c r="B171" s="877"/>
      <c r="C171" s="899" t="s">
        <v>616</v>
      </c>
      <c r="D171" s="895"/>
      <c r="E171" s="896"/>
      <c r="F171" s="896"/>
      <c r="G171" s="800" t="s">
        <v>617</v>
      </c>
      <c r="H171" s="882" t="s">
        <v>477</v>
      </c>
      <c r="I171" s="767">
        <f>L171+O171</f>
        <v>0</v>
      </c>
      <c r="J171" s="768">
        <f>M171+P171</f>
        <v>0</v>
      </c>
      <c r="K171" s="769">
        <f>I171+J171</f>
        <v>0</v>
      </c>
      <c r="L171" s="768"/>
      <c r="M171" s="768"/>
      <c r="N171" s="770">
        <f>L171+M171</f>
        <v>0</v>
      </c>
      <c r="O171" s="767"/>
      <c r="P171" s="768"/>
      <c r="Q171" s="769">
        <f>O171+P171</f>
        <v>0</v>
      </c>
    </row>
    <row r="172" spans="1:17" s="13" customFormat="1" ht="24" customHeight="1">
      <c r="A172" s="863" t="s">
        <v>618</v>
      </c>
      <c r="B172" s="863"/>
      <c r="C172" s="863"/>
      <c r="D172" s="865" t="s">
        <v>457</v>
      </c>
      <c r="E172" s="864" t="s">
        <v>494</v>
      </c>
      <c r="F172" s="865" t="s">
        <v>464</v>
      </c>
      <c r="G172" s="865" t="s">
        <v>460</v>
      </c>
      <c r="H172" s="900" t="s">
        <v>461</v>
      </c>
      <c r="I172" s="414">
        <f aca="true" t="shared" si="75" ref="I172:Q172">I173+I178</f>
        <v>7903.599999999999</v>
      </c>
      <c r="J172" s="415">
        <f t="shared" si="75"/>
        <v>-21</v>
      </c>
      <c r="K172" s="416">
        <f t="shared" si="75"/>
        <v>7882.599999999999</v>
      </c>
      <c r="L172" s="415">
        <f t="shared" si="75"/>
        <v>1205.2</v>
      </c>
      <c r="M172" s="415">
        <f t="shared" si="75"/>
        <v>-21</v>
      </c>
      <c r="N172" s="867">
        <f t="shared" si="75"/>
        <v>1184.2</v>
      </c>
      <c r="O172" s="414">
        <f t="shared" si="75"/>
        <v>6698.4</v>
      </c>
      <c r="P172" s="415">
        <f t="shared" si="75"/>
        <v>0</v>
      </c>
      <c r="Q172" s="416">
        <f t="shared" si="75"/>
        <v>6698.4</v>
      </c>
    </row>
    <row r="173" spans="1:17" s="13" customFormat="1" ht="32.25" customHeight="1">
      <c r="A173" s="901" t="s">
        <v>303</v>
      </c>
      <c r="B173" s="902" t="s">
        <v>619</v>
      </c>
      <c r="C173" s="902"/>
      <c r="D173" s="903">
        <v>892</v>
      </c>
      <c r="E173" s="904" t="s">
        <v>494</v>
      </c>
      <c r="F173" s="904" t="s">
        <v>464</v>
      </c>
      <c r="G173" s="905" t="s">
        <v>620</v>
      </c>
      <c r="H173" s="906" t="s">
        <v>461</v>
      </c>
      <c r="I173" s="629">
        <f>I174+I175+I176+I177</f>
        <v>1205.2</v>
      </c>
      <c r="J173" s="630">
        <f aca="true" t="shared" si="76" ref="J173:Q173">J174+J175+J176+J177</f>
        <v>-21</v>
      </c>
      <c r="K173" s="631">
        <f t="shared" si="76"/>
        <v>1184.2</v>
      </c>
      <c r="L173" s="630">
        <f t="shared" si="76"/>
        <v>1205.2</v>
      </c>
      <c r="M173" s="630">
        <f t="shared" si="76"/>
        <v>-21</v>
      </c>
      <c r="N173" s="632">
        <f t="shared" si="76"/>
        <v>1184.2</v>
      </c>
      <c r="O173" s="629">
        <f t="shared" si="76"/>
        <v>0</v>
      </c>
      <c r="P173" s="630">
        <f t="shared" si="76"/>
        <v>0</v>
      </c>
      <c r="Q173" s="631">
        <f t="shared" si="76"/>
        <v>0</v>
      </c>
    </row>
    <row r="174" spans="1:17" s="13" customFormat="1" ht="23.25" customHeight="1">
      <c r="A174" s="901"/>
      <c r="B174" s="907" t="s">
        <v>555</v>
      </c>
      <c r="C174" s="908" t="s">
        <v>621</v>
      </c>
      <c r="D174" s="909" t="s">
        <v>457</v>
      </c>
      <c r="E174" s="910" t="s">
        <v>494</v>
      </c>
      <c r="F174" s="910" t="s">
        <v>464</v>
      </c>
      <c r="G174" s="911" t="s">
        <v>620</v>
      </c>
      <c r="H174" s="911" t="s">
        <v>586</v>
      </c>
      <c r="I174" s="575">
        <f aca="true" t="shared" si="77" ref="I174:J177">L174+O174</f>
        <v>500</v>
      </c>
      <c r="J174" s="576">
        <f t="shared" si="77"/>
        <v>0</v>
      </c>
      <c r="K174" s="577">
        <f>I174+J174</f>
        <v>500</v>
      </c>
      <c r="L174" s="575">
        <v>500</v>
      </c>
      <c r="M174" s="576"/>
      <c r="N174" s="577">
        <f>L174+M174</f>
        <v>500</v>
      </c>
      <c r="O174" s="575"/>
      <c r="P174" s="576"/>
      <c r="Q174" s="577"/>
    </row>
    <row r="175" spans="1:17" s="13" customFormat="1" ht="21.75" customHeight="1">
      <c r="A175" s="901"/>
      <c r="B175" s="907"/>
      <c r="C175" s="912" t="s">
        <v>622</v>
      </c>
      <c r="D175" s="909"/>
      <c r="E175" s="910"/>
      <c r="F175" s="910"/>
      <c r="G175" s="911"/>
      <c r="H175" s="911"/>
      <c r="I175" s="603">
        <f t="shared" si="77"/>
        <v>135.7</v>
      </c>
      <c r="J175" s="604">
        <f t="shared" si="77"/>
        <v>0</v>
      </c>
      <c r="K175" s="605">
        <f>I175+J175</f>
        <v>135.7</v>
      </c>
      <c r="L175" s="603">
        <v>135.7</v>
      </c>
      <c r="M175" s="604"/>
      <c r="N175" s="605">
        <f>L175+M175</f>
        <v>135.7</v>
      </c>
      <c r="O175" s="603"/>
      <c r="P175" s="604"/>
      <c r="Q175" s="605"/>
    </row>
    <row r="176" spans="1:17" s="13" customFormat="1" ht="21.75" customHeight="1">
      <c r="A176" s="901"/>
      <c r="B176" s="907"/>
      <c r="C176" s="913" t="s">
        <v>623</v>
      </c>
      <c r="D176" s="909"/>
      <c r="E176" s="910"/>
      <c r="F176" s="910"/>
      <c r="G176" s="911"/>
      <c r="H176" s="911"/>
      <c r="I176" s="575">
        <f t="shared" si="77"/>
        <v>449.5</v>
      </c>
      <c r="J176" s="576">
        <f t="shared" si="77"/>
        <v>0</v>
      </c>
      <c r="K176" s="577">
        <f>I176+J176</f>
        <v>449.5</v>
      </c>
      <c r="L176" s="575">
        <v>449.5</v>
      </c>
      <c r="M176" s="576"/>
      <c r="N176" s="577">
        <f>L176+M176</f>
        <v>449.5</v>
      </c>
      <c r="O176" s="575"/>
      <c r="P176" s="576"/>
      <c r="Q176" s="577"/>
    </row>
    <row r="177" spans="1:17" s="13" customFormat="1" ht="21" customHeight="1">
      <c r="A177" s="901"/>
      <c r="B177" s="907"/>
      <c r="C177" s="914" t="s">
        <v>624</v>
      </c>
      <c r="D177" s="915" t="s">
        <v>457</v>
      </c>
      <c r="E177" s="916" t="s">
        <v>494</v>
      </c>
      <c r="F177" s="916" t="s">
        <v>464</v>
      </c>
      <c r="G177" s="911"/>
      <c r="H177" s="917" t="s">
        <v>477</v>
      </c>
      <c r="I177" s="549">
        <f t="shared" si="77"/>
        <v>120</v>
      </c>
      <c r="J177" s="550">
        <f t="shared" si="77"/>
        <v>-21</v>
      </c>
      <c r="K177" s="551">
        <f>I177+J177</f>
        <v>99</v>
      </c>
      <c r="L177" s="549">
        <v>120</v>
      </c>
      <c r="M177" s="550">
        <v>-21</v>
      </c>
      <c r="N177" s="551">
        <f>L177+M177</f>
        <v>99</v>
      </c>
      <c r="O177" s="549"/>
      <c r="P177" s="550"/>
      <c r="Q177" s="551"/>
    </row>
    <row r="178" spans="1:17" s="13" customFormat="1" ht="36" customHeight="1">
      <c r="A178" s="901"/>
      <c r="B178" s="918" t="s">
        <v>625</v>
      </c>
      <c r="C178" s="918"/>
      <c r="D178" s="919">
        <v>892</v>
      </c>
      <c r="E178" s="920" t="s">
        <v>494</v>
      </c>
      <c r="F178" s="920" t="s">
        <v>464</v>
      </c>
      <c r="G178" s="921" t="s">
        <v>591</v>
      </c>
      <c r="H178" s="921" t="s">
        <v>586</v>
      </c>
      <c r="I178" s="922">
        <f aca="true" t="shared" si="78" ref="I178:Q178">I179+I180</f>
        <v>6698.4</v>
      </c>
      <c r="J178" s="923">
        <f t="shared" si="78"/>
        <v>0</v>
      </c>
      <c r="K178" s="924">
        <f t="shared" si="78"/>
        <v>6698.4</v>
      </c>
      <c r="L178" s="922">
        <f t="shared" si="78"/>
        <v>0</v>
      </c>
      <c r="M178" s="923">
        <f t="shared" si="78"/>
        <v>0</v>
      </c>
      <c r="N178" s="924">
        <f t="shared" si="78"/>
        <v>0</v>
      </c>
      <c r="O178" s="922">
        <f t="shared" si="78"/>
        <v>6698.4</v>
      </c>
      <c r="P178" s="923">
        <f t="shared" si="78"/>
        <v>0</v>
      </c>
      <c r="Q178" s="924">
        <f t="shared" si="78"/>
        <v>6698.4</v>
      </c>
    </row>
    <row r="179" spans="1:17" s="13" customFormat="1" ht="21.75" customHeight="1">
      <c r="A179" s="901"/>
      <c r="B179" s="925" t="s">
        <v>555</v>
      </c>
      <c r="C179" s="384" t="s">
        <v>622</v>
      </c>
      <c r="D179" s="926" t="s">
        <v>457</v>
      </c>
      <c r="E179" s="927" t="s">
        <v>494</v>
      </c>
      <c r="F179" s="927" t="s">
        <v>464</v>
      </c>
      <c r="G179" s="928" t="s">
        <v>591</v>
      </c>
      <c r="H179" s="928" t="s">
        <v>586</v>
      </c>
      <c r="I179" s="929">
        <f>L179+O179</f>
        <v>2576.7</v>
      </c>
      <c r="J179" s="930">
        <f>M179+P179</f>
        <v>0</v>
      </c>
      <c r="K179" s="931">
        <f>I179+J179</f>
        <v>2576.7</v>
      </c>
      <c r="L179" s="929"/>
      <c r="M179" s="930"/>
      <c r="N179" s="931"/>
      <c r="O179" s="929">
        <v>2576.7</v>
      </c>
      <c r="P179" s="930"/>
      <c r="Q179" s="931">
        <f>O179+P179</f>
        <v>2576.7</v>
      </c>
    </row>
    <row r="180" spans="1:17" s="13" customFormat="1" ht="24" customHeight="1">
      <c r="A180" s="901"/>
      <c r="B180" s="925"/>
      <c r="C180" s="932" t="s">
        <v>623</v>
      </c>
      <c r="D180" s="926"/>
      <c r="E180" s="927"/>
      <c r="F180" s="927"/>
      <c r="G180" s="928"/>
      <c r="H180" s="928"/>
      <c r="I180" s="832">
        <f>L180+O180</f>
        <v>4121.7</v>
      </c>
      <c r="J180" s="833">
        <f>M180+P180</f>
        <v>0</v>
      </c>
      <c r="K180" s="834">
        <f>I180+J180</f>
        <v>4121.7</v>
      </c>
      <c r="L180" s="832"/>
      <c r="M180" s="833"/>
      <c r="N180" s="834"/>
      <c r="O180" s="832">
        <v>4121.7</v>
      </c>
      <c r="P180" s="833"/>
      <c r="Q180" s="834">
        <f>O180+P180</f>
        <v>4121.7</v>
      </c>
    </row>
    <row r="181" spans="1:17" s="13" customFormat="1" ht="43.5" customHeight="1">
      <c r="A181" s="933"/>
      <c r="B181" s="934"/>
      <c r="C181" s="691"/>
      <c r="D181" s="935"/>
      <c r="E181" s="936"/>
      <c r="F181" s="936"/>
      <c r="G181" s="733"/>
      <c r="H181" s="733"/>
      <c r="I181" s="695"/>
      <c r="J181" s="695"/>
      <c r="K181" s="695"/>
      <c r="L181" s="695"/>
      <c r="M181" s="695"/>
      <c r="N181" s="695"/>
      <c r="O181" s="695"/>
      <c r="P181" s="695"/>
      <c r="Q181" s="695"/>
    </row>
    <row r="182" spans="1:17" s="13" customFormat="1" ht="17.25" customHeight="1">
      <c r="A182" s="937"/>
      <c r="B182" s="938"/>
      <c r="C182" s="698"/>
      <c r="D182" s="939"/>
      <c r="E182" s="940"/>
      <c r="F182" s="940"/>
      <c r="G182" s="941"/>
      <c r="H182" s="941"/>
      <c r="I182" s="617"/>
      <c r="J182" s="617"/>
      <c r="K182" s="617"/>
      <c r="L182" s="617"/>
      <c r="M182" s="617"/>
      <c r="N182" s="617"/>
      <c r="O182" s="617"/>
      <c r="P182" s="617"/>
      <c r="Q182" s="617"/>
    </row>
    <row r="183" spans="1:17" s="13" customFormat="1" ht="24.75" customHeight="1">
      <c r="A183" s="942" t="s">
        <v>626</v>
      </c>
      <c r="B183" s="942"/>
      <c r="C183" s="942"/>
      <c r="D183" s="943" t="s">
        <v>457</v>
      </c>
      <c r="E183" s="944" t="s">
        <v>494</v>
      </c>
      <c r="F183" s="943" t="s">
        <v>471</v>
      </c>
      <c r="G183" s="943" t="s">
        <v>460</v>
      </c>
      <c r="H183" s="945" t="s">
        <v>461</v>
      </c>
      <c r="I183" s="946">
        <f aca="true" t="shared" si="79" ref="I183:Q183">I184+I189+I192+I196</f>
        <v>17852.3</v>
      </c>
      <c r="J183" s="947">
        <f t="shared" si="79"/>
        <v>41</v>
      </c>
      <c r="K183" s="948">
        <f t="shared" si="79"/>
        <v>17893.3</v>
      </c>
      <c r="L183" s="947">
        <f t="shared" si="79"/>
        <v>7335.6</v>
      </c>
      <c r="M183" s="947">
        <f t="shared" si="79"/>
        <v>41</v>
      </c>
      <c r="N183" s="949">
        <f t="shared" si="79"/>
        <v>7376.6</v>
      </c>
      <c r="O183" s="946">
        <f t="shared" si="79"/>
        <v>10516.7</v>
      </c>
      <c r="P183" s="947">
        <f t="shared" si="79"/>
        <v>0</v>
      </c>
      <c r="Q183" s="948">
        <f t="shared" si="79"/>
        <v>10516.7</v>
      </c>
    </row>
    <row r="184" spans="1:17" s="13" customFormat="1" ht="15.75" customHeight="1">
      <c r="A184" s="950" t="s">
        <v>303</v>
      </c>
      <c r="B184" s="951" t="s">
        <v>627</v>
      </c>
      <c r="C184" s="951"/>
      <c r="D184" s="952">
        <v>892</v>
      </c>
      <c r="E184" s="952" t="s">
        <v>494</v>
      </c>
      <c r="F184" s="952" t="s">
        <v>471</v>
      </c>
      <c r="G184" s="952" t="s">
        <v>628</v>
      </c>
      <c r="H184" s="953" t="s">
        <v>461</v>
      </c>
      <c r="I184" s="954">
        <f>I185+I186+I187+I188</f>
        <v>4577.500000000001</v>
      </c>
      <c r="J184" s="955">
        <f aca="true" t="shared" si="80" ref="J184:Q184">J185+J186+J187+J188</f>
        <v>20</v>
      </c>
      <c r="K184" s="956">
        <f t="shared" si="80"/>
        <v>4597.500000000001</v>
      </c>
      <c r="L184" s="955">
        <f t="shared" si="80"/>
        <v>4577.500000000001</v>
      </c>
      <c r="M184" s="955">
        <f t="shared" si="80"/>
        <v>20</v>
      </c>
      <c r="N184" s="957">
        <f t="shared" si="80"/>
        <v>4597.500000000001</v>
      </c>
      <c r="O184" s="954">
        <f t="shared" si="80"/>
        <v>0</v>
      </c>
      <c r="P184" s="955">
        <f t="shared" si="80"/>
        <v>0</v>
      </c>
      <c r="Q184" s="956">
        <f t="shared" si="80"/>
        <v>0</v>
      </c>
    </row>
    <row r="185" spans="1:17" s="13" customFormat="1" ht="15.75" customHeight="1">
      <c r="A185" s="950"/>
      <c r="B185" s="958" t="s">
        <v>303</v>
      </c>
      <c r="C185" s="668" t="s">
        <v>629</v>
      </c>
      <c r="D185" s="635" t="s">
        <v>457</v>
      </c>
      <c r="E185" s="635" t="s">
        <v>494</v>
      </c>
      <c r="F185" s="635" t="s">
        <v>471</v>
      </c>
      <c r="G185" s="635" t="s">
        <v>628</v>
      </c>
      <c r="H185" s="959" t="s">
        <v>477</v>
      </c>
      <c r="I185" s="960">
        <f aca="true" t="shared" si="81" ref="I185:J188">L185+O185</f>
        <v>4275.6</v>
      </c>
      <c r="J185" s="961">
        <f t="shared" si="81"/>
        <v>0</v>
      </c>
      <c r="K185" s="962">
        <f>I185+J185</f>
        <v>4275.6</v>
      </c>
      <c r="L185" s="961">
        <v>4275.6</v>
      </c>
      <c r="M185" s="961"/>
      <c r="N185" s="963">
        <f>L185+M185</f>
        <v>4275.6</v>
      </c>
      <c r="O185" s="960"/>
      <c r="P185" s="961"/>
      <c r="Q185" s="962"/>
    </row>
    <row r="186" spans="1:17" s="13" customFormat="1" ht="12" customHeight="1">
      <c r="A186" s="950"/>
      <c r="B186" s="958"/>
      <c r="C186" s="964" t="s">
        <v>630</v>
      </c>
      <c r="D186" s="635"/>
      <c r="E186" s="635"/>
      <c r="F186" s="635"/>
      <c r="G186" s="635"/>
      <c r="H186" s="965" t="s">
        <v>492</v>
      </c>
      <c r="I186" s="575">
        <f t="shared" si="81"/>
        <v>74.3</v>
      </c>
      <c r="J186" s="576">
        <f t="shared" si="81"/>
        <v>0</v>
      </c>
      <c r="K186" s="577">
        <f>I186+J186</f>
        <v>74.3</v>
      </c>
      <c r="L186" s="576">
        <v>74.3</v>
      </c>
      <c r="M186" s="576"/>
      <c r="N186" s="578">
        <f>L186+M186</f>
        <v>74.3</v>
      </c>
      <c r="O186" s="575"/>
      <c r="P186" s="576"/>
      <c r="Q186" s="577"/>
    </row>
    <row r="187" spans="1:17" s="13" customFormat="1" ht="12" customHeight="1">
      <c r="A187" s="950"/>
      <c r="B187" s="958"/>
      <c r="C187" s="966" t="s">
        <v>631</v>
      </c>
      <c r="D187" s="635"/>
      <c r="E187" s="635"/>
      <c r="F187" s="635"/>
      <c r="G187" s="635"/>
      <c r="H187" s="967" t="s">
        <v>481</v>
      </c>
      <c r="I187" s="575">
        <f>L187+O187</f>
        <v>158.6</v>
      </c>
      <c r="J187" s="576">
        <f>M187+P187</f>
        <v>0</v>
      </c>
      <c r="K187" s="577">
        <f>I187+J187</f>
        <v>158.6</v>
      </c>
      <c r="L187" s="576">
        <v>158.6</v>
      </c>
      <c r="M187" s="576"/>
      <c r="N187" s="578">
        <f>L187+M187</f>
        <v>158.6</v>
      </c>
      <c r="O187" s="575"/>
      <c r="P187" s="576"/>
      <c r="Q187" s="577"/>
    </row>
    <row r="188" spans="1:17" s="13" customFormat="1" ht="12.75" customHeight="1">
      <c r="A188" s="950"/>
      <c r="B188" s="958"/>
      <c r="C188" s="968" t="s">
        <v>632</v>
      </c>
      <c r="D188" s="635"/>
      <c r="E188" s="635"/>
      <c r="F188" s="635"/>
      <c r="G188" s="625" t="s">
        <v>615</v>
      </c>
      <c r="H188" s="969" t="s">
        <v>477</v>
      </c>
      <c r="I188" s="575">
        <f t="shared" si="81"/>
        <v>69</v>
      </c>
      <c r="J188" s="576">
        <f t="shared" si="81"/>
        <v>20</v>
      </c>
      <c r="K188" s="577">
        <f>I188+J188</f>
        <v>89</v>
      </c>
      <c r="L188" s="576">
        <v>69</v>
      </c>
      <c r="M188" s="576">
        <v>20</v>
      </c>
      <c r="N188" s="578">
        <f>L188+M188</f>
        <v>89</v>
      </c>
      <c r="O188" s="575"/>
      <c r="P188" s="576"/>
      <c r="Q188" s="577"/>
    </row>
    <row r="189" spans="1:17" s="13" customFormat="1" ht="15.75" customHeight="1">
      <c r="A189" s="950"/>
      <c r="B189" s="970" t="s">
        <v>633</v>
      </c>
      <c r="C189" s="970"/>
      <c r="D189" s="920">
        <v>892</v>
      </c>
      <c r="E189" s="920" t="s">
        <v>494</v>
      </c>
      <c r="F189" s="920" t="s">
        <v>471</v>
      </c>
      <c r="G189" s="920" t="s">
        <v>634</v>
      </c>
      <c r="H189" s="971" t="s">
        <v>461</v>
      </c>
      <c r="I189" s="922">
        <f aca="true" t="shared" si="82" ref="I189:Q189">I190+I191</f>
        <v>600</v>
      </c>
      <c r="J189" s="923">
        <f t="shared" si="82"/>
        <v>0</v>
      </c>
      <c r="K189" s="924">
        <f t="shared" si="82"/>
        <v>600</v>
      </c>
      <c r="L189" s="923">
        <f t="shared" si="82"/>
        <v>600</v>
      </c>
      <c r="M189" s="923">
        <f t="shared" si="82"/>
        <v>0</v>
      </c>
      <c r="N189" s="972">
        <f t="shared" si="82"/>
        <v>600</v>
      </c>
      <c r="O189" s="922">
        <f t="shared" si="82"/>
        <v>0</v>
      </c>
      <c r="P189" s="923">
        <f t="shared" si="82"/>
        <v>0</v>
      </c>
      <c r="Q189" s="924">
        <f t="shared" si="82"/>
        <v>0</v>
      </c>
    </row>
    <row r="190" spans="1:17" s="13" customFormat="1" ht="15" customHeight="1">
      <c r="A190" s="950"/>
      <c r="B190" s="973" t="s">
        <v>303</v>
      </c>
      <c r="C190" s="968" t="s">
        <v>635</v>
      </c>
      <c r="D190" s="765">
        <v>892</v>
      </c>
      <c r="E190" s="765" t="s">
        <v>494</v>
      </c>
      <c r="F190" s="765" t="s">
        <v>471</v>
      </c>
      <c r="G190" s="898" t="s">
        <v>636</v>
      </c>
      <c r="H190" s="882" t="s">
        <v>477</v>
      </c>
      <c r="I190" s="767">
        <f>L190+O190</f>
        <v>600</v>
      </c>
      <c r="J190" s="768">
        <f>M190+P190</f>
        <v>0</v>
      </c>
      <c r="K190" s="769">
        <f>I190+J190</f>
        <v>600</v>
      </c>
      <c r="L190" s="768">
        <v>600</v>
      </c>
      <c r="M190" s="768"/>
      <c r="N190" s="770">
        <f>L190+M190</f>
        <v>600</v>
      </c>
      <c r="O190" s="767"/>
      <c r="P190" s="768"/>
      <c r="Q190" s="769"/>
    </row>
    <row r="191" spans="1:17" s="13" customFormat="1" ht="16.5" customHeight="1">
      <c r="A191" s="950"/>
      <c r="B191" s="973"/>
      <c r="C191" s="968" t="s">
        <v>637</v>
      </c>
      <c r="D191" s="765"/>
      <c r="E191" s="765"/>
      <c r="F191" s="765"/>
      <c r="G191" s="765" t="s">
        <v>615</v>
      </c>
      <c r="H191" s="974" t="s">
        <v>477</v>
      </c>
      <c r="I191" s="772">
        <f>L191+O191</f>
        <v>0</v>
      </c>
      <c r="J191" s="773">
        <f>M191+P191</f>
        <v>0</v>
      </c>
      <c r="K191" s="774">
        <f>I191+J191</f>
        <v>0</v>
      </c>
      <c r="L191" s="773"/>
      <c r="M191" s="773"/>
      <c r="N191" s="775">
        <f>L191+M191</f>
        <v>0</v>
      </c>
      <c r="O191" s="772"/>
      <c r="P191" s="773"/>
      <c r="Q191" s="774"/>
    </row>
    <row r="192" spans="1:17" s="13" customFormat="1" ht="13.5" customHeight="1">
      <c r="A192" s="950"/>
      <c r="B192" s="970" t="s">
        <v>638</v>
      </c>
      <c r="C192" s="970"/>
      <c r="D192" s="975" t="s">
        <v>457</v>
      </c>
      <c r="E192" s="920" t="s">
        <v>494</v>
      </c>
      <c r="F192" s="920" t="s">
        <v>471</v>
      </c>
      <c r="G192" s="920" t="s">
        <v>460</v>
      </c>
      <c r="H192" s="971" t="s">
        <v>461</v>
      </c>
      <c r="I192" s="922">
        <f aca="true" t="shared" si="83" ref="I192:Q192">I193+I194+I195</f>
        <v>813.4</v>
      </c>
      <c r="J192" s="923">
        <f t="shared" si="83"/>
        <v>0</v>
      </c>
      <c r="K192" s="924">
        <f t="shared" si="83"/>
        <v>813.4</v>
      </c>
      <c r="L192" s="923">
        <f t="shared" si="83"/>
        <v>813.4</v>
      </c>
      <c r="M192" s="923">
        <f t="shared" si="83"/>
        <v>0</v>
      </c>
      <c r="N192" s="972">
        <f t="shared" si="83"/>
        <v>813.4</v>
      </c>
      <c r="O192" s="922">
        <f t="shared" si="83"/>
        <v>0</v>
      </c>
      <c r="P192" s="923">
        <f t="shared" si="83"/>
        <v>0</v>
      </c>
      <c r="Q192" s="924">
        <f t="shared" si="83"/>
        <v>0</v>
      </c>
    </row>
    <row r="193" spans="1:17" s="13" customFormat="1" ht="15.75" customHeight="1">
      <c r="A193" s="950"/>
      <c r="B193" s="877" t="s">
        <v>303</v>
      </c>
      <c r="C193" s="976" t="s">
        <v>639</v>
      </c>
      <c r="D193" s="800" t="s">
        <v>457</v>
      </c>
      <c r="E193" s="896" t="s">
        <v>494</v>
      </c>
      <c r="F193" s="896" t="s">
        <v>471</v>
      </c>
      <c r="G193" s="898" t="s">
        <v>640</v>
      </c>
      <c r="H193" s="882" t="s">
        <v>477</v>
      </c>
      <c r="I193" s="767">
        <f aca="true" t="shared" si="84" ref="I193:J195">L193+O193</f>
        <v>813.4</v>
      </c>
      <c r="J193" s="768">
        <f t="shared" si="84"/>
        <v>0</v>
      </c>
      <c r="K193" s="769">
        <f>I193+J193</f>
        <v>813.4</v>
      </c>
      <c r="L193" s="768">
        <v>813.4</v>
      </c>
      <c r="M193" s="768"/>
      <c r="N193" s="770">
        <f>L193+M193</f>
        <v>813.4</v>
      </c>
      <c r="O193" s="767"/>
      <c r="P193" s="768"/>
      <c r="Q193" s="769"/>
    </row>
    <row r="194" spans="1:17" s="13" customFormat="1" ht="15" customHeight="1">
      <c r="A194" s="950"/>
      <c r="B194" s="877"/>
      <c r="C194" s="977" t="s">
        <v>641</v>
      </c>
      <c r="D194" s="800"/>
      <c r="E194" s="800"/>
      <c r="F194" s="800"/>
      <c r="G194" s="898"/>
      <c r="H194" s="882" t="s">
        <v>586</v>
      </c>
      <c r="I194" s="767">
        <f t="shared" si="84"/>
        <v>0</v>
      </c>
      <c r="J194" s="768">
        <f t="shared" si="84"/>
        <v>0</v>
      </c>
      <c r="K194" s="769">
        <f>I194+J194</f>
        <v>0</v>
      </c>
      <c r="L194" s="768">
        <v>0</v>
      </c>
      <c r="M194" s="768"/>
      <c r="N194" s="770">
        <f>L194+M194</f>
        <v>0</v>
      </c>
      <c r="O194" s="767"/>
      <c r="P194" s="768"/>
      <c r="Q194" s="769"/>
    </row>
    <row r="195" spans="1:17" s="13" customFormat="1" ht="17.25" customHeight="1">
      <c r="A195" s="950"/>
      <c r="B195" s="877"/>
      <c r="C195" s="894" t="s">
        <v>637</v>
      </c>
      <c r="D195" s="800"/>
      <c r="E195" s="800"/>
      <c r="F195" s="800"/>
      <c r="G195" s="978" t="s">
        <v>615</v>
      </c>
      <c r="H195" s="979" t="s">
        <v>477</v>
      </c>
      <c r="I195" s="776">
        <f t="shared" si="84"/>
        <v>0</v>
      </c>
      <c r="J195" s="768">
        <f t="shared" si="84"/>
        <v>0</v>
      </c>
      <c r="K195" s="769">
        <f>I195+J195</f>
        <v>0</v>
      </c>
      <c r="L195" s="768">
        <v>0</v>
      </c>
      <c r="M195" s="768"/>
      <c r="N195" s="770">
        <f>L195+M195</f>
        <v>0</v>
      </c>
      <c r="O195" s="767"/>
      <c r="P195" s="768"/>
      <c r="Q195" s="769"/>
    </row>
    <row r="196" spans="1:17" s="13" customFormat="1" ht="15.75" customHeight="1">
      <c r="A196" s="950"/>
      <c r="B196" s="970" t="s">
        <v>642</v>
      </c>
      <c r="C196" s="970"/>
      <c r="D196" s="920">
        <v>892</v>
      </c>
      <c r="E196" s="920" t="s">
        <v>494</v>
      </c>
      <c r="F196" s="920" t="s">
        <v>471</v>
      </c>
      <c r="G196" s="920" t="s">
        <v>460</v>
      </c>
      <c r="H196" s="971" t="s">
        <v>461</v>
      </c>
      <c r="I196" s="922">
        <f aca="true" t="shared" si="85" ref="I196:Q196">I197+I198+I199+I200+I201+I202+I203</f>
        <v>11861.4</v>
      </c>
      <c r="J196" s="923">
        <f t="shared" si="85"/>
        <v>21</v>
      </c>
      <c r="K196" s="924">
        <f t="shared" si="85"/>
        <v>11882.4</v>
      </c>
      <c r="L196" s="923">
        <f t="shared" si="85"/>
        <v>1344.7</v>
      </c>
      <c r="M196" s="923">
        <f t="shared" si="85"/>
        <v>21</v>
      </c>
      <c r="N196" s="972">
        <f t="shared" si="85"/>
        <v>1365.7</v>
      </c>
      <c r="O196" s="922">
        <f t="shared" si="85"/>
        <v>10516.7</v>
      </c>
      <c r="P196" s="923">
        <f t="shared" si="85"/>
        <v>0</v>
      </c>
      <c r="Q196" s="924">
        <f t="shared" si="85"/>
        <v>10516.7</v>
      </c>
    </row>
    <row r="197" spans="1:17" s="13" customFormat="1" ht="18" customHeight="1">
      <c r="A197" s="950"/>
      <c r="B197" s="803" t="s">
        <v>303</v>
      </c>
      <c r="C197" s="980" t="s">
        <v>643</v>
      </c>
      <c r="D197" s="765">
        <v>892</v>
      </c>
      <c r="E197" s="765" t="s">
        <v>494</v>
      </c>
      <c r="F197" s="765" t="s">
        <v>471</v>
      </c>
      <c r="G197" s="800" t="s">
        <v>644</v>
      </c>
      <c r="H197" s="882" t="s">
        <v>477</v>
      </c>
      <c r="I197" s="767">
        <f aca="true" t="shared" si="86" ref="I197:I202">L197+O197</f>
        <v>878.8</v>
      </c>
      <c r="J197" s="768">
        <f aca="true" t="shared" si="87" ref="J197:J202">M197+P197</f>
        <v>146</v>
      </c>
      <c r="K197" s="769">
        <f aca="true" t="shared" si="88" ref="K197:K202">I197+J197</f>
        <v>1024.8</v>
      </c>
      <c r="L197" s="768">
        <v>878.8</v>
      </c>
      <c r="M197" s="768">
        <v>146</v>
      </c>
      <c r="N197" s="770">
        <f aca="true" t="shared" si="89" ref="N197:N202">L197+M197</f>
        <v>1024.8</v>
      </c>
      <c r="O197" s="767"/>
      <c r="P197" s="768"/>
      <c r="Q197" s="769"/>
    </row>
    <row r="198" spans="1:17" s="13" customFormat="1" ht="21" customHeight="1">
      <c r="A198" s="950"/>
      <c r="B198" s="803"/>
      <c r="C198" s="981" t="s">
        <v>645</v>
      </c>
      <c r="D198" s="765"/>
      <c r="E198" s="765"/>
      <c r="F198" s="765"/>
      <c r="G198" s="800" t="s">
        <v>646</v>
      </c>
      <c r="H198" s="882"/>
      <c r="I198" s="782">
        <f t="shared" si="86"/>
        <v>300</v>
      </c>
      <c r="J198" s="783">
        <f t="shared" si="87"/>
        <v>-125</v>
      </c>
      <c r="K198" s="784">
        <f t="shared" si="88"/>
        <v>175</v>
      </c>
      <c r="L198" s="783">
        <v>300</v>
      </c>
      <c r="M198" s="783">
        <v>-125</v>
      </c>
      <c r="N198" s="785">
        <f t="shared" si="89"/>
        <v>175</v>
      </c>
      <c r="O198" s="782"/>
      <c r="P198" s="783"/>
      <c r="Q198" s="784"/>
    </row>
    <row r="199" spans="1:17" s="13" customFormat="1" ht="13.5" customHeight="1">
      <c r="A199" s="950"/>
      <c r="B199" s="803"/>
      <c r="C199" s="980" t="s">
        <v>637</v>
      </c>
      <c r="D199" s="765"/>
      <c r="E199" s="765"/>
      <c r="F199" s="765"/>
      <c r="G199" s="898" t="s">
        <v>615</v>
      </c>
      <c r="H199" s="982" t="s">
        <v>477</v>
      </c>
      <c r="I199" s="767">
        <f t="shared" si="86"/>
        <v>0</v>
      </c>
      <c r="J199" s="768">
        <f t="shared" si="87"/>
        <v>0</v>
      </c>
      <c r="K199" s="769">
        <f t="shared" si="88"/>
        <v>0</v>
      </c>
      <c r="L199" s="768">
        <v>0</v>
      </c>
      <c r="M199" s="768"/>
      <c r="N199" s="770">
        <f t="shared" si="89"/>
        <v>0</v>
      </c>
      <c r="O199" s="767"/>
      <c r="P199" s="768"/>
      <c r="Q199" s="769"/>
    </row>
    <row r="200" spans="1:17" s="13" customFormat="1" ht="35.25" customHeight="1">
      <c r="A200" s="950"/>
      <c r="B200" s="803"/>
      <c r="C200" s="980" t="s">
        <v>647</v>
      </c>
      <c r="D200" s="765"/>
      <c r="E200" s="765"/>
      <c r="F200" s="765"/>
      <c r="G200" s="898" t="s">
        <v>648</v>
      </c>
      <c r="H200" s="982" t="s">
        <v>477</v>
      </c>
      <c r="I200" s="782">
        <f t="shared" si="86"/>
        <v>60</v>
      </c>
      <c r="J200" s="783">
        <f t="shared" si="87"/>
        <v>0</v>
      </c>
      <c r="K200" s="784">
        <f t="shared" si="88"/>
        <v>60</v>
      </c>
      <c r="L200" s="783">
        <v>60</v>
      </c>
      <c r="M200" s="783"/>
      <c r="N200" s="785">
        <f t="shared" si="89"/>
        <v>60</v>
      </c>
      <c r="O200" s="782"/>
      <c r="P200" s="783"/>
      <c r="Q200" s="784"/>
    </row>
    <row r="201" spans="1:17" s="13" customFormat="1" ht="21.75" customHeight="1">
      <c r="A201" s="950"/>
      <c r="B201" s="803"/>
      <c r="C201" s="983" t="s">
        <v>649</v>
      </c>
      <c r="D201" s="765"/>
      <c r="E201" s="765"/>
      <c r="F201" s="765"/>
      <c r="G201" s="898" t="s">
        <v>650</v>
      </c>
      <c r="H201" s="982" t="s">
        <v>477</v>
      </c>
      <c r="I201" s="782">
        <f t="shared" si="86"/>
        <v>32.1</v>
      </c>
      <c r="J201" s="783">
        <f t="shared" si="87"/>
        <v>0</v>
      </c>
      <c r="K201" s="784">
        <f t="shared" si="88"/>
        <v>32.1</v>
      </c>
      <c r="L201" s="783"/>
      <c r="M201" s="783"/>
      <c r="N201" s="785">
        <f t="shared" si="89"/>
        <v>0</v>
      </c>
      <c r="O201" s="782">
        <v>32.1</v>
      </c>
      <c r="P201" s="783"/>
      <c r="Q201" s="784">
        <f>O201+P201</f>
        <v>32.1</v>
      </c>
    </row>
    <row r="202" spans="1:17" s="13" customFormat="1" ht="15.75" customHeight="1">
      <c r="A202" s="950"/>
      <c r="B202" s="803"/>
      <c r="C202" s="984" t="s">
        <v>651</v>
      </c>
      <c r="D202" s="765"/>
      <c r="E202" s="765"/>
      <c r="F202" s="765"/>
      <c r="G202" s="765" t="s">
        <v>652</v>
      </c>
      <c r="H202" s="974" t="s">
        <v>477</v>
      </c>
      <c r="I202" s="772">
        <f t="shared" si="86"/>
        <v>0</v>
      </c>
      <c r="J202" s="773">
        <f t="shared" si="87"/>
        <v>0</v>
      </c>
      <c r="K202" s="774">
        <f t="shared" si="88"/>
        <v>0</v>
      </c>
      <c r="L202" s="773"/>
      <c r="M202" s="773"/>
      <c r="N202" s="775">
        <f t="shared" si="89"/>
        <v>0</v>
      </c>
      <c r="O202" s="772"/>
      <c r="P202" s="773"/>
      <c r="Q202" s="774">
        <f>O202+P202</f>
        <v>0</v>
      </c>
    </row>
    <row r="203" spans="1:17" s="13" customFormat="1" ht="24" customHeight="1">
      <c r="A203" s="950"/>
      <c r="B203" s="803"/>
      <c r="C203" s="985" t="s">
        <v>653</v>
      </c>
      <c r="D203" s="765"/>
      <c r="E203" s="765"/>
      <c r="F203" s="765"/>
      <c r="G203" s="888" t="s">
        <v>460</v>
      </c>
      <c r="H203" s="889" t="s">
        <v>461</v>
      </c>
      <c r="I203" s="890">
        <f>I204+I205+I206+I207</f>
        <v>10590.5</v>
      </c>
      <c r="J203" s="891">
        <f aca="true" t="shared" si="90" ref="J203:Q203">J204+J205+J206+J207</f>
        <v>0</v>
      </c>
      <c r="K203" s="892">
        <f t="shared" si="90"/>
        <v>10590.5</v>
      </c>
      <c r="L203" s="891">
        <f t="shared" si="90"/>
        <v>105.9</v>
      </c>
      <c r="M203" s="891">
        <f t="shared" si="90"/>
        <v>0</v>
      </c>
      <c r="N203" s="893">
        <f t="shared" si="90"/>
        <v>105.9</v>
      </c>
      <c r="O203" s="890">
        <f t="shared" si="90"/>
        <v>10484.6</v>
      </c>
      <c r="P203" s="891">
        <f t="shared" si="90"/>
        <v>0</v>
      </c>
      <c r="Q203" s="892">
        <f t="shared" si="90"/>
        <v>10484.6</v>
      </c>
    </row>
    <row r="204" spans="1:17" s="13" customFormat="1" ht="21" customHeight="1">
      <c r="A204" s="950"/>
      <c r="B204" s="803"/>
      <c r="C204" s="986" t="s">
        <v>654</v>
      </c>
      <c r="D204" s="765"/>
      <c r="E204" s="765"/>
      <c r="F204" s="765"/>
      <c r="G204" s="987" t="s">
        <v>655</v>
      </c>
      <c r="H204" s="987" t="s">
        <v>477</v>
      </c>
      <c r="I204" s="767">
        <f aca="true" t="shared" si="91" ref="I204:J207">L204+O204</f>
        <v>94.4</v>
      </c>
      <c r="J204" s="768">
        <f t="shared" si="91"/>
        <v>0</v>
      </c>
      <c r="K204" s="769">
        <f>I204+J204</f>
        <v>94.4</v>
      </c>
      <c r="L204" s="768">
        <v>94.4</v>
      </c>
      <c r="M204" s="768"/>
      <c r="N204" s="770">
        <f>L204+M204</f>
        <v>94.4</v>
      </c>
      <c r="O204" s="767"/>
      <c r="P204" s="768"/>
      <c r="Q204" s="769"/>
    </row>
    <row r="205" spans="1:17" s="13" customFormat="1" ht="24" customHeight="1">
      <c r="A205" s="950"/>
      <c r="B205" s="803"/>
      <c r="C205" s="988" t="s">
        <v>656</v>
      </c>
      <c r="D205" s="765"/>
      <c r="E205" s="765"/>
      <c r="F205" s="765"/>
      <c r="G205" s="911" t="s">
        <v>657</v>
      </c>
      <c r="H205" s="989">
        <v>244</v>
      </c>
      <c r="I205" s="772">
        <f t="shared" si="91"/>
        <v>9346</v>
      </c>
      <c r="J205" s="773">
        <f t="shared" si="91"/>
        <v>0</v>
      </c>
      <c r="K205" s="774">
        <f>I205+J205</f>
        <v>9346</v>
      </c>
      <c r="L205" s="773">
        <v>0</v>
      </c>
      <c r="M205" s="773"/>
      <c r="N205" s="775">
        <f>L205+M205</f>
        <v>0</v>
      </c>
      <c r="O205" s="772">
        <v>9346</v>
      </c>
      <c r="P205" s="773"/>
      <c r="Q205" s="774">
        <f>O205+P205</f>
        <v>9346</v>
      </c>
    </row>
    <row r="206" spans="1:17" s="13" customFormat="1" ht="24" customHeight="1">
      <c r="A206" s="950"/>
      <c r="B206" s="803"/>
      <c r="C206" s="990" t="s">
        <v>658</v>
      </c>
      <c r="D206" s="765"/>
      <c r="E206" s="765"/>
      <c r="F206" s="765"/>
      <c r="G206" s="987" t="s">
        <v>659</v>
      </c>
      <c r="H206" s="987" t="s">
        <v>477</v>
      </c>
      <c r="I206" s="767">
        <f>L206+O206</f>
        <v>11.5</v>
      </c>
      <c r="J206" s="768">
        <f>M206+P206</f>
        <v>0</v>
      </c>
      <c r="K206" s="769">
        <f>I206+J206</f>
        <v>11.5</v>
      </c>
      <c r="L206" s="768">
        <v>11.5</v>
      </c>
      <c r="M206" s="768"/>
      <c r="N206" s="770">
        <f>L206+M206</f>
        <v>11.5</v>
      </c>
      <c r="O206" s="767"/>
      <c r="P206" s="768"/>
      <c r="Q206" s="769"/>
    </row>
    <row r="207" spans="1:17" s="13" customFormat="1" ht="25.5" customHeight="1">
      <c r="A207" s="950"/>
      <c r="B207" s="803"/>
      <c r="C207" s="988" t="s">
        <v>660</v>
      </c>
      <c r="D207" s="765"/>
      <c r="E207" s="765"/>
      <c r="F207" s="765"/>
      <c r="G207" s="991" t="s">
        <v>661</v>
      </c>
      <c r="H207" s="992">
        <v>244</v>
      </c>
      <c r="I207" s="993">
        <f t="shared" si="91"/>
        <v>1138.6</v>
      </c>
      <c r="J207" s="994">
        <f t="shared" si="91"/>
        <v>0</v>
      </c>
      <c r="K207" s="995">
        <f>I207+J207</f>
        <v>1138.6</v>
      </c>
      <c r="L207" s="994">
        <v>0</v>
      </c>
      <c r="M207" s="994"/>
      <c r="N207" s="996">
        <f>L207+M207</f>
        <v>0</v>
      </c>
      <c r="O207" s="993">
        <v>1138.6</v>
      </c>
      <c r="P207" s="994"/>
      <c r="Q207" s="995">
        <f>O207+P207</f>
        <v>1138.6</v>
      </c>
    </row>
    <row r="208" spans="1:17" s="13" customFormat="1" ht="7.5" customHeight="1">
      <c r="A208" s="997"/>
      <c r="B208" s="998"/>
      <c r="C208" s="999"/>
      <c r="D208" s="183"/>
      <c r="E208" s="183"/>
      <c r="F208" s="183"/>
      <c r="G208" s="1000"/>
      <c r="H208" s="1001"/>
      <c r="I208" s="612"/>
      <c r="J208" s="612"/>
      <c r="K208" s="612"/>
      <c r="L208" s="612"/>
      <c r="M208" s="612"/>
      <c r="N208" s="612"/>
      <c r="O208" s="612"/>
      <c r="P208" s="612"/>
      <c r="Q208" s="612"/>
    </row>
    <row r="209" spans="1:17" s="13" customFormat="1" ht="3" customHeight="1">
      <c r="A209" s="1002"/>
      <c r="B209" s="1003"/>
      <c r="C209" s="1004"/>
      <c r="D209" s="186"/>
      <c r="E209" s="186"/>
      <c r="F209" s="186"/>
      <c r="G209" s="941"/>
      <c r="H209" s="1005"/>
      <c r="I209" s="617"/>
      <c r="J209" s="617"/>
      <c r="K209" s="617"/>
      <c r="L209" s="617"/>
      <c r="M209" s="617"/>
      <c r="N209" s="617"/>
      <c r="O209" s="617"/>
      <c r="P209" s="617"/>
      <c r="Q209" s="617"/>
    </row>
    <row r="210" spans="1:17" s="13" customFormat="1" ht="23.25" customHeight="1">
      <c r="A210" s="942" t="s">
        <v>662</v>
      </c>
      <c r="B210" s="942"/>
      <c r="C210" s="942"/>
      <c r="D210" s="943" t="s">
        <v>457</v>
      </c>
      <c r="E210" s="943" t="s">
        <v>494</v>
      </c>
      <c r="F210" s="943" t="s">
        <v>494</v>
      </c>
      <c r="G210" s="943" t="s">
        <v>460</v>
      </c>
      <c r="H210" s="945" t="s">
        <v>461</v>
      </c>
      <c r="I210" s="946">
        <f>I211+I218</f>
        <v>7564.500000000001</v>
      </c>
      <c r="J210" s="947">
        <f aca="true" t="shared" si="92" ref="J210:Q210">J211+J218</f>
        <v>0</v>
      </c>
      <c r="K210" s="948">
        <f t="shared" si="92"/>
        <v>7564.500000000001</v>
      </c>
      <c r="L210" s="947">
        <f t="shared" si="92"/>
        <v>5472.1</v>
      </c>
      <c r="M210" s="947">
        <f t="shared" si="92"/>
        <v>0</v>
      </c>
      <c r="N210" s="949">
        <f t="shared" si="92"/>
        <v>5472.1</v>
      </c>
      <c r="O210" s="946">
        <f t="shared" si="92"/>
        <v>2092.4</v>
      </c>
      <c r="P210" s="947">
        <f t="shared" si="92"/>
        <v>0</v>
      </c>
      <c r="Q210" s="948">
        <f t="shared" si="92"/>
        <v>2092.4</v>
      </c>
    </row>
    <row r="211" spans="1:17" s="13" customFormat="1" ht="16.5" customHeight="1">
      <c r="A211" s="1006" t="s">
        <v>303</v>
      </c>
      <c r="B211" s="1007" t="s">
        <v>663</v>
      </c>
      <c r="C211" s="1007"/>
      <c r="D211" s="952" t="s">
        <v>457</v>
      </c>
      <c r="E211" s="952" t="s">
        <v>494</v>
      </c>
      <c r="F211" s="952" t="s">
        <v>494</v>
      </c>
      <c r="G211" s="1008" t="s">
        <v>664</v>
      </c>
      <c r="H211" s="953" t="s">
        <v>461</v>
      </c>
      <c r="I211" s="954">
        <f aca="true" t="shared" si="93" ref="I211:Q211">I212+I213+I214+I215+I216+I217</f>
        <v>5449.700000000001</v>
      </c>
      <c r="J211" s="955">
        <f t="shared" si="93"/>
        <v>0</v>
      </c>
      <c r="K211" s="956">
        <f t="shared" si="93"/>
        <v>5449.700000000001</v>
      </c>
      <c r="L211" s="955">
        <f t="shared" si="93"/>
        <v>5449.700000000001</v>
      </c>
      <c r="M211" s="955">
        <f t="shared" si="93"/>
        <v>0</v>
      </c>
      <c r="N211" s="957">
        <f t="shared" si="93"/>
        <v>5449.700000000001</v>
      </c>
      <c r="O211" s="954">
        <f t="shared" si="93"/>
        <v>0</v>
      </c>
      <c r="P211" s="955">
        <f t="shared" si="93"/>
        <v>0</v>
      </c>
      <c r="Q211" s="956">
        <f t="shared" si="93"/>
        <v>0</v>
      </c>
    </row>
    <row r="212" spans="1:17" s="13" customFormat="1" ht="13.5" customHeight="1">
      <c r="A212" s="1006"/>
      <c r="B212" s="653" t="s">
        <v>303</v>
      </c>
      <c r="C212" s="633" t="s">
        <v>467</v>
      </c>
      <c r="D212" s="541" t="s">
        <v>457</v>
      </c>
      <c r="E212" s="541" t="s">
        <v>494</v>
      </c>
      <c r="F212" s="541" t="s">
        <v>494</v>
      </c>
      <c r="G212" s="543" t="s">
        <v>664</v>
      </c>
      <c r="H212" s="534" t="s">
        <v>468</v>
      </c>
      <c r="I212" s="570">
        <f aca="true" t="shared" si="94" ref="I212:I217">L212+O212</f>
        <v>3697.2000000000003</v>
      </c>
      <c r="J212" s="571">
        <f aca="true" t="shared" si="95" ref="J212:J217">M212+P212</f>
        <v>0</v>
      </c>
      <c r="K212" s="572">
        <f aca="true" t="shared" si="96" ref="K212:K217">I212+J212</f>
        <v>3697.2000000000003</v>
      </c>
      <c r="L212" s="571">
        <v>3697.2</v>
      </c>
      <c r="M212" s="571"/>
      <c r="N212" s="573">
        <f aca="true" t="shared" si="97" ref="N212:N217">L212+M212</f>
        <v>3697.2000000000003</v>
      </c>
      <c r="O212" s="570"/>
      <c r="P212" s="571"/>
      <c r="Q212" s="572"/>
    </row>
    <row r="213" spans="1:17" s="13" customFormat="1" ht="12" customHeight="1">
      <c r="A213" s="1006"/>
      <c r="B213" s="653"/>
      <c r="C213" s="633"/>
      <c r="D213" s="541"/>
      <c r="E213" s="541"/>
      <c r="F213" s="541"/>
      <c r="G213" s="543"/>
      <c r="H213" s="569" t="s">
        <v>475</v>
      </c>
      <c r="I213" s="570">
        <f t="shared" si="94"/>
        <v>0.6</v>
      </c>
      <c r="J213" s="571">
        <f t="shared" si="95"/>
        <v>0</v>
      </c>
      <c r="K213" s="572">
        <f t="shared" si="96"/>
        <v>0.6</v>
      </c>
      <c r="L213" s="571">
        <v>0.6</v>
      </c>
      <c r="M213" s="571"/>
      <c r="N213" s="573">
        <f t="shared" si="97"/>
        <v>0.6</v>
      </c>
      <c r="O213" s="570"/>
      <c r="P213" s="571"/>
      <c r="Q213" s="572"/>
    </row>
    <row r="214" spans="1:17" s="13" customFormat="1" ht="12" customHeight="1">
      <c r="A214" s="1006"/>
      <c r="B214" s="653"/>
      <c r="C214" s="633"/>
      <c r="D214" s="541"/>
      <c r="E214" s="541"/>
      <c r="F214" s="541"/>
      <c r="G214" s="543"/>
      <c r="H214" s="574" t="s">
        <v>469</v>
      </c>
      <c r="I214" s="570">
        <f t="shared" si="94"/>
        <v>1116.9</v>
      </c>
      <c r="J214" s="571">
        <f t="shared" si="95"/>
        <v>0</v>
      </c>
      <c r="K214" s="572">
        <f t="shared" si="96"/>
        <v>1116.9</v>
      </c>
      <c r="L214" s="571">
        <v>1116.9</v>
      </c>
      <c r="M214" s="571"/>
      <c r="N214" s="573">
        <f t="shared" si="97"/>
        <v>1116.9</v>
      </c>
      <c r="O214" s="570"/>
      <c r="P214" s="571"/>
      <c r="Q214" s="572"/>
    </row>
    <row r="215" spans="1:17" s="13" customFormat="1" ht="12.75" customHeight="1">
      <c r="A215" s="1006"/>
      <c r="B215" s="653"/>
      <c r="C215" s="579" t="s">
        <v>476</v>
      </c>
      <c r="D215" s="541"/>
      <c r="E215" s="541"/>
      <c r="F215" s="541"/>
      <c r="G215" s="543"/>
      <c r="H215" s="574" t="s">
        <v>477</v>
      </c>
      <c r="I215" s="603">
        <f t="shared" si="94"/>
        <v>584</v>
      </c>
      <c r="J215" s="604">
        <f t="shared" si="95"/>
        <v>-0.7</v>
      </c>
      <c r="K215" s="605">
        <f t="shared" si="96"/>
        <v>583.3</v>
      </c>
      <c r="L215" s="604">
        <v>584</v>
      </c>
      <c r="M215" s="604">
        <v>-0.7</v>
      </c>
      <c r="N215" s="606">
        <f t="shared" si="97"/>
        <v>583.3</v>
      </c>
      <c r="O215" s="603"/>
      <c r="P215" s="604"/>
      <c r="Q215" s="605"/>
    </row>
    <row r="216" spans="1:17" s="13" customFormat="1" ht="9.75" customHeight="1">
      <c r="A216" s="1006"/>
      <c r="B216" s="653"/>
      <c r="C216" s="580" t="s">
        <v>478</v>
      </c>
      <c r="D216" s="541"/>
      <c r="E216" s="541"/>
      <c r="F216" s="541"/>
      <c r="G216" s="543"/>
      <c r="H216" s="601" t="s">
        <v>479</v>
      </c>
      <c r="I216" s="603">
        <f t="shared" si="94"/>
        <v>0.9</v>
      </c>
      <c r="J216" s="604">
        <f t="shared" si="95"/>
        <v>-0.9</v>
      </c>
      <c r="K216" s="605">
        <f t="shared" si="96"/>
        <v>0</v>
      </c>
      <c r="L216" s="604">
        <v>0.9</v>
      </c>
      <c r="M216" s="604">
        <v>-0.9</v>
      </c>
      <c r="N216" s="606">
        <f t="shared" si="97"/>
        <v>0</v>
      </c>
      <c r="O216" s="603"/>
      <c r="P216" s="604"/>
      <c r="Q216" s="605"/>
    </row>
    <row r="217" spans="1:17" s="13" customFormat="1" ht="12" customHeight="1">
      <c r="A217" s="1006"/>
      <c r="B217" s="653"/>
      <c r="C217" s="654" t="s">
        <v>480</v>
      </c>
      <c r="D217" s="541"/>
      <c r="E217" s="541"/>
      <c r="F217" s="541"/>
      <c r="G217" s="543"/>
      <c r="H217" s="1009" t="s">
        <v>481</v>
      </c>
      <c r="I217" s="603">
        <f t="shared" si="94"/>
        <v>50.1</v>
      </c>
      <c r="J217" s="604">
        <f t="shared" si="95"/>
        <v>1.6</v>
      </c>
      <c r="K217" s="605">
        <f t="shared" si="96"/>
        <v>51.7</v>
      </c>
      <c r="L217" s="604">
        <v>50.1</v>
      </c>
      <c r="M217" s="604">
        <v>1.6</v>
      </c>
      <c r="N217" s="606">
        <f t="shared" si="97"/>
        <v>51.7</v>
      </c>
      <c r="O217" s="603"/>
      <c r="P217" s="604"/>
      <c r="Q217" s="605"/>
    </row>
    <row r="218" spans="1:17" s="13" customFormat="1" ht="34.5" customHeight="1">
      <c r="A218" s="1006"/>
      <c r="B218" s="1010" t="s">
        <v>665</v>
      </c>
      <c r="C218" s="1010"/>
      <c r="D218" s="919">
        <v>892</v>
      </c>
      <c r="E218" s="920" t="s">
        <v>494</v>
      </c>
      <c r="F218" s="920" t="s">
        <v>494</v>
      </c>
      <c r="G218" s="921" t="s">
        <v>460</v>
      </c>
      <c r="H218" s="921" t="s">
        <v>461</v>
      </c>
      <c r="I218" s="922">
        <f>I219+I220+I221</f>
        <v>2114.8</v>
      </c>
      <c r="J218" s="923">
        <f aca="true" t="shared" si="98" ref="J218:Q218">J219+J220+J221</f>
        <v>0</v>
      </c>
      <c r="K218" s="924">
        <f t="shared" si="98"/>
        <v>2114.8</v>
      </c>
      <c r="L218" s="923">
        <f t="shared" si="98"/>
        <v>22.4</v>
      </c>
      <c r="M218" s="923">
        <f t="shared" si="98"/>
        <v>0</v>
      </c>
      <c r="N218" s="972">
        <f t="shared" si="98"/>
        <v>22.4</v>
      </c>
      <c r="O218" s="922">
        <f t="shared" si="98"/>
        <v>2092.4</v>
      </c>
      <c r="P218" s="923">
        <f t="shared" si="98"/>
        <v>0</v>
      </c>
      <c r="Q218" s="924">
        <f t="shared" si="98"/>
        <v>2092.4</v>
      </c>
    </row>
    <row r="219" spans="1:17" s="13" customFormat="1" ht="18" customHeight="1">
      <c r="A219" s="1006"/>
      <c r="B219" s="1011" t="s">
        <v>555</v>
      </c>
      <c r="C219" s="1012" t="s">
        <v>666</v>
      </c>
      <c r="D219" s="1013" t="s">
        <v>457</v>
      </c>
      <c r="E219" s="881" t="s">
        <v>494</v>
      </c>
      <c r="F219" s="881" t="s">
        <v>494</v>
      </c>
      <c r="G219" s="1014" t="s">
        <v>667</v>
      </c>
      <c r="H219" s="896" t="s">
        <v>477</v>
      </c>
      <c r="I219" s="603">
        <f aca="true" t="shared" si="99" ref="I219:J221">L219+O219</f>
        <v>22.4</v>
      </c>
      <c r="J219" s="604">
        <f t="shared" si="99"/>
        <v>0</v>
      </c>
      <c r="K219" s="605">
        <f>I219+J219</f>
        <v>22.4</v>
      </c>
      <c r="L219" s="604">
        <v>22.4</v>
      </c>
      <c r="M219" s="604"/>
      <c r="N219" s="606">
        <f>L219+M219</f>
        <v>22.4</v>
      </c>
      <c r="O219" s="603"/>
      <c r="P219" s="604"/>
      <c r="Q219" s="605"/>
    </row>
    <row r="220" spans="1:17" s="13" customFormat="1" ht="15.75" customHeight="1">
      <c r="A220" s="1006"/>
      <c r="B220" s="1011"/>
      <c r="C220" s="990" t="s">
        <v>668</v>
      </c>
      <c r="D220" s="1013"/>
      <c r="E220" s="881"/>
      <c r="F220" s="881"/>
      <c r="G220" s="1015" t="s">
        <v>669</v>
      </c>
      <c r="H220" s="1016" t="s">
        <v>477</v>
      </c>
      <c r="I220" s="544">
        <f t="shared" si="99"/>
        <v>2092.4</v>
      </c>
      <c r="J220" s="545">
        <f t="shared" si="99"/>
        <v>-2092.4</v>
      </c>
      <c r="K220" s="546">
        <f>I220+J220</f>
        <v>0</v>
      </c>
      <c r="L220" s="545"/>
      <c r="M220" s="545"/>
      <c r="N220" s="547">
        <f>L220+M220</f>
        <v>0</v>
      </c>
      <c r="O220" s="544">
        <v>2092.4</v>
      </c>
      <c r="P220" s="545">
        <v>-2092.4</v>
      </c>
      <c r="Q220" s="546">
        <f>O220+P220</f>
        <v>0</v>
      </c>
    </row>
    <row r="221" spans="1:17" s="13" customFormat="1" ht="15" customHeight="1">
      <c r="A221" s="1006"/>
      <c r="B221" s="1011"/>
      <c r="C221" s="1017" t="s">
        <v>668</v>
      </c>
      <c r="D221" s="1013"/>
      <c r="E221" s="881"/>
      <c r="F221" s="881"/>
      <c r="G221" s="816" t="s">
        <v>670</v>
      </c>
      <c r="H221" s="1016"/>
      <c r="I221" s="575">
        <f t="shared" si="99"/>
        <v>0</v>
      </c>
      <c r="J221" s="576">
        <f t="shared" si="99"/>
        <v>2092.4</v>
      </c>
      <c r="K221" s="577">
        <f>I221+J221</f>
        <v>2092.4</v>
      </c>
      <c r="L221" s="576"/>
      <c r="M221" s="576"/>
      <c r="N221" s="578">
        <f>L221+M221</f>
        <v>0</v>
      </c>
      <c r="O221" s="575"/>
      <c r="P221" s="576">
        <v>2092.4</v>
      </c>
      <c r="Q221" s="577">
        <f>O221+P221</f>
        <v>2092.4</v>
      </c>
    </row>
    <row r="222" spans="1:17" s="13" customFormat="1" ht="14.25" customHeight="1">
      <c r="A222" s="1018"/>
      <c r="B222" s="1019"/>
      <c r="C222" s="1020"/>
      <c r="D222" s="1019"/>
      <c r="E222" s="1021"/>
      <c r="F222" s="1021"/>
      <c r="G222" s="842"/>
      <c r="H222" s="733"/>
      <c r="I222" s="695"/>
      <c r="J222" s="695"/>
      <c r="K222" s="695"/>
      <c r="L222" s="695"/>
      <c r="M222" s="695"/>
      <c r="N222" s="695"/>
      <c r="O222" s="695"/>
      <c r="P222" s="695"/>
      <c r="Q222" s="695"/>
    </row>
    <row r="223" spans="1:17" s="13" customFormat="1" ht="10.5" customHeight="1">
      <c r="A223" s="697"/>
      <c r="B223" s="1022"/>
      <c r="C223" s="698"/>
      <c r="D223" s="698"/>
      <c r="E223" s="615"/>
      <c r="F223" s="615"/>
      <c r="G223" s="615"/>
      <c r="H223" s="616"/>
      <c r="I223" s="617"/>
      <c r="J223" s="617"/>
      <c r="K223" s="617"/>
      <c r="L223" s="617"/>
      <c r="M223" s="617"/>
      <c r="N223" s="617"/>
      <c r="O223" s="617"/>
      <c r="P223" s="617"/>
      <c r="Q223" s="617"/>
    </row>
    <row r="224" spans="1:17" s="13" customFormat="1" ht="20.25" customHeight="1">
      <c r="A224" s="516" t="s">
        <v>671</v>
      </c>
      <c r="B224" s="516"/>
      <c r="C224" s="516"/>
      <c r="D224" s="517" t="s">
        <v>457</v>
      </c>
      <c r="E224" s="518" t="s">
        <v>505</v>
      </c>
      <c r="F224" s="521" t="s">
        <v>459</v>
      </c>
      <c r="G224" s="1023" t="s">
        <v>460</v>
      </c>
      <c r="H224" s="521" t="s">
        <v>461</v>
      </c>
      <c r="I224" s="139">
        <f aca="true" t="shared" si="100" ref="I224:Q224">I226+I227+I228+I229+I230</f>
        <v>500940.3</v>
      </c>
      <c r="J224" s="140">
        <f t="shared" si="100"/>
        <v>36788.3</v>
      </c>
      <c r="K224" s="141">
        <f t="shared" si="100"/>
        <v>537728.6</v>
      </c>
      <c r="L224" s="140">
        <f t="shared" si="100"/>
        <v>233524.1</v>
      </c>
      <c r="M224" s="140">
        <f t="shared" si="100"/>
        <v>22868</v>
      </c>
      <c r="N224" s="522">
        <f t="shared" si="100"/>
        <v>256392.1</v>
      </c>
      <c r="O224" s="139">
        <f t="shared" si="100"/>
        <v>267416.2</v>
      </c>
      <c r="P224" s="140">
        <f t="shared" si="100"/>
        <v>13920.3</v>
      </c>
      <c r="Q224" s="141">
        <f t="shared" si="100"/>
        <v>281336.49999999994</v>
      </c>
    </row>
    <row r="225" spans="1:17" s="13" customFormat="1" ht="9.75" customHeight="1">
      <c r="A225" s="523" t="s">
        <v>462</v>
      </c>
      <c r="B225" s="523"/>
      <c r="C225" s="523"/>
      <c r="D225" s="1024"/>
      <c r="E225" s="525"/>
      <c r="F225" s="526"/>
      <c r="G225" s="1025"/>
      <c r="H225" s="528"/>
      <c r="I225" s="34">
        <f>I224/I435</f>
        <v>0.6129498330705656</v>
      </c>
      <c r="J225" s="35"/>
      <c r="K225" s="36">
        <f>K224/K435</f>
        <v>0.6268852919221669</v>
      </c>
      <c r="L225" s="35">
        <f>L224/L435</f>
        <v>0.6803774058765139</v>
      </c>
      <c r="M225" s="35"/>
      <c r="N225" s="529">
        <f>N224/N435</f>
        <v>0.6915921757043519</v>
      </c>
      <c r="O225" s="34">
        <f>O224/O435</f>
        <v>0.5641284953701653</v>
      </c>
      <c r="P225" s="35"/>
      <c r="Q225" s="36">
        <f>Q224/Q435</f>
        <v>0.5776325271891444</v>
      </c>
    </row>
    <row r="226" spans="1:17" s="13" customFormat="1" ht="13.5" customHeight="1">
      <c r="A226" s="1026" t="s">
        <v>672</v>
      </c>
      <c r="B226" s="1027" t="s">
        <v>673</v>
      </c>
      <c r="C226" s="1027"/>
      <c r="D226" s="1028" t="s">
        <v>457</v>
      </c>
      <c r="E226" s="1029" t="s">
        <v>505</v>
      </c>
      <c r="F226" s="1030" t="s">
        <v>458</v>
      </c>
      <c r="G226" s="1028" t="s">
        <v>460</v>
      </c>
      <c r="H226" s="1030" t="s">
        <v>461</v>
      </c>
      <c r="I226" s="1031">
        <f aca="true" t="shared" si="101" ref="I226:J230">L226+O226</f>
        <v>205957</v>
      </c>
      <c r="J226" s="1032">
        <f t="shared" si="101"/>
        <v>20415.6</v>
      </c>
      <c r="K226" s="1033">
        <f aca="true" t="shared" si="102" ref="K226:Q226">K277</f>
        <v>226372.6</v>
      </c>
      <c r="L226" s="1032">
        <f t="shared" si="102"/>
        <v>95605.70000000001</v>
      </c>
      <c r="M226" s="1032">
        <f t="shared" si="102"/>
        <v>12797.5</v>
      </c>
      <c r="N226" s="1034">
        <f t="shared" si="102"/>
        <v>108403.20000000001</v>
      </c>
      <c r="O226" s="1031">
        <f t="shared" si="102"/>
        <v>110351.3</v>
      </c>
      <c r="P226" s="1032">
        <f t="shared" si="102"/>
        <v>7618.0999999999985</v>
      </c>
      <c r="Q226" s="1033">
        <f t="shared" si="102"/>
        <v>117969.4</v>
      </c>
    </row>
    <row r="227" spans="1:17" s="13" customFormat="1" ht="11.25" customHeight="1">
      <c r="A227" s="1026"/>
      <c r="B227" s="1035" t="s">
        <v>674</v>
      </c>
      <c r="C227" s="1035"/>
      <c r="D227" s="1036" t="s">
        <v>457</v>
      </c>
      <c r="E227" s="1037" t="s">
        <v>505</v>
      </c>
      <c r="F227" s="1038" t="s">
        <v>464</v>
      </c>
      <c r="G227" s="1039" t="s">
        <v>460</v>
      </c>
      <c r="H227" s="1038" t="s">
        <v>461</v>
      </c>
      <c r="I227" s="1040">
        <f t="shared" si="101"/>
        <v>228065.1</v>
      </c>
      <c r="J227" s="1041">
        <f t="shared" si="101"/>
        <v>14069.2</v>
      </c>
      <c r="K227" s="1042">
        <f aca="true" t="shared" si="103" ref="K227:Q227">K318</f>
        <v>242134.29999999996</v>
      </c>
      <c r="L227" s="1041">
        <f t="shared" si="103"/>
        <v>71133.5</v>
      </c>
      <c r="M227" s="1041">
        <f t="shared" si="103"/>
        <v>7767</v>
      </c>
      <c r="N227" s="1043">
        <f t="shared" si="103"/>
        <v>78900.5</v>
      </c>
      <c r="O227" s="1040">
        <f t="shared" si="103"/>
        <v>156931.6</v>
      </c>
      <c r="P227" s="1041">
        <f t="shared" si="103"/>
        <v>6302.200000000001</v>
      </c>
      <c r="Q227" s="1042">
        <f t="shared" si="103"/>
        <v>163233.8</v>
      </c>
    </row>
    <row r="228" spans="1:17" s="13" customFormat="1" ht="11.25" customHeight="1">
      <c r="A228" s="1026"/>
      <c r="B228" s="1044" t="s">
        <v>675</v>
      </c>
      <c r="C228" s="1044"/>
      <c r="D228" s="1036" t="s">
        <v>457</v>
      </c>
      <c r="E228" s="1037" t="s">
        <v>505</v>
      </c>
      <c r="F228" s="1038" t="s">
        <v>471</v>
      </c>
      <c r="G228" s="1039" t="s">
        <v>460</v>
      </c>
      <c r="H228" s="1038" t="s">
        <v>461</v>
      </c>
      <c r="I228" s="1040">
        <f t="shared" si="101"/>
        <v>53239.4</v>
      </c>
      <c r="J228" s="1041">
        <f t="shared" si="101"/>
        <v>2478</v>
      </c>
      <c r="K228" s="1042">
        <f aca="true" t="shared" si="104" ref="K228:Q228">K329</f>
        <v>55717.4</v>
      </c>
      <c r="L228" s="1041">
        <f t="shared" si="104"/>
        <v>53239.4</v>
      </c>
      <c r="M228" s="1041">
        <f t="shared" si="104"/>
        <v>2478</v>
      </c>
      <c r="N228" s="1043">
        <f t="shared" si="104"/>
        <v>55717.4</v>
      </c>
      <c r="O228" s="1040">
        <f t="shared" si="104"/>
        <v>0</v>
      </c>
      <c r="P228" s="1041">
        <f t="shared" si="104"/>
        <v>0</v>
      </c>
      <c r="Q228" s="1042">
        <f t="shared" si="104"/>
        <v>0</v>
      </c>
    </row>
    <row r="229" spans="1:17" s="13" customFormat="1" ht="12.75" customHeight="1">
      <c r="A229" s="1026"/>
      <c r="B229" s="1035" t="s">
        <v>676</v>
      </c>
      <c r="C229" s="1035"/>
      <c r="D229" s="1036" t="s">
        <v>457</v>
      </c>
      <c r="E229" s="1037" t="s">
        <v>505</v>
      </c>
      <c r="F229" s="1038" t="s">
        <v>505</v>
      </c>
      <c r="G229" s="1039" t="s">
        <v>460</v>
      </c>
      <c r="H229" s="1038" t="s">
        <v>461</v>
      </c>
      <c r="I229" s="1040">
        <f t="shared" si="101"/>
        <v>3840.3</v>
      </c>
      <c r="J229" s="1041">
        <f t="shared" si="101"/>
        <v>-278.5</v>
      </c>
      <c r="K229" s="1042">
        <f aca="true" t="shared" si="105" ref="K229:Q229">K332</f>
        <v>3561.8</v>
      </c>
      <c r="L229" s="1041">
        <f t="shared" si="105"/>
        <v>3707</v>
      </c>
      <c r="M229" s="1041">
        <f t="shared" si="105"/>
        <v>-278.5</v>
      </c>
      <c r="N229" s="1043">
        <f t="shared" si="105"/>
        <v>3428.5</v>
      </c>
      <c r="O229" s="1040">
        <f t="shared" si="105"/>
        <v>133.3</v>
      </c>
      <c r="P229" s="1041">
        <f t="shared" si="105"/>
        <v>0</v>
      </c>
      <c r="Q229" s="1042">
        <f t="shared" si="105"/>
        <v>133.3</v>
      </c>
    </row>
    <row r="230" spans="1:17" s="13" customFormat="1" ht="12.75" customHeight="1">
      <c r="A230" s="1026"/>
      <c r="B230" s="1045" t="s">
        <v>677</v>
      </c>
      <c r="C230" s="1045"/>
      <c r="D230" s="1046" t="s">
        <v>457</v>
      </c>
      <c r="E230" s="1047" t="s">
        <v>505</v>
      </c>
      <c r="F230" s="1048" t="s">
        <v>546</v>
      </c>
      <c r="G230" s="1039" t="s">
        <v>460</v>
      </c>
      <c r="H230" s="1048" t="s">
        <v>461</v>
      </c>
      <c r="I230" s="1049">
        <f t="shared" si="101"/>
        <v>9838.5</v>
      </c>
      <c r="J230" s="1050">
        <f t="shared" si="101"/>
        <v>104</v>
      </c>
      <c r="K230" s="1051">
        <f aca="true" t="shared" si="106" ref="K230:Q230">K344</f>
        <v>9942.5</v>
      </c>
      <c r="L230" s="1050">
        <f t="shared" si="106"/>
        <v>9838.5</v>
      </c>
      <c r="M230" s="1050">
        <f t="shared" si="106"/>
        <v>104</v>
      </c>
      <c r="N230" s="1052">
        <f t="shared" si="106"/>
        <v>9942.5</v>
      </c>
      <c r="O230" s="1049">
        <f t="shared" si="106"/>
        <v>0</v>
      </c>
      <c r="P230" s="1050">
        <f t="shared" si="106"/>
        <v>0</v>
      </c>
      <c r="Q230" s="1051">
        <f t="shared" si="106"/>
        <v>0</v>
      </c>
    </row>
    <row r="231" spans="1:17" s="13" customFormat="1" ht="21" customHeight="1">
      <c r="A231" s="736" t="s">
        <v>678</v>
      </c>
      <c r="B231" s="736"/>
      <c r="C231" s="736"/>
      <c r="D231" s="1053" t="s">
        <v>457</v>
      </c>
      <c r="E231" s="1053" t="s">
        <v>505</v>
      </c>
      <c r="F231" s="711" t="s">
        <v>458</v>
      </c>
      <c r="G231" s="711" t="s">
        <v>460</v>
      </c>
      <c r="H231" s="713" t="s">
        <v>679</v>
      </c>
      <c r="I231" s="347">
        <f aca="true" t="shared" si="107" ref="I231:Q231">I232+I235+I238+I241+I244+I247+I250+I253+I256+I259+I262+I265</f>
        <v>202165.7</v>
      </c>
      <c r="J231" s="348">
        <f t="shared" si="107"/>
        <v>20047.1</v>
      </c>
      <c r="K231" s="349">
        <f t="shared" si="107"/>
        <v>222212.80000000002</v>
      </c>
      <c r="L231" s="348">
        <f t="shared" si="107"/>
        <v>92721.80000000002</v>
      </c>
      <c r="M231" s="348">
        <f t="shared" si="107"/>
        <v>12429</v>
      </c>
      <c r="N231" s="1054">
        <f t="shared" si="107"/>
        <v>105150.80000000002</v>
      </c>
      <c r="O231" s="347">
        <f t="shared" si="107"/>
        <v>109443.90000000001</v>
      </c>
      <c r="P231" s="348">
        <f t="shared" si="107"/>
        <v>7618.0999999999985</v>
      </c>
      <c r="Q231" s="349">
        <f t="shared" si="107"/>
        <v>117062</v>
      </c>
    </row>
    <row r="232" spans="1:17" s="13" customFormat="1" ht="13.5" customHeight="1">
      <c r="A232" s="560" t="s">
        <v>680</v>
      </c>
      <c r="B232" s="1055" t="s">
        <v>681</v>
      </c>
      <c r="C232" s="1055"/>
      <c r="D232" s="904" t="s">
        <v>457</v>
      </c>
      <c r="E232" s="1056" t="s">
        <v>505</v>
      </c>
      <c r="F232" s="875" t="s">
        <v>458</v>
      </c>
      <c r="G232" s="875" t="s">
        <v>460</v>
      </c>
      <c r="H232" s="876" t="s">
        <v>679</v>
      </c>
      <c r="I232" s="649">
        <f aca="true" t="shared" si="108" ref="I232:Q232">I233+I234</f>
        <v>14191.099999999999</v>
      </c>
      <c r="J232" s="650">
        <f t="shared" si="108"/>
        <v>243.1</v>
      </c>
      <c r="K232" s="651">
        <f t="shared" si="108"/>
        <v>14434.2</v>
      </c>
      <c r="L232" s="650">
        <f t="shared" si="108"/>
        <v>7427.099999999999</v>
      </c>
      <c r="M232" s="650">
        <f t="shared" si="108"/>
        <v>96</v>
      </c>
      <c r="N232" s="652">
        <f t="shared" si="108"/>
        <v>7523.099999999999</v>
      </c>
      <c r="O232" s="649">
        <f t="shared" si="108"/>
        <v>6764</v>
      </c>
      <c r="P232" s="650">
        <f t="shared" si="108"/>
        <v>147.1</v>
      </c>
      <c r="Q232" s="651">
        <f t="shared" si="108"/>
        <v>6911.1</v>
      </c>
    </row>
    <row r="233" spans="1:17" s="13" customFormat="1" ht="11.25" customHeight="1">
      <c r="A233" s="560"/>
      <c r="B233" s="579" t="s">
        <v>682</v>
      </c>
      <c r="C233" s="579"/>
      <c r="D233" s="910" t="s">
        <v>457</v>
      </c>
      <c r="E233" s="910" t="s">
        <v>505</v>
      </c>
      <c r="F233" s="910" t="s">
        <v>458</v>
      </c>
      <c r="G233" s="897" t="s">
        <v>683</v>
      </c>
      <c r="H233" s="1057" t="s">
        <v>679</v>
      </c>
      <c r="I233" s="575">
        <f>L233+O233</f>
        <v>7427.099999999999</v>
      </c>
      <c r="J233" s="576">
        <f>M233+P233</f>
        <v>96</v>
      </c>
      <c r="K233" s="577">
        <f>I233+J233</f>
        <v>7523.099999999999</v>
      </c>
      <c r="L233" s="576">
        <v>7427.1</v>
      </c>
      <c r="M233" s="576">
        <v>96</v>
      </c>
      <c r="N233" s="578">
        <f>L233+M233</f>
        <v>7523.099999999999</v>
      </c>
      <c r="O233" s="575"/>
      <c r="P233" s="576"/>
      <c r="Q233" s="577"/>
    </row>
    <row r="234" spans="1:17" s="13" customFormat="1" ht="11.25" customHeight="1">
      <c r="A234" s="560"/>
      <c r="B234" s="580" t="s">
        <v>684</v>
      </c>
      <c r="C234" s="580"/>
      <c r="D234" s="910"/>
      <c r="E234" s="910"/>
      <c r="F234" s="910"/>
      <c r="G234" s="618" t="s">
        <v>685</v>
      </c>
      <c r="H234" s="1058" t="s">
        <v>679</v>
      </c>
      <c r="I234" s="619">
        <f>L234+O234</f>
        <v>6764</v>
      </c>
      <c r="J234" s="620">
        <f>M234+P234</f>
        <v>147.1</v>
      </c>
      <c r="K234" s="621">
        <f>I234+J234</f>
        <v>6911.1</v>
      </c>
      <c r="L234" s="620"/>
      <c r="M234" s="620"/>
      <c r="N234" s="622"/>
      <c r="O234" s="619">
        <v>6764</v>
      </c>
      <c r="P234" s="620">
        <v>147.1</v>
      </c>
      <c r="Q234" s="621">
        <f>O234+P234</f>
        <v>6911.1</v>
      </c>
    </row>
    <row r="235" spans="1:17" s="13" customFormat="1" ht="12.75" customHeight="1">
      <c r="A235" s="560"/>
      <c r="B235" s="1055" t="s">
        <v>686</v>
      </c>
      <c r="C235" s="1055"/>
      <c r="D235" s="904" t="s">
        <v>457</v>
      </c>
      <c r="E235" s="1056" t="s">
        <v>505</v>
      </c>
      <c r="F235" s="875" t="s">
        <v>458</v>
      </c>
      <c r="G235" s="875" t="s">
        <v>460</v>
      </c>
      <c r="H235" s="876" t="s">
        <v>679</v>
      </c>
      <c r="I235" s="649">
        <f aca="true" t="shared" si="109" ref="I235:Q235">I236+I237</f>
        <v>23485.8</v>
      </c>
      <c r="J235" s="650">
        <f t="shared" si="109"/>
        <v>2473.1</v>
      </c>
      <c r="K235" s="651">
        <f t="shared" si="109"/>
        <v>25958.9</v>
      </c>
      <c r="L235" s="650">
        <f t="shared" si="109"/>
        <v>9550.4</v>
      </c>
      <c r="M235" s="650">
        <f t="shared" si="109"/>
        <v>1369</v>
      </c>
      <c r="N235" s="652">
        <f t="shared" si="109"/>
        <v>10919.4</v>
      </c>
      <c r="O235" s="649">
        <f t="shared" si="109"/>
        <v>13935.4</v>
      </c>
      <c r="P235" s="650">
        <f t="shared" si="109"/>
        <v>1104.1</v>
      </c>
      <c r="Q235" s="651">
        <f t="shared" si="109"/>
        <v>15039.5</v>
      </c>
    </row>
    <row r="236" spans="1:17" s="13" customFormat="1" ht="11.25" customHeight="1">
      <c r="A236" s="560"/>
      <c r="B236" s="579" t="s">
        <v>682</v>
      </c>
      <c r="C236" s="579"/>
      <c r="D236" s="910" t="s">
        <v>457</v>
      </c>
      <c r="E236" s="910" t="s">
        <v>505</v>
      </c>
      <c r="F236" s="910" t="s">
        <v>458</v>
      </c>
      <c r="G236" s="897" t="s">
        <v>683</v>
      </c>
      <c r="H236" s="1057" t="s">
        <v>679</v>
      </c>
      <c r="I236" s="575">
        <f>L236+O236</f>
        <v>9550.4</v>
      </c>
      <c r="J236" s="576">
        <f>M236+P236</f>
        <v>1369</v>
      </c>
      <c r="K236" s="577">
        <f>I236+J236</f>
        <v>10919.4</v>
      </c>
      <c r="L236" s="576">
        <v>9550.4</v>
      </c>
      <c r="M236" s="576">
        <v>1369</v>
      </c>
      <c r="N236" s="578">
        <f>L236+M236</f>
        <v>10919.4</v>
      </c>
      <c r="O236" s="575"/>
      <c r="P236" s="576"/>
      <c r="Q236" s="577"/>
    </row>
    <row r="237" spans="1:17" s="13" customFormat="1" ht="11.25" customHeight="1">
      <c r="A237" s="560"/>
      <c r="B237" s="580" t="s">
        <v>684</v>
      </c>
      <c r="C237" s="580"/>
      <c r="D237" s="910"/>
      <c r="E237" s="910"/>
      <c r="F237" s="910"/>
      <c r="G237" s="618" t="s">
        <v>685</v>
      </c>
      <c r="H237" s="1058" t="s">
        <v>679</v>
      </c>
      <c r="I237" s="619">
        <f>L237+O237</f>
        <v>13935.4</v>
      </c>
      <c r="J237" s="620">
        <f>M237+P237</f>
        <v>1104.1</v>
      </c>
      <c r="K237" s="621">
        <f>I237+J237</f>
        <v>15039.5</v>
      </c>
      <c r="L237" s="620"/>
      <c r="M237" s="620"/>
      <c r="N237" s="622"/>
      <c r="O237" s="619">
        <v>13935.4</v>
      </c>
      <c r="P237" s="620">
        <v>1104.1</v>
      </c>
      <c r="Q237" s="621">
        <f>O237+P237</f>
        <v>15039.5</v>
      </c>
    </row>
    <row r="238" spans="1:17" s="13" customFormat="1" ht="12.75" customHeight="1">
      <c r="A238" s="560"/>
      <c r="B238" s="1059" t="s">
        <v>687</v>
      </c>
      <c r="C238" s="1059"/>
      <c r="D238" s="904" t="s">
        <v>457</v>
      </c>
      <c r="E238" s="1056" t="s">
        <v>505</v>
      </c>
      <c r="F238" s="875" t="s">
        <v>458</v>
      </c>
      <c r="G238" s="875" t="s">
        <v>460</v>
      </c>
      <c r="H238" s="876" t="s">
        <v>679</v>
      </c>
      <c r="I238" s="649">
        <f aca="true" t="shared" si="110" ref="I238:Q238">I239+I240</f>
        <v>11868.8</v>
      </c>
      <c r="J238" s="650">
        <f t="shared" si="110"/>
        <v>1315.8</v>
      </c>
      <c r="K238" s="651">
        <f t="shared" si="110"/>
        <v>13184.6</v>
      </c>
      <c r="L238" s="650">
        <f t="shared" si="110"/>
        <v>5186.2</v>
      </c>
      <c r="M238" s="650">
        <f t="shared" si="110"/>
        <v>903</v>
      </c>
      <c r="N238" s="652">
        <f t="shared" si="110"/>
        <v>6089.2</v>
      </c>
      <c r="O238" s="649">
        <f t="shared" si="110"/>
        <v>6682.6</v>
      </c>
      <c r="P238" s="650">
        <f t="shared" si="110"/>
        <v>412.8</v>
      </c>
      <c r="Q238" s="651">
        <f t="shared" si="110"/>
        <v>7095.400000000001</v>
      </c>
    </row>
    <row r="239" spans="1:17" s="13" customFormat="1" ht="11.25" customHeight="1">
      <c r="A239" s="560"/>
      <c r="B239" s="579" t="s">
        <v>682</v>
      </c>
      <c r="C239" s="579"/>
      <c r="D239" s="910" t="s">
        <v>457</v>
      </c>
      <c r="E239" s="910" t="s">
        <v>505</v>
      </c>
      <c r="F239" s="910" t="s">
        <v>458</v>
      </c>
      <c r="G239" s="897" t="s">
        <v>683</v>
      </c>
      <c r="H239" s="1057" t="s">
        <v>679</v>
      </c>
      <c r="I239" s="575">
        <f>L239+O239</f>
        <v>5186.2</v>
      </c>
      <c r="J239" s="576">
        <f>M239+P239</f>
        <v>903</v>
      </c>
      <c r="K239" s="577">
        <f>I239+J239</f>
        <v>6089.2</v>
      </c>
      <c r="L239" s="576">
        <v>5186.2</v>
      </c>
      <c r="M239" s="576">
        <v>903</v>
      </c>
      <c r="N239" s="578">
        <f>L239+M239</f>
        <v>6089.2</v>
      </c>
      <c r="O239" s="575"/>
      <c r="P239" s="576"/>
      <c r="Q239" s="577"/>
    </row>
    <row r="240" spans="1:17" s="13" customFormat="1" ht="11.25" customHeight="1">
      <c r="A240" s="560"/>
      <c r="B240" s="580" t="s">
        <v>684</v>
      </c>
      <c r="C240" s="580"/>
      <c r="D240" s="910"/>
      <c r="E240" s="910"/>
      <c r="F240" s="910"/>
      <c r="G240" s="618" t="s">
        <v>685</v>
      </c>
      <c r="H240" s="1058" t="s">
        <v>679</v>
      </c>
      <c r="I240" s="619">
        <f>L240+O240</f>
        <v>6682.6</v>
      </c>
      <c r="J240" s="620">
        <f>M240+P240</f>
        <v>412.8</v>
      </c>
      <c r="K240" s="621">
        <f>I240+J240</f>
        <v>7095.400000000001</v>
      </c>
      <c r="L240" s="620"/>
      <c r="M240" s="620"/>
      <c r="N240" s="622"/>
      <c r="O240" s="619">
        <v>6682.6</v>
      </c>
      <c r="P240" s="620">
        <v>412.8</v>
      </c>
      <c r="Q240" s="621">
        <f>O240+P240</f>
        <v>7095.400000000001</v>
      </c>
    </row>
    <row r="241" spans="1:17" s="13" customFormat="1" ht="12.75" customHeight="1">
      <c r="A241" s="560"/>
      <c r="B241" s="1059" t="s">
        <v>688</v>
      </c>
      <c r="C241" s="1059"/>
      <c r="D241" s="904" t="s">
        <v>457</v>
      </c>
      <c r="E241" s="1056" t="s">
        <v>505</v>
      </c>
      <c r="F241" s="875" t="s">
        <v>458</v>
      </c>
      <c r="G241" s="875" t="s">
        <v>460</v>
      </c>
      <c r="H241" s="876" t="s">
        <v>679</v>
      </c>
      <c r="I241" s="649">
        <f aca="true" t="shared" si="111" ref="I241:Q241">I242+I243</f>
        <v>10466.8</v>
      </c>
      <c r="J241" s="650">
        <f t="shared" si="111"/>
        <v>615</v>
      </c>
      <c r="K241" s="651">
        <f t="shared" si="111"/>
        <v>11081.8</v>
      </c>
      <c r="L241" s="650">
        <f t="shared" si="111"/>
        <v>4820.799999999999</v>
      </c>
      <c r="M241" s="650">
        <f t="shared" si="111"/>
        <v>615</v>
      </c>
      <c r="N241" s="652">
        <f t="shared" si="111"/>
        <v>5435.799999999999</v>
      </c>
      <c r="O241" s="649">
        <f t="shared" si="111"/>
        <v>5646</v>
      </c>
      <c r="P241" s="650">
        <f t="shared" si="111"/>
        <v>0</v>
      </c>
      <c r="Q241" s="651">
        <f t="shared" si="111"/>
        <v>5646</v>
      </c>
    </row>
    <row r="242" spans="1:17" s="13" customFormat="1" ht="11.25" customHeight="1">
      <c r="A242" s="560"/>
      <c r="B242" s="676" t="s">
        <v>682</v>
      </c>
      <c r="C242" s="676"/>
      <c r="D242" s="910" t="s">
        <v>457</v>
      </c>
      <c r="E242" s="910" t="s">
        <v>505</v>
      </c>
      <c r="F242" s="910" t="s">
        <v>458</v>
      </c>
      <c r="G242" s="897" t="s">
        <v>683</v>
      </c>
      <c r="H242" s="1057" t="s">
        <v>679</v>
      </c>
      <c r="I242" s="575">
        <f>L242+O242</f>
        <v>4820.799999999999</v>
      </c>
      <c r="J242" s="576">
        <f>M242+P242</f>
        <v>615</v>
      </c>
      <c r="K242" s="577">
        <f>I242+J242</f>
        <v>5435.799999999999</v>
      </c>
      <c r="L242" s="576">
        <v>4820.799999999999</v>
      </c>
      <c r="M242" s="576">
        <v>615</v>
      </c>
      <c r="N242" s="578">
        <f>L242+M242</f>
        <v>5435.799999999999</v>
      </c>
      <c r="O242" s="575"/>
      <c r="P242" s="576"/>
      <c r="Q242" s="577"/>
    </row>
    <row r="243" spans="1:17" s="13" customFormat="1" ht="11.25" customHeight="1">
      <c r="A243" s="560"/>
      <c r="B243" s="654" t="s">
        <v>684</v>
      </c>
      <c r="C243" s="654"/>
      <c r="D243" s="910"/>
      <c r="E243" s="910"/>
      <c r="F243" s="910"/>
      <c r="G243" s="618" t="s">
        <v>685</v>
      </c>
      <c r="H243" s="1058" t="s">
        <v>679</v>
      </c>
      <c r="I243" s="619">
        <f>L243+O243</f>
        <v>5646</v>
      </c>
      <c r="J243" s="620">
        <f>M243+P243</f>
        <v>0</v>
      </c>
      <c r="K243" s="621">
        <f>I243+J243</f>
        <v>5646</v>
      </c>
      <c r="L243" s="620"/>
      <c r="M243" s="620"/>
      <c r="N243" s="622"/>
      <c r="O243" s="619">
        <v>5646</v>
      </c>
      <c r="P243" s="620">
        <v>0</v>
      </c>
      <c r="Q243" s="621">
        <f>O243+P243</f>
        <v>5646</v>
      </c>
    </row>
    <row r="244" spans="1:17" s="13" customFormat="1" ht="12.75" customHeight="1">
      <c r="A244" s="560"/>
      <c r="B244" s="1060" t="s">
        <v>689</v>
      </c>
      <c r="C244" s="1060"/>
      <c r="D244" s="904" t="s">
        <v>457</v>
      </c>
      <c r="E244" s="1056" t="s">
        <v>505</v>
      </c>
      <c r="F244" s="875" t="s">
        <v>458</v>
      </c>
      <c r="G244" s="875" t="s">
        <v>460</v>
      </c>
      <c r="H244" s="876" t="s">
        <v>679</v>
      </c>
      <c r="I244" s="649">
        <f aca="true" t="shared" si="112" ref="I244:Q244">I245+I246</f>
        <v>11338.2</v>
      </c>
      <c r="J244" s="650">
        <f t="shared" si="112"/>
        <v>1057.3</v>
      </c>
      <c r="K244" s="651">
        <f t="shared" si="112"/>
        <v>12395.5</v>
      </c>
      <c r="L244" s="650">
        <f t="shared" si="112"/>
        <v>4739.6</v>
      </c>
      <c r="M244" s="650">
        <f t="shared" si="112"/>
        <v>763</v>
      </c>
      <c r="N244" s="652">
        <f t="shared" si="112"/>
        <v>5502.6</v>
      </c>
      <c r="O244" s="649">
        <f t="shared" si="112"/>
        <v>6598.6</v>
      </c>
      <c r="P244" s="650">
        <f t="shared" si="112"/>
        <v>294.3</v>
      </c>
      <c r="Q244" s="651">
        <f t="shared" si="112"/>
        <v>6892.900000000001</v>
      </c>
    </row>
    <row r="245" spans="1:17" s="13" customFormat="1" ht="11.25" customHeight="1">
      <c r="A245" s="560"/>
      <c r="B245" s="579" t="s">
        <v>682</v>
      </c>
      <c r="C245" s="579"/>
      <c r="D245" s="910" t="s">
        <v>457</v>
      </c>
      <c r="E245" s="910" t="s">
        <v>505</v>
      </c>
      <c r="F245" s="910" t="s">
        <v>458</v>
      </c>
      <c r="G245" s="897" t="s">
        <v>683</v>
      </c>
      <c r="H245" s="1057" t="s">
        <v>679</v>
      </c>
      <c r="I245" s="575">
        <f>L245+O245</f>
        <v>4739.6</v>
      </c>
      <c r="J245" s="576">
        <f>M245+P245</f>
        <v>763</v>
      </c>
      <c r="K245" s="577">
        <f>I245+J245</f>
        <v>5502.6</v>
      </c>
      <c r="L245" s="576">
        <v>4739.6</v>
      </c>
      <c r="M245" s="576">
        <v>763</v>
      </c>
      <c r="N245" s="578">
        <f>L245+M245</f>
        <v>5502.6</v>
      </c>
      <c r="O245" s="575"/>
      <c r="P245" s="576"/>
      <c r="Q245" s="577"/>
    </row>
    <row r="246" spans="1:17" s="13" customFormat="1" ht="11.25" customHeight="1">
      <c r="A246" s="560"/>
      <c r="B246" s="580" t="s">
        <v>684</v>
      </c>
      <c r="C246" s="580"/>
      <c r="D246" s="910"/>
      <c r="E246" s="910"/>
      <c r="F246" s="910"/>
      <c r="G246" s="618" t="s">
        <v>685</v>
      </c>
      <c r="H246" s="1058" t="s">
        <v>679</v>
      </c>
      <c r="I246" s="619">
        <f>L246+O246</f>
        <v>6598.6</v>
      </c>
      <c r="J246" s="620">
        <f>M246+P246</f>
        <v>294.3</v>
      </c>
      <c r="K246" s="621">
        <f>I246+J246</f>
        <v>6892.900000000001</v>
      </c>
      <c r="L246" s="620"/>
      <c r="M246" s="620"/>
      <c r="N246" s="622"/>
      <c r="O246" s="619">
        <v>6598.6</v>
      </c>
      <c r="P246" s="620">
        <v>294.3</v>
      </c>
      <c r="Q246" s="621">
        <f>O246+P246</f>
        <v>6892.900000000001</v>
      </c>
    </row>
    <row r="247" spans="1:17" s="13" customFormat="1" ht="11.25" customHeight="1">
      <c r="A247" s="560"/>
      <c r="B247" s="1055" t="s">
        <v>690</v>
      </c>
      <c r="C247" s="1055"/>
      <c r="D247" s="904" t="s">
        <v>457</v>
      </c>
      <c r="E247" s="1056" t="s">
        <v>505</v>
      </c>
      <c r="F247" s="875" t="s">
        <v>458</v>
      </c>
      <c r="G247" s="875" t="s">
        <v>460</v>
      </c>
      <c r="H247" s="876" t="s">
        <v>679</v>
      </c>
      <c r="I247" s="649">
        <f aca="true" t="shared" si="113" ref="I247:Q247">I248+I249</f>
        <v>17135.4</v>
      </c>
      <c r="J247" s="650">
        <f t="shared" si="113"/>
        <v>1475</v>
      </c>
      <c r="K247" s="651">
        <f t="shared" si="113"/>
        <v>18610.4</v>
      </c>
      <c r="L247" s="650">
        <f t="shared" si="113"/>
        <v>7654.200000000001</v>
      </c>
      <c r="M247" s="650">
        <f t="shared" si="113"/>
        <v>1078</v>
      </c>
      <c r="N247" s="652">
        <f t="shared" si="113"/>
        <v>8732.2</v>
      </c>
      <c r="O247" s="649">
        <f t="shared" si="113"/>
        <v>9481.2</v>
      </c>
      <c r="P247" s="650">
        <f t="shared" si="113"/>
        <v>397</v>
      </c>
      <c r="Q247" s="651">
        <f t="shared" si="113"/>
        <v>9878.2</v>
      </c>
    </row>
    <row r="248" spans="1:17" s="13" customFormat="1" ht="11.25" customHeight="1">
      <c r="A248" s="560"/>
      <c r="B248" s="579" t="s">
        <v>682</v>
      </c>
      <c r="C248" s="579"/>
      <c r="D248" s="897" t="s">
        <v>457</v>
      </c>
      <c r="E248" s="897" t="s">
        <v>505</v>
      </c>
      <c r="F248" s="897" t="s">
        <v>458</v>
      </c>
      <c r="G248" s="897" t="s">
        <v>683</v>
      </c>
      <c r="H248" s="1057" t="s">
        <v>679</v>
      </c>
      <c r="I248" s="575">
        <f>L248+O248</f>
        <v>7654.200000000001</v>
      </c>
      <c r="J248" s="576">
        <f>M248+P248</f>
        <v>1078</v>
      </c>
      <c r="K248" s="577">
        <f>I248+J248</f>
        <v>8732.2</v>
      </c>
      <c r="L248" s="576">
        <v>7654.200000000001</v>
      </c>
      <c r="M248" s="576">
        <v>1078</v>
      </c>
      <c r="N248" s="578">
        <f>L248+M248</f>
        <v>8732.2</v>
      </c>
      <c r="O248" s="575"/>
      <c r="P248" s="576"/>
      <c r="Q248" s="577"/>
    </row>
    <row r="249" spans="1:17" s="13" customFormat="1" ht="11.25" customHeight="1">
      <c r="A249" s="560"/>
      <c r="B249" s="580" t="s">
        <v>684</v>
      </c>
      <c r="C249" s="580"/>
      <c r="D249" s="897"/>
      <c r="E249" s="897"/>
      <c r="F249" s="897"/>
      <c r="G249" s="1061" t="s">
        <v>685</v>
      </c>
      <c r="H249" s="1062" t="s">
        <v>679</v>
      </c>
      <c r="I249" s="929">
        <f>L249+O249</f>
        <v>9481.2</v>
      </c>
      <c r="J249" s="930">
        <f>M249+P249</f>
        <v>397</v>
      </c>
      <c r="K249" s="931">
        <f>I249+J249</f>
        <v>9878.2</v>
      </c>
      <c r="L249" s="930"/>
      <c r="M249" s="930"/>
      <c r="N249" s="1063"/>
      <c r="O249" s="929">
        <v>9481.2</v>
      </c>
      <c r="P249" s="930">
        <v>397</v>
      </c>
      <c r="Q249" s="931">
        <f>O249+P249</f>
        <v>9878.2</v>
      </c>
    </row>
    <row r="250" spans="1:17" s="13" customFormat="1" ht="13.5" customHeight="1">
      <c r="A250" s="560"/>
      <c r="B250" s="1059" t="s">
        <v>691</v>
      </c>
      <c r="C250" s="1059"/>
      <c r="D250" s="920" t="s">
        <v>457</v>
      </c>
      <c r="E250" s="1064" t="s">
        <v>505</v>
      </c>
      <c r="F250" s="920" t="s">
        <v>458</v>
      </c>
      <c r="G250" s="920" t="s">
        <v>460</v>
      </c>
      <c r="H250" s="1065" t="s">
        <v>679</v>
      </c>
      <c r="I250" s="922">
        <f aca="true" t="shared" si="114" ref="I250:Q250">I251+I252</f>
        <v>17497.6</v>
      </c>
      <c r="J250" s="923">
        <f t="shared" si="114"/>
        <v>2051.3</v>
      </c>
      <c r="K250" s="924">
        <f t="shared" si="114"/>
        <v>19548.899999999998</v>
      </c>
      <c r="L250" s="923">
        <f t="shared" si="114"/>
        <v>8130.8</v>
      </c>
      <c r="M250" s="923">
        <f t="shared" si="114"/>
        <v>1183</v>
      </c>
      <c r="N250" s="972">
        <f t="shared" si="114"/>
        <v>9313.8</v>
      </c>
      <c r="O250" s="922">
        <f t="shared" si="114"/>
        <v>9366.8</v>
      </c>
      <c r="P250" s="923">
        <f t="shared" si="114"/>
        <v>868.3</v>
      </c>
      <c r="Q250" s="924">
        <f t="shared" si="114"/>
        <v>10235.099999999999</v>
      </c>
    </row>
    <row r="251" spans="1:17" s="13" customFormat="1" ht="11.25" customHeight="1">
      <c r="A251" s="560"/>
      <c r="B251" s="579" t="s">
        <v>682</v>
      </c>
      <c r="C251" s="579"/>
      <c r="D251" s="910" t="s">
        <v>457</v>
      </c>
      <c r="E251" s="910" t="s">
        <v>505</v>
      </c>
      <c r="F251" s="910" t="s">
        <v>458</v>
      </c>
      <c r="G251" s="897" t="s">
        <v>683</v>
      </c>
      <c r="H251" s="1057" t="s">
        <v>679</v>
      </c>
      <c r="I251" s="575">
        <f>L251+O251</f>
        <v>8130.8</v>
      </c>
      <c r="J251" s="576">
        <f>M251+P251</f>
        <v>1183</v>
      </c>
      <c r="K251" s="577">
        <f>I251+J251</f>
        <v>9313.8</v>
      </c>
      <c r="L251" s="576">
        <v>8130.8</v>
      </c>
      <c r="M251" s="576">
        <v>1183</v>
      </c>
      <c r="N251" s="578">
        <f>L251+M251</f>
        <v>9313.8</v>
      </c>
      <c r="O251" s="575"/>
      <c r="P251" s="576"/>
      <c r="Q251" s="577"/>
    </row>
    <row r="252" spans="1:17" s="13" customFormat="1" ht="11.25" customHeight="1">
      <c r="A252" s="560"/>
      <c r="B252" s="580" t="s">
        <v>684</v>
      </c>
      <c r="C252" s="580"/>
      <c r="D252" s="910"/>
      <c r="E252" s="910"/>
      <c r="F252" s="910"/>
      <c r="G252" s="618" t="s">
        <v>685</v>
      </c>
      <c r="H252" s="1058" t="s">
        <v>679</v>
      </c>
      <c r="I252" s="619">
        <f>L252+O252</f>
        <v>9366.8</v>
      </c>
      <c r="J252" s="620">
        <f>M252+P252</f>
        <v>868.3</v>
      </c>
      <c r="K252" s="621">
        <f>I252+J252</f>
        <v>10235.099999999999</v>
      </c>
      <c r="L252" s="620"/>
      <c r="M252" s="620"/>
      <c r="N252" s="622"/>
      <c r="O252" s="619">
        <v>9366.8</v>
      </c>
      <c r="P252" s="620">
        <v>868.3</v>
      </c>
      <c r="Q252" s="621">
        <f>O252+P252</f>
        <v>10235.099999999999</v>
      </c>
    </row>
    <row r="253" spans="1:17" s="13" customFormat="1" ht="14.25" customHeight="1">
      <c r="A253" s="560"/>
      <c r="B253" s="1055" t="s">
        <v>692</v>
      </c>
      <c r="C253" s="1055"/>
      <c r="D253" s="904" t="s">
        <v>457</v>
      </c>
      <c r="E253" s="1056" t="s">
        <v>505</v>
      </c>
      <c r="F253" s="875" t="s">
        <v>458</v>
      </c>
      <c r="G253" s="875" t="s">
        <v>460</v>
      </c>
      <c r="H253" s="876" t="s">
        <v>679</v>
      </c>
      <c r="I253" s="649">
        <f aca="true" t="shared" si="115" ref="I253:Q253">I254+I255</f>
        <v>18023.1</v>
      </c>
      <c r="J253" s="650">
        <f t="shared" si="115"/>
        <v>1940.4</v>
      </c>
      <c r="K253" s="651">
        <f t="shared" si="115"/>
        <v>19963.5</v>
      </c>
      <c r="L253" s="650">
        <f t="shared" si="115"/>
        <v>8400.9</v>
      </c>
      <c r="M253" s="650">
        <f t="shared" si="115"/>
        <v>1102</v>
      </c>
      <c r="N253" s="652">
        <f t="shared" si="115"/>
        <v>9502.9</v>
      </c>
      <c r="O253" s="649">
        <f t="shared" si="115"/>
        <v>9622.2</v>
      </c>
      <c r="P253" s="650">
        <f t="shared" si="115"/>
        <v>838.4</v>
      </c>
      <c r="Q253" s="651">
        <f t="shared" si="115"/>
        <v>10460.6</v>
      </c>
    </row>
    <row r="254" spans="1:17" s="13" customFormat="1" ht="11.25" customHeight="1">
      <c r="A254" s="560"/>
      <c r="B254" s="579" t="s">
        <v>682</v>
      </c>
      <c r="C254" s="579"/>
      <c r="D254" s="910" t="s">
        <v>457</v>
      </c>
      <c r="E254" s="910" t="s">
        <v>505</v>
      </c>
      <c r="F254" s="910" t="s">
        <v>458</v>
      </c>
      <c r="G254" s="897" t="s">
        <v>683</v>
      </c>
      <c r="H254" s="1057" t="s">
        <v>679</v>
      </c>
      <c r="I254" s="575">
        <f>L254+O254</f>
        <v>8400.9</v>
      </c>
      <c r="J254" s="576">
        <f>M254+P254</f>
        <v>1102</v>
      </c>
      <c r="K254" s="577">
        <f>I254+J254</f>
        <v>9502.9</v>
      </c>
      <c r="L254" s="576">
        <v>8400.9</v>
      </c>
      <c r="M254" s="576">
        <v>1102</v>
      </c>
      <c r="N254" s="578">
        <f>L254+M254</f>
        <v>9502.9</v>
      </c>
      <c r="O254" s="575"/>
      <c r="P254" s="576"/>
      <c r="Q254" s="577"/>
    </row>
    <row r="255" spans="1:17" s="13" customFormat="1" ht="11.25" customHeight="1">
      <c r="A255" s="560"/>
      <c r="B255" s="580" t="s">
        <v>684</v>
      </c>
      <c r="C255" s="580"/>
      <c r="D255" s="910"/>
      <c r="E255" s="910"/>
      <c r="F255" s="910"/>
      <c r="G255" s="618" t="s">
        <v>685</v>
      </c>
      <c r="H255" s="1058" t="s">
        <v>679</v>
      </c>
      <c r="I255" s="619">
        <f>L255+O255</f>
        <v>9622.2</v>
      </c>
      <c r="J255" s="620">
        <f>M255+P255</f>
        <v>838.4</v>
      </c>
      <c r="K255" s="621">
        <f>I255+J255</f>
        <v>10460.6</v>
      </c>
      <c r="L255" s="620"/>
      <c r="M255" s="620"/>
      <c r="N255" s="622"/>
      <c r="O255" s="619">
        <v>9622.2</v>
      </c>
      <c r="P255" s="620">
        <v>838.4</v>
      </c>
      <c r="Q255" s="621">
        <f>O255+P255</f>
        <v>10460.6</v>
      </c>
    </row>
    <row r="256" spans="1:17" s="13" customFormat="1" ht="15.75" customHeight="1">
      <c r="A256" s="560"/>
      <c r="B256" s="1059" t="s">
        <v>693</v>
      </c>
      <c r="C256" s="1059"/>
      <c r="D256" s="904" t="s">
        <v>457</v>
      </c>
      <c r="E256" s="1056" t="s">
        <v>505</v>
      </c>
      <c r="F256" s="875" t="s">
        <v>458</v>
      </c>
      <c r="G256" s="875" t="s">
        <v>460</v>
      </c>
      <c r="H256" s="876" t="s">
        <v>679</v>
      </c>
      <c r="I256" s="649">
        <f aca="true" t="shared" si="116" ref="I256:Q256">I257+I258</f>
        <v>17727.1</v>
      </c>
      <c r="J256" s="650">
        <f t="shared" si="116"/>
        <v>2381.9</v>
      </c>
      <c r="K256" s="651">
        <f t="shared" si="116"/>
        <v>20109</v>
      </c>
      <c r="L256" s="650">
        <f t="shared" si="116"/>
        <v>8600.1</v>
      </c>
      <c r="M256" s="650">
        <f t="shared" si="116"/>
        <v>1529</v>
      </c>
      <c r="N256" s="652">
        <f t="shared" si="116"/>
        <v>10129.1</v>
      </c>
      <c r="O256" s="649">
        <f t="shared" si="116"/>
        <v>9127</v>
      </c>
      <c r="P256" s="650">
        <f t="shared" si="116"/>
        <v>852.9</v>
      </c>
      <c r="Q256" s="651">
        <f t="shared" si="116"/>
        <v>9979.9</v>
      </c>
    </row>
    <row r="257" spans="1:17" s="13" customFormat="1" ht="11.25" customHeight="1">
      <c r="A257" s="560"/>
      <c r="B257" s="579" t="s">
        <v>682</v>
      </c>
      <c r="C257" s="579"/>
      <c r="D257" s="910" t="s">
        <v>457</v>
      </c>
      <c r="E257" s="910" t="s">
        <v>505</v>
      </c>
      <c r="F257" s="910" t="s">
        <v>458</v>
      </c>
      <c r="G257" s="897" t="s">
        <v>683</v>
      </c>
      <c r="H257" s="1057" t="s">
        <v>679</v>
      </c>
      <c r="I257" s="575">
        <f>L257+O257</f>
        <v>8600.1</v>
      </c>
      <c r="J257" s="576">
        <f>M257+P257</f>
        <v>1529</v>
      </c>
      <c r="K257" s="577">
        <f>I257+J257</f>
        <v>10129.1</v>
      </c>
      <c r="L257" s="576">
        <v>8600.1</v>
      </c>
      <c r="M257" s="576">
        <v>1529</v>
      </c>
      <c r="N257" s="578">
        <f>L257+M257</f>
        <v>10129.1</v>
      </c>
      <c r="O257" s="575"/>
      <c r="P257" s="576"/>
      <c r="Q257" s="577"/>
    </row>
    <row r="258" spans="1:17" s="13" customFormat="1" ht="11.25" customHeight="1">
      <c r="A258" s="560"/>
      <c r="B258" s="580" t="s">
        <v>684</v>
      </c>
      <c r="C258" s="580"/>
      <c r="D258" s="910"/>
      <c r="E258" s="910"/>
      <c r="F258" s="910"/>
      <c r="G258" s="618" t="s">
        <v>685</v>
      </c>
      <c r="H258" s="1058" t="s">
        <v>679</v>
      </c>
      <c r="I258" s="619">
        <f>L258+O258</f>
        <v>9127</v>
      </c>
      <c r="J258" s="620">
        <f>M258+P258</f>
        <v>852.9</v>
      </c>
      <c r="K258" s="621">
        <f>I258+J258</f>
        <v>9979.9</v>
      </c>
      <c r="L258" s="620"/>
      <c r="M258" s="620"/>
      <c r="N258" s="622"/>
      <c r="O258" s="619">
        <v>9127</v>
      </c>
      <c r="P258" s="620">
        <v>852.9</v>
      </c>
      <c r="Q258" s="621">
        <f>O258+P258</f>
        <v>9979.9</v>
      </c>
    </row>
    <row r="259" spans="1:17" s="13" customFormat="1" ht="15" customHeight="1">
      <c r="A259" s="560"/>
      <c r="B259" s="1055" t="s">
        <v>694</v>
      </c>
      <c r="C259" s="1055"/>
      <c r="D259" s="904" t="s">
        <v>457</v>
      </c>
      <c r="E259" s="1056" t="s">
        <v>505</v>
      </c>
      <c r="F259" s="875" t="s">
        <v>458</v>
      </c>
      <c r="G259" s="875" t="s">
        <v>460</v>
      </c>
      <c r="H259" s="876" t="s">
        <v>679</v>
      </c>
      <c r="I259" s="649">
        <f aca="true" t="shared" si="117" ref="I259:Q259">I260+I261</f>
        <v>20271</v>
      </c>
      <c r="J259" s="650">
        <f t="shared" si="117"/>
        <v>2117.2</v>
      </c>
      <c r="K259" s="651">
        <f t="shared" si="117"/>
        <v>22388.2</v>
      </c>
      <c r="L259" s="650">
        <f t="shared" si="117"/>
        <v>9635</v>
      </c>
      <c r="M259" s="650">
        <f t="shared" si="117"/>
        <v>1176</v>
      </c>
      <c r="N259" s="652">
        <f t="shared" si="117"/>
        <v>10811</v>
      </c>
      <c r="O259" s="649">
        <f t="shared" si="117"/>
        <v>10636</v>
      </c>
      <c r="P259" s="650">
        <f t="shared" si="117"/>
        <v>941.2</v>
      </c>
      <c r="Q259" s="651">
        <f t="shared" si="117"/>
        <v>11577.2</v>
      </c>
    </row>
    <row r="260" spans="1:17" s="13" customFormat="1" ht="11.25" customHeight="1">
      <c r="A260" s="560"/>
      <c r="B260" s="579" t="s">
        <v>682</v>
      </c>
      <c r="C260" s="579"/>
      <c r="D260" s="910" t="s">
        <v>457</v>
      </c>
      <c r="E260" s="910" t="s">
        <v>505</v>
      </c>
      <c r="F260" s="910" t="s">
        <v>458</v>
      </c>
      <c r="G260" s="897" t="s">
        <v>683</v>
      </c>
      <c r="H260" s="1057" t="s">
        <v>679</v>
      </c>
      <c r="I260" s="575">
        <f>L260+O260</f>
        <v>9635</v>
      </c>
      <c r="J260" s="576">
        <f>M260+P260</f>
        <v>1176</v>
      </c>
      <c r="K260" s="577">
        <f>I260+J260</f>
        <v>10811</v>
      </c>
      <c r="L260" s="576">
        <v>9635</v>
      </c>
      <c r="M260" s="576">
        <v>1176</v>
      </c>
      <c r="N260" s="578">
        <f>L260+M260</f>
        <v>10811</v>
      </c>
      <c r="O260" s="575"/>
      <c r="P260" s="576"/>
      <c r="Q260" s="577"/>
    </row>
    <row r="261" spans="1:17" s="13" customFormat="1" ht="11.25" customHeight="1">
      <c r="A261" s="560"/>
      <c r="B261" s="580" t="s">
        <v>684</v>
      </c>
      <c r="C261" s="580"/>
      <c r="D261" s="910"/>
      <c r="E261" s="910"/>
      <c r="F261" s="910"/>
      <c r="G261" s="618" t="s">
        <v>685</v>
      </c>
      <c r="H261" s="1058" t="s">
        <v>679</v>
      </c>
      <c r="I261" s="619">
        <f>L261+O261</f>
        <v>10636</v>
      </c>
      <c r="J261" s="620">
        <f>M261+P261</f>
        <v>941.2</v>
      </c>
      <c r="K261" s="621">
        <f>I261+J261</f>
        <v>11577.2</v>
      </c>
      <c r="L261" s="620"/>
      <c r="M261" s="620"/>
      <c r="N261" s="622"/>
      <c r="O261" s="619">
        <v>10636</v>
      </c>
      <c r="P261" s="620">
        <v>941.2</v>
      </c>
      <c r="Q261" s="621">
        <f>O261+P261</f>
        <v>11577.2</v>
      </c>
    </row>
    <row r="262" spans="1:17" s="13" customFormat="1" ht="17.25" customHeight="1">
      <c r="A262" s="560"/>
      <c r="B262" s="1059" t="s">
        <v>695</v>
      </c>
      <c r="C262" s="1059"/>
      <c r="D262" s="904" t="s">
        <v>457</v>
      </c>
      <c r="E262" s="1056" t="s">
        <v>505</v>
      </c>
      <c r="F262" s="875" t="s">
        <v>458</v>
      </c>
      <c r="G262" s="875" t="s">
        <v>460</v>
      </c>
      <c r="H262" s="876" t="s">
        <v>679</v>
      </c>
      <c r="I262" s="649">
        <f aca="true" t="shared" si="118" ref="I262:Q262">I263+I264</f>
        <v>19196.1</v>
      </c>
      <c r="J262" s="650">
        <f t="shared" si="118"/>
        <v>2406.1</v>
      </c>
      <c r="K262" s="651">
        <f t="shared" si="118"/>
        <v>21602.199999999997</v>
      </c>
      <c r="L262" s="650">
        <f t="shared" si="118"/>
        <v>9365.099999999999</v>
      </c>
      <c r="M262" s="650">
        <f t="shared" si="118"/>
        <v>1233</v>
      </c>
      <c r="N262" s="652">
        <f t="shared" si="118"/>
        <v>10598.099999999999</v>
      </c>
      <c r="O262" s="649">
        <f t="shared" si="118"/>
        <v>9831</v>
      </c>
      <c r="P262" s="650">
        <f t="shared" si="118"/>
        <v>1173.1</v>
      </c>
      <c r="Q262" s="651">
        <f t="shared" si="118"/>
        <v>11004.1</v>
      </c>
    </row>
    <row r="263" spans="1:17" s="13" customFormat="1" ht="11.25" customHeight="1">
      <c r="A263" s="560"/>
      <c r="B263" s="579" t="s">
        <v>682</v>
      </c>
      <c r="C263" s="579"/>
      <c r="D263" s="910" t="s">
        <v>457</v>
      </c>
      <c r="E263" s="910" t="s">
        <v>505</v>
      </c>
      <c r="F263" s="910" t="s">
        <v>458</v>
      </c>
      <c r="G263" s="897" t="s">
        <v>683</v>
      </c>
      <c r="H263" s="1057" t="s">
        <v>679</v>
      </c>
      <c r="I263" s="575">
        <f>L263+O263</f>
        <v>9365.099999999999</v>
      </c>
      <c r="J263" s="576">
        <f>M263+P263</f>
        <v>1233</v>
      </c>
      <c r="K263" s="577">
        <f>I263+J263</f>
        <v>10598.099999999999</v>
      </c>
      <c r="L263" s="576">
        <v>9365.099999999999</v>
      </c>
      <c r="M263" s="576">
        <v>1233</v>
      </c>
      <c r="N263" s="578">
        <f>L263+M263</f>
        <v>10598.099999999999</v>
      </c>
      <c r="O263" s="575"/>
      <c r="P263" s="576"/>
      <c r="Q263" s="577"/>
    </row>
    <row r="264" spans="1:17" s="13" customFormat="1" ht="11.25" customHeight="1">
      <c r="A264" s="560"/>
      <c r="B264" s="580" t="s">
        <v>684</v>
      </c>
      <c r="C264" s="580"/>
      <c r="D264" s="910"/>
      <c r="E264" s="910"/>
      <c r="F264" s="910"/>
      <c r="G264" s="618" t="s">
        <v>685</v>
      </c>
      <c r="H264" s="1058" t="s">
        <v>679</v>
      </c>
      <c r="I264" s="619">
        <f>L264+O264</f>
        <v>9831</v>
      </c>
      <c r="J264" s="620">
        <f>M264+P264</f>
        <v>1173.1</v>
      </c>
      <c r="K264" s="621">
        <f>I264+J264</f>
        <v>11004.1</v>
      </c>
      <c r="L264" s="620"/>
      <c r="M264" s="620"/>
      <c r="N264" s="622"/>
      <c r="O264" s="619">
        <v>9831</v>
      </c>
      <c r="P264" s="620">
        <v>1173.1</v>
      </c>
      <c r="Q264" s="621">
        <f>O264+P264</f>
        <v>11004.1</v>
      </c>
    </row>
    <row r="265" spans="1:17" s="13" customFormat="1" ht="18" customHeight="1">
      <c r="A265" s="560"/>
      <c r="B265" s="1055" t="s">
        <v>696</v>
      </c>
      <c r="C265" s="1055"/>
      <c r="D265" s="904" t="s">
        <v>457</v>
      </c>
      <c r="E265" s="1056" t="s">
        <v>505</v>
      </c>
      <c r="F265" s="875" t="s">
        <v>458</v>
      </c>
      <c r="G265" s="875" t="s">
        <v>460</v>
      </c>
      <c r="H265" s="876" t="s">
        <v>679</v>
      </c>
      <c r="I265" s="649">
        <f aca="true" t="shared" si="119" ref="I265:Q265">I266+I267</f>
        <v>20964.699999999997</v>
      </c>
      <c r="J265" s="650">
        <f t="shared" si="119"/>
        <v>1970.9</v>
      </c>
      <c r="K265" s="651">
        <f t="shared" si="119"/>
        <v>22935.6</v>
      </c>
      <c r="L265" s="650">
        <f t="shared" si="119"/>
        <v>9211.599999999999</v>
      </c>
      <c r="M265" s="650">
        <f t="shared" si="119"/>
        <v>1382</v>
      </c>
      <c r="N265" s="652">
        <f t="shared" si="119"/>
        <v>10593.599999999999</v>
      </c>
      <c r="O265" s="649">
        <f t="shared" si="119"/>
        <v>11753.1</v>
      </c>
      <c r="P265" s="650">
        <f t="shared" si="119"/>
        <v>588.9</v>
      </c>
      <c r="Q265" s="651">
        <f t="shared" si="119"/>
        <v>12342</v>
      </c>
    </row>
    <row r="266" spans="1:17" s="13" customFormat="1" ht="11.25" customHeight="1">
      <c r="A266" s="560"/>
      <c r="B266" s="579" t="s">
        <v>682</v>
      </c>
      <c r="C266" s="579"/>
      <c r="D266" s="910" t="s">
        <v>457</v>
      </c>
      <c r="E266" s="910" t="s">
        <v>505</v>
      </c>
      <c r="F266" s="910" t="s">
        <v>458</v>
      </c>
      <c r="G266" s="897" t="s">
        <v>683</v>
      </c>
      <c r="H266" s="1057" t="s">
        <v>679</v>
      </c>
      <c r="I266" s="575">
        <f>L266+O266</f>
        <v>9211.599999999999</v>
      </c>
      <c r="J266" s="576">
        <f>M266+P266</f>
        <v>1382</v>
      </c>
      <c r="K266" s="577">
        <f>I266+J266</f>
        <v>10593.599999999999</v>
      </c>
      <c r="L266" s="576">
        <v>9211.599999999999</v>
      </c>
      <c r="M266" s="576">
        <v>1382</v>
      </c>
      <c r="N266" s="578">
        <f>L266+M266</f>
        <v>10593.599999999999</v>
      </c>
      <c r="O266" s="575"/>
      <c r="P266" s="576"/>
      <c r="Q266" s="577"/>
    </row>
    <row r="267" spans="1:17" s="13" customFormat="1" ht="11.25" customHeight="1">
      <c r="A267" s="560"/>
      <c r="B267" s="580" t="s">
        <v>684</v>
      </c>
      <c r="C267" s="580"/>
      <c r="D267" s="910"/>
      <c r="E267" s="910"/>
      <c r="F267" s="910"/>
      <c r="G267" s="618" t="s">
        <v>685</v>
      </c>
      <c r="H267" s="1058" t="s">
        <v>679</v>
      </c>
      <c r="I267" s="619">
        <f>L267+O267</f>
        <v>11753.1</v>
      </c>
      <c r="J267" s="620">
        <f>M267+P267</f>
        <v>588.9</v>
      </c>
      <c r="K267" s="621">
        <f>I267+J267</f>
        <v>12342</v>
      </c>
      <c r="L267" s="620"/>
      <c r="M267" s="620"/>
      <c r="N267" s="622"/>
      <c r="O267" s="619">
        <v>11753.1</v>
      </c>
      <c r="P267" s="620">
        <v>588.9</v>
      </c>
      <c r="Q267" s="621">
        <f>O267+P267</f>
        <v>12342</v>
      </c>
    </row>
    <row r="268" spans="1:17" s="13" customFormat="1" ht="21.75" customHeight="1">
      <c r="A268" s="1066" t="s">
        <v>697</v>
      </c>
      <c r="B268" s="1066"/>
      <c r="C268" s="1066"/>
      <c r="D268" s="1067" t="s">
        <v>457</v>
      </c>
      <c r="E268" s="1067" t="s">
        <v>505</v>
      </c>
      <c r="F268" s="1068" t="s">
        <v>458</v>
      </c>
      <c r="G268" s="1068" t="s">
        <v>460</v>
      </c>
      <c r="H268" s="1069" t="s">
        <v>698</v>
      </c>
      <c r="I268" s="1070">
        <f>I269+I270+I271+I272+I273</f>
        <v>3791.2999999999997</v>
      </c>
      <c r="J268" s="1071">
        <f aca="true" t="shared" si="120" ref="J268:Q268">J269+J270+J271+J272+J273</f>
        <v>368.5</v>
      </c>
      <c r="K268" s="1072">
        <f t="shared" si="120"/>
        <v>4159.8</v>
      </c>
      <c r="L268" s="1071">
        <f t="shared" si="120"/>
        <v>2883.8999999999996</v>
      </c>
      <c r="M268" s="1071">
        <f t="shared" si="120"/>
        <v>368.5</v>
      </c>
      <c r="N268" s="1073">
        <f t="shared" si="120"/>
        <v>3252.3999999999996</v>
      </c>
      <c r="O268" s="1070">
        <f t="shared" si="120"/>
        <v>907.4</v>
      </c>
      <c r="P268" s="1071">
        <f t="shared" si="120"/>
        <v>0</v>
      </c>
      <c r="Q268" s="1072">
        <f t="shared" si="120"/>
        <v>907.4</v>
      </c>
    </row>
    <row r="269" spans="1:17" s="13" customFormat="1" ht="23.25" customHeight="1">
      <c r="A269" s="1074" t="s">
        <v>680</v>
      </c>
      <c r="B269" s="1075" t="s">
        <v>699</v>
      </c>
      <c r="C269" s="1075"/>
      <c r="D269" s="625" t="s">
        <v>457</v>
      </c>
      <c r="E269" s="624" t="s">
        <v>505</v>
      </c>
      <c r="F269" s="625" t="s">
        <v>458</v>
      </c>
      <c r="G269" s="625" t="s">
        <v>700</v>
      </c>
      <c r="H269" s="626" t="s">
        <v>698</v>
      </c>
      <c r="I269" s="584">
        <f aca="true" t="shared" si="121" ref="I269:J272">L269+O269</f>
        <v>2261.2</v>
      </c>
      <c r="J269" s="585">
        <f t="shared" si="121"/>
        <v>182</v>
      </c>
      <c r="K269" s="586">
        <f>I269+J269</f>
        <v>2443.2</v>
      </c>
      <c r="L269" s="585">
        <v>2261.2</v>
      </c>
      <c r="M269" s="585">
        <v>182</v>
      </c>
      <c r="N269" s="587">
        <f>L269+M269</f>
        <v>2443.2</v>
      </c>
      <c r="O269" s="584"/>
      <c r="P269" s="585"/>
      <c r="Q269" s="586"/>
    </row>
    <row r="270" spans="1:17" s="13" customFormat="1" ht="15.75" customHeight="1" hidden="1">
      <c r="A270" s="1074"/>
      <c r="B270" s="1075" t="s">
        <v>701</v>
      </c>
      <c r="C270" s="1075"/>
      <c r="D270" s="625" t="s">
        <v>457</v>
      </c>
      <c r="E270" s="624" t="s">
        <v>505</v>
      </c>
      <c r="F270" s="625" t="s">
        <v>458</v>
      </c>
      <c r="G270" s="541" t="s">
        <v>702</v>
      </c>
      <c r="H270" s="626" t="s">
        <v>698</v>
      </c>
      <c r="I270" s="584">
        <f t="shared" si="121"/>
        <v>0</v>
      </c>
      <c r="J270" s="585">
        <f t="shared" si="121"/>
        <v>0</v>
      </c>
      <c r="K270" s="586">
        <f>I270+J270</f>
        <v>0</v>
      </c>
      <c r="L270" s="585"/>
      <c r="M270" s="585"/>
      <c r="N270" s="587">
        <f>L270+M270</f>
        <v>0</v>
      </c>
      <c r="O270" s="584"/>
      <c r="P270" s="585"/>
      <c r="Q270" s="586"/>
    </row>
    <row r="271" spans="1:17" s="13" customFormat="1" ht="15.75" customHeight="1">
      <c r="A271" s="1074"/>
      <c r="B271" s="1075" t="s">
        <v>703</v>
      </c>
      <c r="C271" s="1075"/>
      <c r="D271" s="1076">
        <v>892</v>
      </c>
      <c r="E271" s="1077" t="s">
        <v>505</v>
      </c>
      <c r="F271" s="541" t="s">
        <v>458</v>
      </c>
      <c r="G271" s="541" t="s">
        <v>652</v>
      </c>
      <c r="H271" s="1078" t="s">
        <v>698</v>
      </c>
      <c r="I271" s="584">
        <f t="shared" si="121"/>
        <v>490</v>
      </c>
      <c r="J271" s="585">
        <f t="shared" si="121"/>
        <v>0</v>
      </c>
      <c r="K271" s="586">
        <f>I271+J271</f>
        <v>490</v>
      </c>
      <c r="L271" s="585"/>
      <c r="M271" s="585"/>
      <c r="N271" s="587">
        <f>L271+M271</f>
        <v>0</v>
      </c>
      <c r="O271" s="584">
        <v>490</v>
      </c>
      <c r="P271" s="585"/>
      <c r="Q271" s="577">
        <f>O271+P271</f>
        <v>490</v>
      </c>
    </row>
    <row r="272" spans="1:17" s="13" customFormat="1" ht="15" customHeight="1">
      <c r="A272" s="1074"/>
      <c r="B272" s="1075" t="s">
        <v>704</v>
      </c>
      <c r="C272" s="1075"/>
      <c r="D272" s="624" t="s">
        <v>705</v>
      </c>
      <c r="E272" s="624" t="s">
        <v>505</v>
      </c>
      <c r="F272" s="625" t="s">
        <v>458</v>
      </c>
      <c r="G272" s="625" t="s">
        <v>615</v>
      </c>
      <c r="H272" s="626" t="s">
        <v>698</v>
      </c>
      <c r="I272" s="584">
        <f t="shared" si="121"/>
        <v>560.5</v>
      </c>
      <c r="J272" s="585">
        <f t="shared" si="121"/>
        <v>186.5</v>
      </c>
      <c r="K272" s="586">
        <f>I272+J272</f>
        <v>747</v>
      </c>
      <c r="L272" s="585">
        <v>560.5</v>
      </c>
      <c r="M272" s="585">
        <v>186.5</v>
      </c>
      <c r="N272" s="587">
        <f>L272+M272</f>
        <v>747</v>
      </c>
      <c r="O272" s="584"/>
      <c r="P272" s="585"/>
      <c r="Q272" s="586"/>
    </row>
    <row r="273" spans="1:17" s="13" customFormat="1" ht="22.5" customHeight="1">
      <c r="A273" s="1079"/>
      <c r="B273" s="1059" t="s">
        <v>706</v>
      </c>
      <c r="C273" s="1059"/>
      <c r="D273" s="1064" t="s">
        <v>457</v>
      </c>
      <c r="E273" s="1064" t="s">
        <v>505</v>
      </c>
      <c r="F273" s="920" t="s">
        <v>458</v>
      </c>
      <c r="G273" s="920" t="s">
        <v>460</v>
      </c>
      <c r="H273" s="1065" t="s">
        <v>698</v>
      </c>
      <c r="I273" s="922">
        <f>I274+I275+I276</f>
        <v>479.59999999999997</v>
      </c>
      <c r="J273" s="923">
        <f>J274+J275+J276</f>
        <v>0</v>
      </c>
      <c r="K273" s="924">
        <f aca="true" t="shared" si="122" ref="K273:Q273">K274+K275+K276</f>
        <v>479.59999999999997</v>
      </c>
      <c r="L273" s="923">
        <f t="shared" si="122"/>
        <v>62.2</v>
      </c>
      <c r="M273" s="923">
        <f t="shared" si="122"/>
        <v>0</v>
      </c>
      <c r="N273" s="972">
        <f t="shared" si="122"/>
        <v>62.2</v>
      </c>
      <c r="O273" s="922">
        <f t="shared" si="122"/>
        <v>417.4</v>
      </c>
      <c r="P273" s="923">
        <f t="shared" si="122"/>
        <v>0</v>
      </c>
      <c r="Q273" s="924">
        <f t="shared" si="122"/>
        <v>417.4</v>
      </c>
    </row>
    <row r="274" spans="1:17" s="13" customFormat="1" ht="13.5" customHeight="1">
      <c r="A274" s="1079"/>
      <c r="B274" s="803" t="s">
        <v>303</v>
      </c>
      <c r="C274" s="1080" t="s">
        <v>707</v>
      </c>
      <c r="D274" s="1081">
        <v>892</v>
      </c>
      <c r="E274" s="910" t="s">
        <v>505</v>
      </c>
      <c r="F274" s="765" t="s">
        <v>458</v>
      </c>
      <c r="G274" s="881" t="s">
        <v>708</v>
      </c>
      <c r="H274" s="657" t="s">
        <v>698</v>
      </c>
      <c r="I274" s="575">
        <f aca="true" t="shared" si="123" ref="I274:J276">L274+O274</f>
        <v>62.2</v>
      </c>
      <c r="J274" s="576">
        <f t="shared" si="123"/>
        <v>0</v>
      </c>
      <c r="K274" s="577">
        <f>I274+J274</f>
        <v>62.2</v>
      </c>
      <c r="L274" s="576">
        <v>62.2</v>
      </c>
      <c r="M274" s="576"/>
      <c r="N274" s="578">
        <f>L274+M274</f>
        <v>62.2</v>
      </c>
      <c r="O274" s="575"/>
      <c r="P274" s="576"/>
      <c r="Q274" s="577"/>
    </row>
    <row r="275" spans="1:17" s="13" customFormat="1" ht="12.75" customHeight="1">
      <c r="A275" s="1079"/>
      <c r="B275" s="803"/>
      <c r="C275" s="1082" t="s">
        <v>709</v>
      </c>
      <c r="D275" s="1081"/>
      <c r="E275" s="910"/>
      <c r="F275" s="910"/>
      <c r="G275" s="881" t="s">
        <v>710</v>
      </c>
      <c r="H275" s="657"/>
      <c r="I275" s="575">
        <f t="shared" si="123"/>
        <v>396.5</v>
      </c>
      <c r="J275" s="576">
        <f t="shared" si="123"/>
        <v>0</v>
      </c>
      <c r="K275" s="577">
        <f>I275+J275</f>
        <v>396.5</v>
      </c>
      <c r="L275" s="576"/>
      <c r="M275" s="576"/>
      <c r="N275" s="578">
        <f>L275+M275</f>
        <v>0</v>
      </c>
      <c r="O275" s="575">
        <v>396.5</v>
      </c>
      <c r="P275" s="576"/>
      <c r="Q275" s="577">
        <f>O275+P275</f>
        <v>396.5</v>
      </c>
    </row>
    <row r="276" spans="1:17" s="13" customFormat="1" ht="13.5" customHeight="1">
      <c r="A276" s="1079"/>
      <c r="B276" s="803"/>
      <c r="C276" s="1083" t="s">
        <v>711</v>
      </c>
      <c r="D276" s="1081"/>
      <c r="E276" s="1081"/>
      <c r="F276" s="1081"/>
      <c r="G276" s="881" t="s">
        <v>710</v>
      </c>
      <c r="H276" s="657"/>
      <c r="I276" s="549">
        <f t="shared" si="123"/>
        <v>20.9</v>
      </c>
      <c r="J276" s="550">
        <f t="shared" si="123"/>
        <v>0</v>
      </c>
      <c r="K276" s="551">
        <f>I276+J276</f>
        <v>20.9</v>
      </c>
      <c r="L276" s="550"/>
      <c r="M276" s="550"/>
      <c r="N276" s="552">
        <f>L276+M276</f>
        <v>0</v>
      </c>
      <c r="O276" s="549">
        <v>20.9</v>
      </c>
      <c r="P276" s="550"/>
      <c r="Q276" s="551">
        <f>O276+P276</f>
        <v>20.9</v>
      </c>
    </row>
    <row r="277" spans="1:17" s="7" customFormat="1" ht="23.25" customHeight="1">
      <c r="A277" s="1084" t="s">
        <v>712</v>
      </c>
      <c r="B277" s="1084"/>
      <c r="C277" s="1084"/>
      <c r="D277" s="1085" t="s">
        <v>457</v>
      </c>
      <c r="E277" s="1085" t="s">
        <v>505</v>
      </c>
      <c r="F277" s="1086" t="s">
        <v>458</v>
      </c>
      <c r="G277" s="1086" t="s">
        <v>460</v>
      </c>
      <c r="H277" s="1087" t="s">
        <v>461</v>
      </c>
      <c r="I277" s="1088">
        <f aca="true" t="shared" si="124" ref="I277:Q277">I231+I268</f>
        <v>205957</v>
      </c>
      <c r="J277" s="1089">
        <f t="shared" si="124"/>
        <v>20415.6</v>
      </c>
      <c r="K277" s="1090">
        <f t="shared" si="124"/>
        <v>226372.6</v>
      </c>
      <c r="L277" s="1089">
        <f t="shared" si="124"/>
        <v>95605.70000000001</v>
      </c>
      <c r="M277" s="1089">
        <f t="shared" si="124"/>
        <v>12797.5</v>
      </c>
      <c r="N277" s="1091">
        <f t="shared" si="124"/>
        <v>108403.20000000001</v>
      </c>
      <c r="O277" s="1088">
        <f t="shared" si="124"/>
        <v>110351.3</v>
      </c>
      <c r="P277" s="1089">
        <f t="shared" si="124"/>
        <v>7618.0999999999985</v>
      </c>
      <c r="Q277" s="1090">
        <f t="shared" si="124"/>
        <v>117969.4</v>
      </c>
    </row>
    <row r="278" spans="1:17" s="7" customFormat="1" ht="9" customHeight="1">
      <c r="A278" s="1092"/>
      <c r="B278" s="1020"/>
      <c r="C278" s="1020"/>
      <c r="D278" s="1093"/>
      <c r="E278" s="1093"/>
      <c r="F278" s="1093"/>
      <c r="G278" s="1093"/>
      <c r="H278" s="1093"/>
      <c r="I278" s="1094"/>
      <c r="J278" s="696"/>
      <c r="K278" s="1094"/>
      <c r="L278" s="696"/>
      <c r="M278" s="696"/>
      <c r="N278" s="1094"/>
      <c r="O278" s="1094"/>
      <c r="P278" s="696"/>
      <c r="Q278" s="1094"/>
    </row>
    <row r="279" spans="1:17" s="7" customFormat="1" ht="9.75" customHeight="1">
      <c r="A279" s="1095"/>
      <c r="B279" s="1022"/>
      <c r="C279" s="1022"/>
      <c r="D279" s="1096"/>
      <c r="E279" s="1096"/>
      <c r="F279" s="1096"/>
      <c r="G279" s="1096"/>
      <c r="H279" s="1096"/>
      <c r="I279" s="1097"/>
      <c r="J279" s="1097"/>
      <c r="K279" s="1097"/>
      <c r="L279" s="1097"/>
      <c r="M279" s="1097"/>
      <c r="N279" s="1097"/>
      <c r="O279" s="1097"/>
      <c r="P279" s="1097"/>
      <c r="Q279" s="1097"/>
    </row>
    <row r="280" spans="1:17" s="7" customFormat="1" ht="27" customHeight="1">
      <c r="A280" s="1098" t="s">
        <v>713</v>
      </c>
      <c r="B280" s="1098"/>
      <c r="C280" s="1098"/>
      <c r="D280" s="1099" t="s">
        <v>457</v>
      </c>
      <c r="E280" s="1100" t="s">
        <v>505</v>
      </c>
      <c r="F280" s="1099" t="s">
        <v>464</v>
      </c>
      <c r="G280" s="1099" t="s">
        <v>460</v>
      </c>
      <c r="H280" s="1101" t="s">
        <v>679</v>
      </c>
      <c r="I280" s="1102">
        <f aca="true" t="shared" si="125" ref="I280:Q280">I305+I308</f>
        <v>209722.4</v>
      </c>
      <c r="J280" s="1103">
        <f t="shared" si="125"/>
        <v>5637.6</v>
      </c>
      <c r="K280" s="1104">
        <f t="shared" si="125"/>
        <v>215359.99999999997</v>
      </c>
      <c r="L280" s="1103">
        <f t="shared" si="125"/>
        <v>59348.2</v>
      </c>
      <c r="M280" s="1103">
        <f t="shared" si="125"/>
        <v>1450</v>
      </c>
      <c r="N280" s="1105">
        <f t="shared" si="125"/>
        <v>60798.2</v>
      </c>
      <c r="O280" s="1102">
        <f t="shared" si="125"/>
        <v>150374.2</v>
      </c>
      <c r="P280" s="1103">
        <f t="shared" si="125"/>
        <v>4187.6</v>
      </c>
      <c r="Q280" s="1104">
        <f t="shared" si="125"/>
        <v>154561.8</v>
      </c>
    </row>
    <row r="281" spans="1:17" s="7" customFormat="1" ht="15" customHeight="1">
      <c r="A281" s="560" t="s">
        <v>303</v>
      </c>
      <c r="B281" s="902" t="s">
        <v>714</v>
      </c>
      <c r="C281" s="902"/>
      <c r="D281" s="904" t="s">
        <v>457</v>
      </c>
      <c r="E281" s="975" t="s">
        <v>505</v>
      </c>
      <c r="F281" s="904" t="s">
        <v>464</v>
      </c>
      <c r="G281" s="904" t="s">
        <v>460</v>
      </c>
      <c r="H281" s="1106" t="s">
        <v>679</v>
      </c>
      <c r="I281" s="922">
        <f aca="true" t="shared" si="126" ref="I281:Q281">I282+I283</f>
        <v>28701.699999999997</v>
      </c>
      <c r="J281" s="923">
        <f t="shared" si="126"/>
        <v>767.5</v>
      </c>
      <c r="K281" s="924">
        <f t="shared" si="126"/>
        <v>29469.199999999997</v>
      </c>
      <c r="L281" s="923">
        <f t="shared" si="126"/>
        <v>7157.4</v>
      </c>
      <c r="M281" s="923">
        <f t="shared" si="126"/>
        <v>179</v>
      </c>
      <c r="N281" s="972">
        <f t="shared" si="126"/>
        <v>7336.4</v>
      </c>
      <c r="O281" s="922">
        <f t="shared" si="126"/>
        <v>21544.3</v>
      </c>
      <c r="P281" s="923">
        <f t="shared" si="126"/>
        <v>588.5</v>
      </c>
      <c r="Q281" s="924">
        <f t="shared" si="126"/>
        <v>22132.8</v>
      </c>
    </row>
    <row r="282" spans="1:17" s="7" customFormat="1" ht="12.75" customHeight="1">
      <c r="A282" s="560"/>
      <c r="B282" s="676" t="s">
        <v>682</v>
      </c>
      <c r="C282" s="676"/>
      <c r="D282" s="897" t="s">
        <v>457</v>
      </c>
      <c r="E282" s="897" t="s">
        <v>505</v>
      </c>
      <c r="F282" s="897" t="s">
        <v>464</v>
      </c>
      <c r="G282" s="897" t="s">
        <v>715</v>
      </c>
      <c r="H282" s="1107" t="s">
        <v>679</v>
      </c>
      <c r="I282" s="570">
        <f>L282+O282</f>
        <v>7157.4</v>
      </c>
      <c r="J282" s="571">
        <f>M282+P282</f>
        <v>179</v>
      </c>
      <c r="K282" s="572">
        <f>I282+J282</f>
        <v>7336.4</v>
      </c>
      <c r="L282" s="571">
        <v>7157.4</v>
      </c>
      <c r="M282" s="571">
        <v>179</v>
      </c>
      <c r="N282" s="573">
        <f>L282+M282</f>
        <v>7336.4</v>
      </c>
      <c r="O282" s="570"/>
      <c r="P282" s="571"/>
      <c r="Q282" s="572"/>
    </row>
    <row r="283" spans="1:17" s="7" customFormat="1" ht="15.75" customHeight="1">
      <c r="A283" s="560"/>
      <c r="B283" s="654" t="s">
        <v>716</v>
      </c>
      <c r="C283" s="654"/>
      <c r="D283" s="897"/>
      <c r="E283" s="897"/>
      <c r="F283" s="897"/>
      <c r="G283" s="618" t="s">
        <v>685</v>
      </c>
      <c r="H283" s="1107" t="s">
        <v>679</v>
      </c>
      <c r="I283" s="570">
        <f>L283+O283</f>
        <v>21544.3</v>
      </c>
      <c r="J283" s="571">
        <f>M283+P283</f>
        <v>588.5</v>
      </c>
      <c r="K283" s="572">
        <f>I283+J283</f>
        <v>22132.8</v>
      </c>
      <c r="L283" s="571"/>
      <c r="M283" s="571"/>
      <c r="N283" s="573"/>
      <c r="O283" s="570">
        <v>21544.3</v>
      </c>
      <c r="P283" s="571">
        <v>588.5</v>
      </c>
      <c r="Q283" s="572">
        <f>O283+P283</f>
        <v>22132.8</v>
      </c>
    </row>
    <row r="284" spans="1:17" s="7" customFormat="1" ht="14.25" customHeight="1">
      <c r="A284" s="560"/>
      <c r="B284" s="1059" t="s">
        <v>717</v>
      </c>
      <c r="C284" s="1059"/>
      <c r="D284" s="904" t="s">
        <v>457</v>
      </c>
      <c r="E284" s="975" t="s">
        <v>505</v>
      </c>
      <c r="F284" s="904" t="s">
        <v>464</v>
      </c>
      <c r="G284" s="904" t="s">
        <v>460</v>
      </c>
      <c r="H284" s="1106" t="s">
        <v>679</v>
      </c>
      <c r="I284" s="922">
        <f aca="true" t="shared" si="127" ref="I284:Q284">I285+I286</f>
        <v>18494.199999999997</v>
      </c>
      <c r="J284" s="923">
        <f t="shared" si="127"/>
        <v>67</v>
      </c>
      <c r="K284" s="924">
        <f t="shared" si="127"/>
        <v>18561.199999999997</v>
      </c>
      <c r="L284" s="923">
        <f t="shared" si="127"/>
        <v>4800.799999999999</v>
      </c>
      <c r="M284" s="923">
        <f t="shared" si="127"/>
        <v>67</v>
      </c>
      <c r="N284" s="972">
        <f t="shared" si="127"/>
        <v>4867.799999999999</v>
      </c>
      <c r="O284" s="922">
        <f t="shared" si="127"/>
        <v>13693.4</v>
      </c>
      <c r="P284" s="923">
        <f t="shared" si="127"/>
        <v>0</v>
      </c>
      <c r="Q284" s="924">
        <f t="shared" si="127"/>
        <v>13693.4</v>
      </c>
    </row>
    <row r="285" spans="1:17" s="7" customFormat="1" ht="12.75" customHeight="1">
      <c r="A285" s="560"/>
      <c r="B285" s="676" t="s">
        <v>682</v>
      </c>
      <c r="C285" s="676"/>
      <c r="D285" s="910" t="s">
        <v>457</v>
      </c>
      <c r="E285" s="910" t="s">
        <v>505</v>
      </c>
      <c r="F285" s="910" t="s">
        <v>464</v>
      </c>
      <c r="G285" s="897" t="s">
        <v>715</v>
      </c>
      <c r="H285" s="1107" t="s">
        <v>679</v>
      </c>
      <c r="I285" s="570">
        <f>L285+O285</f>
        <v>4800.799999999999</v>
      </c>
      <c r="J285" s="571">
        <f>M285+P285</f>
        <v>67</v>
      </c>
      <c r="K285" s="572">
        <f>I285+J285</f>
        <v>4867.799999999999</v>
      </c>
      <c r="L285" s="571">
        <v>4800.799999999999</v>
      </c>
      <c r="M285" s="571">
        <v>67</v>
      </c>
      <c r="N285" s="573">
        <f>L285+M285</f>
        <v>4867.799999999999</v>
      </c>
      <c r="O285" s="570"/>
      <c r="P285" s="571"/>
      <c r="Q285" s="572"/>
    </row>
    <row r="286" spans="1:17" s="7" customFormat="1" ht="17.25" customHeight="1">
      <c r="A286" s="560"/>
      <c r="B286" s="654" t="s">
        <v>716</v>
      </c>
      <c r="C286" s="654"/>
      <c r="D286" s="910"/>
      <c r="E286" s="910"/>
      <c r="F286" s="910"/>
      <c r="G286" s="618" t="s">
        <v>685</v>
      </c>
      <c r="H286" s="1108" t="s">
        <v>679</v>
      </c>
      <c r="I286" s="570">
        <f>L286+O286</f>
        <v>13693.4</v>
      </c>
      <c r="J286" s="571">
        <f>M286+P286</f>
        <v>0</v>
      </c>
      <c r="K286" s="572">
        <f>I286+J286</f>
        <v>13693.4</v>
      </c>
      <c r="L286" s="571"/>
      <c r="M286" s="571"/>
      <c r="N286" s="573"/>
      <c r="O286" s="570">
        <v>13693.4</v>
      </c>
      <c r="P286" s="571">
        <v>0</v>
      </c>
      <c r="Q286" s="572">
        <f>O286+P286</f>
        <v>13693.4</v>
      </c>
    </row>
    <row r="287" spans="1:17" s="7" customFormat="1" ht="15.75" customHeight="1">
      <c r="A287" s="560"/>
      <c r="B287" s="1060" t="s">
        <v>718</v>
      </c>
      <c r="C287" s="1060"/>
      <c r="D287" s="875" t="s">
        <v>457</v>
      </c>
      <c r="E287" s="1056" t="s">
        <v>505</v>
      </c>
      <c r="F287" s="875" t="s">
        <v>464</v>
      </c>
      <c r="G287" s="904" t="s">
        <v>460</v>
      </c>
      <c r="H287" s="1106" t="s">
        <v>679</v>
      </c>
      <c r="I287" s="922">
        <f aca="true" t="shared" si="128" ref="I287:Q287">I288+I289</f>
        <v>16723.7</v>
      </c>
      <c r="J287" s="923">
        <f t="shared" si="128"/>
        <v>583.2</v>
      </c>
      <c r="K287" s="924">
        <f t="shared" si="128"/>
        <v>17306.9</v>
      </c>
      <c r="L287" s="923">
        <f t="shared" si="128"/>
        <v>4215.8</v>
      </c>
      <c r="M287" s="923">
        <f t="shared" si="128"/>
        <v>24</v>
      </c>
      <c r="N287" s="972">
        <f t="shared" si="128"/>
        <v>4239.8</v>
      </c>
      <c r="O287" s="922">
        <f t="shared" si="128"/>
        <v>12507.9</v>
      </c>
      <c r="P287" s="923">
        <f t="shared" si="128"/>
        <v>559.2</v>
      </c>
      <c r="Q287" s="924">
        <f t="shared" si="128"/>
        <v>13067.1</v>
      </c>
    </row>
    <row r="288" spans="1:17" s="7" customFormat="1" ht="12.75" customHeight="1">
      <c r="A288" s="560"/>
      <c r="B288" s="676" t="s">
        <v>682</v>
      </c>
      <c r="C288" s="676"/>
      <c r="D288" s="897" t="s">
        <v>457</v>
      </c>
      <c r="E288" s="897" t="s">
        <v>505</v>
      </c>
      <c r="F288" s="897" t="s">
        <v>464</v>
      </c>
      <c r="G288" s="897" t="s">
        <v>715</v>
      </c>
      <c r="H288" s="1107" t="s">
        <v>679</v>
      </c>
      <c r="I288" s="570">
        <f>L288+O288</f>
        <v>4215.8</v>
      </c>
      <c r="J288" s="571">
        <f>M288+P288</f>
        <v>24</v>
      </c>
      <c r="K288" s="572">
        <f>I288+J288</f>
        <v>4239.8</v>
      </c>
      <c r="L288" s="571">
        <v>4215.8</v>
      </c>
      <c r="M288" s="571">
        <v>24</v>
      </c>
      <c r="N288" s="573">
        <f>L288+M288</f>
        <v>4239.8</v>
      </c>
      <c r="O288" s="570"/>
      <c r="P288" s="571"/>
      <c r="Q288" s="572"/>
    </row>
    <row r="289" spans="1:17" s="7" customFormat="1" ht="17.25" customHeight="1">
      <c r="A289" s="560"/>
      <c r="B289" s="654" t="s">
        <v>716</v>
      </c>
      <c r="C289" s="654"/>
      <c r="D289" s="897"/>
      <c r="E289" s="897"/>
      <c r="F289" s="897"/>
      <c r="G289" s="618" t="s">
        <v>685</v>
      </c>
      <c r="H289" s="1108" t="s">
        <v>679</v>
      </c>
      <c r="I289" s="570">
        <f>L289+O289</f>
        <v>12507.9</v>
      </c>
      <c r="J289" s="571">
        <f>M289+P289</f>
        <v>559.2</v>
      </c>
      <c r="K289" s="572">
        <f>I289+J289</f>
        <v>13067.1</v>
      </c>
      <c r="L289" s="571"/>
      <c r="M289" s="571"/>
      <c r="N289" s="573"/>
      <c r="O289" s="570">
        <v>12507.9</v>
      </c>
      <c r="P289" s="571">
        <v>559.2</v>
      </c>
      <c r="Q289" s="572">
        <f>O289+P289</f>
        <v>13067.1</v>
      </c>
    </row>
    <row r="290" spans="1:17" s="7" customFormat="1" ht="16.5" customHeight="1">
      <c r="A290" s="560"/>
      <c r="B290" s="1059" t="s">
        <v>719</v>
      </c>
      <c r="C290" s="1059"/>
      <c r="D290" s="904" t="s">
        <v>457</v>
      </c>
      <c r="E290" s="975" t="s">
        <v>505</v>
      </c>
      <c r="F290" s="904" t="s">
        <v>464</v>
      </c>
      <c r="G290" s="904" t="s">
        <v>460</v>
      </c>
      <c r="H290" s="1106" t="s">
        <v>679</v>
      </c>
      <c r="I290" s="922">
        <f aca="true" t="shared" si="129" ref="I290:Q290">I291+I292</f>
        <v>21341.6</v>
      </c>
      <c r="J290" s="923">
        <f t="shared" si="129"/>
        <v>392.1</v>
      </c>
      <c r="K290" s="924">
        <f t="shared" si="129"/>
        <v>21733.7</v>
      </c>
      <c r="L290" s="923">
        <f t="shared" si="129"/>
        <v>6565.3</v>
      </c>
      <c r="M290" s="923">
        <f t="shared" si="129"/>
        <v>142</v>
      </c>
      <c r="N290" s="972">
        <f t="shared" si="129"/>
        <v>6707.3</v>
      </c>
      <c r="O290" s="922">
        <f t="shared" si="129"/>
        <v>14776.3</v>
      </c>
      <c r="P290" s="923">
        <f t="shared" si="129"/>
        <v>250.1</v>
      </c>
      <c r="Q290" s="924">
        <f t="shared" si="129"/>
        <v>15026.4</v>
      </c>
    </row>
    <row r="291" spans="1:17" s="7" customFormat="1" ht="12.75" customHeight="1">
      <c r="A291" s="560"/>
      <c r="B291" s="676" t="s">
        <v>682</v>
      </c>
      <c r="C291" s="676"/>
      <c r="D291" s="910" t="s">
        <v>457</v>
      </c>
      <c r="E291" s="910" t="s">
        <v>505</v>
      </c>
      <c r="F291" s="910" t="s">
        <v>464</v>
      </c>
      <c r="G291" s="897" t="s">
        <v>715</v>
      </c>
      <c r="H291" s="1107" t="s">
        <v>679</v>
      </c>
      <c r="I291" s="570">
        <f>L291+O291</f>
        <v>6565.3</v>
      </c>
      <c r="J291" s="571">
        <f>M291+P291</f>
        <v>142</v>
      </c>
      <c r="K291" s="572">
        <f>I291+J291</f>
        <v>6707.3</v>
      </c>
      <c r="L291" s="571">
        <v>6565.3</v>
      </c>
      <c r="M291" s="571">
        <v>142</v>
      </c>
      <c r="N291" s="573">
        <f>L291+M291</f>
        <v>6707.3</v>
      </c>
      <c r="O291" s="570"/>
      <c r="P291" s="571"/>
      <c r="Q291" s="572"/>
    </row>
    <row r="292" spans="1:17" s="7" customFormat="1" ht="16.5" customHeight="1">
      <c r="A292" s="560"/>
      <c r="B292" s="654" t="s">
        <v>716</v>
      </c>
      <c r="C292" s="654"/>
      <c r="D292" s="910"/>
      <c r="E292" s="910"/>
      <c r="F292" s="910"/>
      <c r="G292" s="618" t="s">
        <v>685</v>
      </c>
      <c r="H292" s="1108" t="s">
        <v>679</v>
      </c>
      <c r="I292" s="570">
        <f>L292+O292</f>
        <v>14776.3</v>
      </c>
      <c r="J292" s="571">
        <f>M292+P292</f>
        <v>250.1</v>
      </c>
      <c r="K292" s="572">
        <f>I292+J292</f>
        <v>15026.4</v>
      </c>
      <c r="L292" s="571"/>
      <c r="M292" s="571"/>
      <c r="N292" s="573"/>
      <c r="O292" s="570">
        <v>14776.3</v>
      </c>
      <c r="P292" s="571">
        <v>250.1</v>
      </c>
      <c r="Q292" s="572">
        <f>O292+P292</f>
        <v>15026.4</v>
      </c>
    </row>
    <row r="293" spans="1:17" s="7" customFormat="1" ht="15.75" customHeight="1">
      <c r="A293" s="560"/>
      <c r="B293" s="1060" t="s">
        <v>720</v>
      </c>
      <c r="C293" s="1060"/>
      <c r="D293" s="875" t="s">
        <v>457</v>
      </c>
      <c r="E293" s="1056" t="s">
        <v>505</v>
      </c>
      <c r="F293" s="875" t="s">
        <v>464</v>
      </c>
      <c r="G293" s="904" t="s">
        <v>460</v>
      </c>
      <c r="H293" s="1106" t="s">
        <v>679</v>
      </c>
      <c r="I293" s="922">
        <f aca="true" t="shared" si="130" ref="I293:Q293">I294+I295</f>
        <v>25441.8</v>
      </c>
      <c r="J293" s="923">
        <f t="shared" si="130"/>
        <v>1062.6</v>
      </c>
      <c r="K293" s="924">
        <f t="shared" si="130"/>
        <v>26504.399999999998</v>
      </c>
      <c r="L293" s="923">
        <f t="shared" si="130"/>
        <v>7112.3</v>
      </c>
      <c r="M293" s="923">
        <f t="shared" si="130"/>
        <v>121</v>
      </c>
      <c r="N293" s="972">
        <f t="shared" si="130"/>
        <v>7233.3</v>
      </c>
      <c r="O293" s="922">
        <f t="shared" si="130"/>
        <v>18329.5</v>
      </c>
      <c r="P293" s="923">
        <f t="shared" si="130"/>
        <v>941.6</v>
      </c>
      <c r="Q293" s="924">
        <f t="shared" si="130"/>
        <v>19271.1</v>
      </c>
    </row>
    <row r="294" spans="1:17" s="7" customFormat="1" ht="14.25" customHeight="1">
      <c r="A294" s="560"/>
      <c r="B294" s="676" t="s">
        <v>682</v>
      </c>
      <c r="C294" s="676"/>
      <c r="D294" s="897" t="s">
        <v>457</v>
      </c>
      <c r="E294" s="897" t="s">
        <v>505</v>
      </c>
      <c r="F294" s="897" t="s">
        <v>464</v>
      </c>
      <c r="G294" s="897" t="s">
        <v>715</v>
      </c>
      <c r="H294" s="1107" t="s">
        <v>679</v>
      </c>
      <c r="I294" s="570">
        <f>L294+O294</f>
        <v>7112.3</v>
      </c>
      <c r="J294" s="571">
        <f>M294+P294</f>
        <v>121</v>
      </c>
      <c r="K294" s="572">
        <f>I294+J294</f>
        <v>7233.3</v>
      </c>
      <c r="L294" s="571">
        <v>7112.3</v>
      </c>
      <c r="M294" s="571">
        <v>121</v>
      </c>
      <c r="N294" s="573">
        <f>L294+M294</f>
        <v>7233.3</v>
      </c>
      <c r="O294" s="570"/>
      <c r="P294" s="571"/>
      <c r="Q294" s="572"/>
    </row>
    <row r="295" spans="1:17" s="7" customFormat="1" ht="12.75" customHeight="1">
      <c r="A295" s="560"/>
      <c r="B295" s="654" t="s">
        <v>716</v>
      </c>
      <c r="C295" s="654"/>
      <c r="D295" s="897"/>
      <c r="E295" s="897"/>
      <c r="F295" s="897"/>
      <c r="G295" s="618" t="s">
        <v>685</v>
      </c>
      <c r="H295" s="1108" t="s">
        <v>679</v>
      </c>
      <c r="I295" s="570">
        <f>L295+O295</f>
        <v>18329.5</v>
      </c>
      <c r="J295" s="571">
        <f>M295+P295</f>
        <v>941.6</v>
      </c>
      <c r="K295" s="572">
        <f>I295+J295</f>
        <v>19271.1</v>
      </c>
      <c r="L295" s="571"/>
      <c r="M295" s="571"/>
      <c r="N295" s="573"/>
      <c r="O295" s="570">
        <v>18329.5</v>
      </c>
      <c r="P295" s="571">
        <v>941.6</v>
      </c>
      <c r="Q295" s="572">
        <f>O295+P295</f>
        <v>19271.1</v>
      </c>
    </row>
    <row r="296" spans="1:17" s="7" customFormat="1" ht="14.25" customHeight="1">
      <c r="A296" s="560"/>
      <c r="B296" s="1059" t="s">
        <v>721</v>
      </c>
      <c r="C296" s="1059"/>
      <c r="D296" s="904" t="s">
        <v>457</v>
      </c>
      <c r="E296" s="975" t="s">
        <v>505</v>
      </c>
      <c r="F296" s="904" t="s">
        <v>464</v>
      </c>
      <c r="G296" s="904" t="s">
        <v>460</v>
      </c>
      <c r="H296" s="1106" t="s">
        <v>679</v>
      </c>
      <c r="I296" s="922">
        <f aca="true" t="shared" si="131" ref="I296:Q296">I297+I298</f>
        <v>34044.5</v>
      </c>
      <c r="J296" s="923">
        <f t="shared" si="131"/>
        <v>977.7</v>
      </c>
      <c r="K296" s="924">
        <f t="shared" si="131"/>
        <v>35022.2</v>
      </c>
      <c r="L296" s="923">
        <f t="shared" si="131"/>
        <v>11600.9</v>
      </c>
      <c r="M296" s="923">
        <f t="shared" si="131"/>
        <v>345</v>
      </c>
      <c r="N296" s="972">
        <f t="shared" si="131"/>
        <v>11945.9</v>
      </c>
      <c r="O296" s="922">
        <f t="shared" si="131"/>
        <v>22443.6</v>
      </c>
      <c r="P296" s="923">
        <f t="shared" si="131"/>
        <v>632.7</v>
      </c>
      <c r="Q296" s="924">
        <f t="shared" si="131"/>
        <v>23076.3</v>
      </c>
    </row>
    <row r="297" spans="1:17" s="7" customFormat="1" ht="12.75" customHeight="1">
      <c r="A297" s="560"/>
      <c r="B297" s="676" t="s">
        <v>682</v>
      </c>
      <c r="C297" s="676"/>
      <c r="D297" s="910" t="s">
        <v>457</v>
      </c>
      <c r="E297" s="910" t="s">
        <v>505</v>
      </c>
      <c r="F297" s="910" t="s">
        <v>464</v>
      </c>
      <c r="G297" s="897" t="s">
        <v>715</v>
      </c>
      <c r="H297" s="1107" t="s">
        <v>679</v>
      </c>
      <c r="I297" s="570">
        <f>L297+O297</f>
        <v>11600.9</v>
      </c>
      <c r="J297" s="571">
        <f>M297+P297</f>
        <v>345</v>
      </c>
      <c r="K297" s="572">
        <f>I297+J297</f>
        <v>11945.9</v>
      </c>
      <c r="L297" s="571">
        <v>11600.9</v>
      </c>
      <c r="M297" s="571">
        <v>345</v>
      </c>
      <c r="N297" s="573">
        <f>L297+M297</f>
        <v>11945.9</v>
      </c>
      <c r="O297" s="570"/>
      <c r="P297" s="571"/>
      <c r="Q297" s="572"/>
    </row>
    <row r="298" spans="1:17" s="7" customFormat="1" ht="12.75" customHeight="1">
      <c r="A298" s="560"/>
      <c r="B298" s="654" t="s">
        <v>716</v>
      </c>
      <c r="C298" s="654"/>
      <c r="D298" s="910"/>
      <c r="E298" s="910"/>
      <c r="F298" s="910"/>
      <c r="G298" s="618" t="s">
        <v>685</v>
      </c>
      <c r="H298" s="1108" t="s">
        <v>679</v>
      </c>
      <c r="I298" s="570">
        <f>L298+O298</f>
        <v>22443.6</v>
      </c>
      <c r="J298" s="571">
        <f>M298+P298</f>
        <v>632.7</v>
      </c>
      <c r="K298" s="572">
        <f>I298+J298</f>
        <v>23076.3</v>
      </c>
      <c r="L298" s="571"/>
      <c r="M298" s="571"/>
      <c r="N298" s="573"/>
      <c r="O298" s="570">
        <v>22443.6</v>
      </c>
      <c r="P298" s="571">
        <v>632.7</v>
      </c>
      <c r="Q298" s="572">
        <f>O298+P298</f>
        <v>23076.3</v>
      </c>
    </row>
    <row r="299" spans="1:17" s="7" customFormat="1" ht="18" customHeight="1">
      <c r="A299" s="560"/>
      <c r="B299" s="1060" t="s">
        <v>722</v>
      </c>
      <c r="C299" s="1060"/>
      <c r="D299" s="875" t="s">
        <v>457</v>
      </c>
      <c r="E299" s="1056" t="s">
        <v>505</v>
      </c>
      <c r="F299" s="875" t="s">
        <v>464</v>
      </c>
      <c r="G299" s="904" t="s">
        <v>460</v>
      </c>
      <c r="H299" s="1106" t="s">
        <v>679</v>
      </c>
      <c r="I299" s="922">
        <f aca="true" t="shared" si="132" ref="I299:Q299">I300+I301</f>
        <v>17491.5</v>
      </c>
      <c r="J299" s="923">
        <f t="shared" si="132"/>
        <v>832.9</v>
      </c>
      <c r="K299" s="924">
        <f t="shared" si="132"/>
        <v>18324.4</v>
      </c>
      <c r="L299" s="923">
        <f t="shared" si="132"/>
        <v>5598</v>
      </c>
      <c r="M299" s="923">
        <f t="shared" si="132"/>
        <v>112</v>
      </c>
      <c r="N299" s="972">
        <f t="shared" si="132"/>
        <v>5710</v>
      </c>
      <c r="O299" s="922">
        <f t="shared" si="132"/>
        <v>11893.5</v>
      </c>
      <c r="P299" s="923">
        <f t="shared" si="132"/>
        <v>720.9</v>
      </c>
      <c r="Q299" s="924">
        <f t="shared" si="132"/>
        <v>12614.4</v>
      </c>
    </row>
    <row r="300" spans="1:17" s="7" customFormat="1" ht="12.75" customHeight="1">
      <c r="A300" s="560"/>
      <c r="B300" s="676" t="s">
        <v>682</v>
      </c>
      <c r="C300" s="676"/>
      <c r="D300" s="897" t="s">
        <v>457</v>
      </c>
      <c r="E300" s="897" t="s">
        <v>505</v>
      </c>
      <c r="F300" s="897" t="s">
        <v>464</v>
      </c>
      <c r="G300" s="897" t="s">
        <v>715</v>
      </c>
      <c r="H300" s="1107" t="s">
        <v>679</v>
      </c>
      <c r="I300" s="570">
        <f>L300+O300</f>
        <v>5598</v>
      </c>
      <c r="J300" s="571">
        <f>M300+P300</f>
        <v>112</v>
      </c>
      <c r="K300" s="572">
        <f>I300+J300</f>
        <v>5710</v>
      </c>
      <c r="L300" s="571">
        <v>5598</v>
      </c>
      <c r="M300" s="571">
        <v>112</v>
      </c>
      <c r="N300" s="573">
        <f>L300+M300</f>
        <v>5710</v>
      </c>
      <c r="O300" s="570"/>
      <c r="P300" s="571"/>
      <c r="Q300" s="572"/>
    </row>
    <row r="301" spans="1:17" s="7" customFormat="1" ht="12.75" customHeight="1">
      <c r="A301" s="560"/>
      <c r="B301" s="654" t="s">
        <v>716</v>
      </c>
      <c r="C301" s="654"/>
      <c r="D301" s="897"/>
      <c r="E301" s="897"/>
      <c r="F301" s="897"/>
      <c r="G301" s="618" t="s">
        <v>685</v>
      </c>
      <c r="H301" s="1108" t="s">
        <v>679</v>
      </c>
      <c r="I301" s="570">
        <f>L301+O301</f>
        <v>11893.5</v>
      </c>
      <c r="J301" s="571">
        <f>M301+P301</f>
        <v>720.9</v>
      </c>
      <c r="K301" s="572">
        <f>I301+J301</f>
        <v>12614.4</v>
      </c>
      <c r="L301" s="571"/>
      <c r="M301" s="571"/>
      <c r="N301" s="573"/>
      <c r="O301" s="570">
        <v>11893.5</v>
      </c>
      <c r="P301" s="571">
        <v>720.9</v>
      </c>
      <c r="Q301" s="572">
        <f>O301+P301</f>
        <v>12614.4</v>
      </c>
    </row>
    <row r="302" spans="1:17" s="7" customFormat="1" ht="16.5" customHeight="1">
      <c r="A302" s="560"/>
      <c r="B302" s="1059" t="s">
        <v>723</v>
      </c>
      <c r="C302" s="1059"/>
      <c r="D302" s="904" t="s">
        <v>457</v>
      </c>
      <c r="E302" s="975" t="s">
        <v>505</v>
      </c>
      <c r="F302" s="904" t="s">
        <v>464</v>
      </c>
      <c r="G302" s="904" t="s">
        <v>460</v>
      </c>
      <c r="H302" s="1106" t="s">
        <v>679</v>
      </c>
      <c r="I302" s="922">
        <f aca="true" t="shared" si="133" ref="I302:Q302">I303+I304</f>
        <v>41796.299999999996</v>
      </c>
      <c r="J302" s="923">
        <f t="shared" si="133"/>
        <v>954.6</v>
      </c>
      <c r="K302" s="924">
        <f t="shared" si="133"/>
        <v>42750.899999999994</v>
      </c>
      <c r="L302" s="923">
        <f t="shared" si="133"/>
        <v>12297.699999999999</v>
      </c>
      <c r="M302" s="923">
        <f t="shared" si="133"/>
        <v>460</v>
      </c>
      <c r="N302" s="972">
        <f t="shared" si="133"/>
        <v>12757.699999999999</v>
      </c>
      <c r="O302" s="922">
        <f t="shared" si="133"/>
        <v>29498.6</v>
      </c>
      <c r="P302" s="923">
        <f t="shared" si="133"/>
        <v>494.6</v>
      </c>
      <c r="Q302" s="924">
        <f t="shared" si="133"/>
        <v>29993.199999999997</v>
      </c>
    </row>
    <row r="303" spans="1:17" s="7" customFormat="1" ht="12.75" customHeight="1">
      <c r="A303" s="560"/>
      <c r="B303" s="676" t="s">
        <v>682</v>
      </c>
      <c r="C303" s="676"/>
      <c r="D303" s="910" t="s">
        <v>457</v>
      </c>
      <c r="E303" s="910" t="s">
        <v>505</v>
      </c>
      <c r="F303" s="910" t="s">
        <v>464</v>
      </c>
      <c r="G303" s="897" t="s">
        <v>715</v>
      </c>
      <c r="H303" s="1107" t="s">
        <v>679</v>
      </c>
      <c r="I303" s="570">
        <f>L303+O303</f>
        <v>12297.699999999999</v>
      </c>
      <c r="J303" s="571">
        <f>M303+P303</f>
        <v>460</v>
      </c>
      <c r="K303" s="572">
        <f>I303+J303</f>
        <v>12757.699999999999</v>
      </c>
      <c r="L303" s="571">
        <v>12297.7</v>
      </c>
      <c r="M303" s="571">
        <v>460</v>
      </c>
      <c r="N303" s="573">
        <f>L303+M303</f>
        <v>12757.699999999999</v>
      </c>
      <c r="O303" s="570"/>
      <c r="P303" s="571"/>
      <c r="Q303" s="572"/>
    </row>
    <row r="304" spans="1:17" s="7" customFormat="1" ht="14.25" customHeight="1">
      <c r="A304" s="560"/>
      <c r="B304" s="678" t="s">
        <v>716</v>
      </c>
      <c r="C304" s="678"/>
      <c r="D304" s="910"/>
      <c r="E304" s="910"/>
      <c r="F304" s="910"/>
      <c r="G304" s="618" t="s">
        <v>685</v>
      </c>
      <c r="H304" s="1108" t="s">
        <v>679</v>
      </c>
      <c r="I304" s="570">
        <f>L304+O304</f>
        <v>29498.6</v>
      </c>
      <c r="J304" s="571">
        <f>M304+P304</f>
        <v>494.6</v>
      </c>
      <c r="K304" s="572">
        <f>I304+J304</f>
        <v>29993.199999999997</v>
      </c>
      <c r="L304" s="571"/>
      <c r="M304" s="571"/>
      <c r="N304" s="573"/>
      <c r="O304" s="570">
        <v>29498.6</v>
      </c>
      <c r="P304" s="571">
        <v>494.6</v>
      </c>
      <c r="Q304" s="572">
        <f>O304+P304</f>
        <v>29993.199999999997</v>
      </c>
    </row>
    <row r="305" spans="1:17" s="7" customFormat="1" ht="32.25" customHeight="1">
      <c r="A305" s="560"/>
      <c r="B305" s="1109" t="s">
        <v>724</v>
      </c>
      <c r="C305" s="1109"/>
      <c r="D305" s="1085" t="s">
        <v>457</v>
      </c>
      <c r="E305" s="1085" t="s">
        <v>505</v>
      </c>
      <c r="F305" s="1086" t="s">
        <v>464</v>
      </c>
      <c r="G305" s="1086" t="s">
        <v>460</v>
      </c>
      <c r="H305" s="1087" t="s">
        <v>679</v>
      </c>
      <c r="I305" s="1110">
        <f aca="true" t="shared" si="134" ref="I305:Q305">I306+I307</f>
        <v>204035.3</v>
      </c>
      <c r="J305" s="1111">
        <f t="shared" si="134"/>
        <v>5637.6</v>
      </c>
      <c r="K305" s="1112">
        <f t="shared" si="134"/>
        <v>209672.89999999997</v>
      </c>
      <c r="L305" s="1111">
        <f t="shared" si="134"/>
        <v>59348.2</v>
      </c>
      <c r="M305" s="1111">
        <f t="shared" si="134"/>
        <v>1450</v>
      </c>
      <c r="N305" s="1113">
        <f t="shared" si="134"/>
        <v>60798.2</v>
      </c>
      <c r="O305" s="1110">
        <f t="shared" si="134"/>
        <v>144687.1</v>
      </c>
      <c r="P305" s="1111">
        <f t="shared" si="134"/>
        <v>4187.6</v>
      </c>
      <c r="Q305" s="1112">
        <f t="shared" si="134"/>
        <v>148874.69999999998</v>
      </c>
    </row>
    <row r="306" spans="1:17" s="7" customFormat="1" ht="16.5" customHeight="1">
      <c r="A306" s="560"/>
      <c r="B306" s="1114" t="s">
        <v>682</v>
      </c>
      <c r="C306" s="1114"/>
      <c r="D306" s="1115" t="s">
        <v>457</v>
      </c>
      <c r="E306" s="1115" t="s">
        <v>505</v>
      </c>
      <c r="F306" s="1115" t="s">
        <v>464</v>
      </c>
      <c r="G306" s="1115" t="s">
        <v>460</v>
      </c>
      <c r="H306" s="1116" t="s">
        <v>679</v>
      </c>
      <c r="I306" s="1117">
        <f aca="true" t="shared" si="135" ref="I306:L307">I282+I285+I288+I291+I294+I297+I300+I303</f>
        <v>59348.2</v>
      </c>
      <c r="J306" s="1118">
        <f t="shared" si="135"/>
        <v>1450</v>
      </c>
      <c r="K306" s="1119">
        <f t="shared" si="135"/>
        <v>60798.2</v>
      </c>
      <c r="L306" s="1118">
        <f t="shared" si="135"/>
        <v>59348.2</v>
      </c>
      <c r="M306" s="1118">
        <f aca="true" t="shared" si="136" ref="M306:Q307">M282+M285+M288+M291+M294+M297+M300+M303</f>
        <v>1450</v>
      </c>
      <c r="N306" s="1120">
        <f t="shared" si="136"/>
        <v>60798.2</v>
      </c>
      <c r="O306" s="1117">
        <f t="shared" si="136"/>
        <v>0</v>
      </c>
      <c r="P306" s="1118">
        <f t="shared" si="136"/>
        <v>0</v>
      </c>
      <c r="Q306" s="1119">
        <f t="shared" si="136"/>
        <v>0</v>
      </c>
    </row>
    <row r="307" spans="1:17" s="7" customFormat="1" ht="18" customHeight="1">
      <c r="A307" s="560"/>
      <c r="B307" s="654" t="s">
        <v>716</v>
      </c>
      <c r="C307" s="654"/>
      <c r="D307" s="1115"/>
      <c r="E307" s="1115"/>
      <c r="F307" s="1115"/>
      <c r="G307" s="1115" t="s">
        <v>460</v>
      </c>
      <c r="H307" s="1116" t="s">
        <v>679</v>
      </c>
      <c r="I307" s="1117">
        <f t="shared" si="135"/>
        <v>144687.1</v>
      </c>
      <c r="J307" s="1118">
        <f t="shared" si="135"/>
        <v>4187.6</v>
      </c>
      <c r="K307" s="1119">
        <f t="shared" si="135"/>
        <v>148874.69999999998</v>
      </c>
      <c r="L307" s="1118">
        <f t="shared" si="135"/>
        <v>0</v>
      </c>
      <c r="M307" s="1118">
        <f t="shared" si="136"/>
        <v>0</v>
      </c>
      <c r="N307" s="1120">
        <f t="shared" si="136"/>
        <v>0</v>
      </c>
      <c r="O307" s="1117">
        <f t="shared" si="136"/>
        <v>144687.1</v>
      </c>
      <c r="P307" s="1118">
        <f t="shared" si="136"/>
        <v>4187.6</v>
      </c>
      <c r="Q307" s="1119">
        <f t="shared" si="136"/>
        <v>148874.69999999998</v>
      </c>
    </row>
    <row r="308" spans="1:17" s="7" customFormat="1" ht="26.25" customHeight="1">
      <c r="A308" s="560"/>
      <c r="B308" s="1121" t="s">
        <v>725</v>
      </c>
      <c r="C308" s="1121"/>
      <c r="D308" s="1122" t="s">
        <v>457</v>
      </c>
      <c r="E308" s="1122" t="s">
        <v>505</v>
      </c>
      <c r="F308" s="1123" t="s">
        <v>464</v>
      </c>
      <c r="G308" s="1123" t="s">
        <v>726</v>
      </c>
      <c r="H308" s="1124" t="s">
        <v>679</v>
      </c>
      <c r="I308" s="1125">
        <f>L308+O308</f>
        <v>5687.1</v>
      </c>
      <c r="J308" s="1126">
        <f>M308+P308</f>
        <v>0</v>
      </c>
      <c r="K308" s="1127">
        <f>I308+J308</f>
        <v>5687.1</v>
      </c>
      <c r="L308" s="1126"/>
      <c r="M308" s="1126"/>
      <c r="N308" s="1128">
        <f>L308+M308</f>
        <v>0</v>
      </c>
      <c r="O308" s="1125">
        <v>5687.1</v>
      </c>
      <c r="P308" s="1126"/>
      <c r="Q308" s="1127">
        <f>O308+P308</f>
        <v>5687.1</v>
      </c>
    </row>
    <row r="309" spans="1:17" s="7" customFormat="1" ht="25.5" customHeight="1">
      <c r="A309" s="1129" t="s">
        <v>727</v>
      </c>
      <c r="B309" s="1129"/>
      <c r="C309" s="1129"/>
      <c r="D309" s="1130" t="s">
        <v>457</v>
      </c>
      <c r="E309" s="1130" t="s">
        <v>505</v>
      </c>
      <c r="F309" s="1131" t="s">
        <v>464</v>
      </c>
      <c r="G309" s="1131" t="s">
        <v>460</v>
      </c>
      <c r="H309" s="1132" t="s">
        <v>698</v>
      </c>
      <c r="I309" s="1070">
        <f aca="true" t="shared" si="137" ref="I309:Q309">I310+I314+I315+I316+I317</f>
        <v>18342.699999999997</v>
      </c>
      <c r="J309" s="1071">
        <f t="shared" si="137"/>
        <v>8431.6</v>
      </c>
      <c r="K309" s="1072">
        <f t="shared" si="137"/>
        <v>26774.3</v>
      </c>
      <c r="L309" s="1071">
        <f t="shared" si="137"/>
        <v>11785.3</v>
      </c>
      <c r="M309" s="1071">
        <f t="shared" si="137"/>
        <v>6317</v>
      </c>
      <c r="N309" s="1073">
        <f t="shared" si="137"/>
        <v>18102.3</v>
      </c>
      <c r="O309" s="1070">
        <f t="shared" si="137"/>
        <v>6557.4</v>
      </c>
      <c r="P309" s="1071">
        <f t="shared" si="137"/>
        <v>2114.6</v>
      </c>
      <c r="Q309" s="1072">
        <f t="shared" si="137"/>
        <v>8672</v>
      </c>
    </row>
    <row r="310" spans="1:17" s="7" customFormat="1" ht="18.75" customHeight="1">
      <c r="A310" s="1074" t="s">
        <v>303</v>
      </c>
      <c r="B310" s="1133" t="s">
        <v>728</v>
      </c>
      <c r="C310" s="1133"/>
      <c r="D310" s="1064" t="s">
        <v>457</v>
      </c>
      <c r="E310" s="1064" t="s">
        <v>505</v>
      </c>
      <c r="F310" s="920" t="s">
        <v>464</v>
      </c>
      <c r="G310" s="920" t="s">
        <v>460</v>
      </c>
      <c r="H310" s="1065" t="s">
        <v>698</v>
      </c>
      <c r="I310" s="629">
        <f>I311+I312+I313</f>
        <v>16507.699999999997</v>
      </c>
      <c r="J310" s="630">
        <f aca="true" t="shared" si="138" ref="J310:Q310">J311+J312+J313</f>
        <v>8273.6</v>
      </c>
      <c r="K310" s="631">
        <f t="shared" si="138"/>
        <v>24781.3</v>
      </c>
      <c r="L310" s="630">
        <f t="shared" si="138"/>
        <v>10330.3</v>
      </c>
      <c r="M310" s="630">
        <f t="shared" si="138"/>
        <v>6159</v>
      </c>
      <c r="N310" s="632">
        <f t="shared" si="138"/>
        <v>16489.3</v>
      </c>
      <c r="O310" s="629">
        <f t="shared" si="138"/>
        <v>6177.4</v>
      </c>
      <c r="P310" s="630">
        <f t="shared" si="138"/>
        <v>2114.6</v>
      </c>
      <c r="Q310" s="631">
        <f t="shared" si="138"/>
        <v>8292</v>
      </c>
    </row>
    <row r="311" spans="1:17" s="7" customFormat="1" ht="13.5" customHeight="1">
      <c r="A311" s="1074"/>
      <c r="B311" s="1134" t="s">
        <v>303</v>
      </c>
      <c r="C311" s="1080" t="s">
        <v>707</v>
      </c>
      <c r="D311" s="895">
        <v>892</v>
      </c>
      <c r="E311" s="897" t="s">
        <v>505</v>
      </c>
      <c r="F311" s="800" t="s">
        <v>464</v>
      </c>
      <c r="G311" s="897" t="s">
        <v>729</v>
      </c>
      <c r="H311" s="965" t="s">
        <v>698</v>
      </c>
      <c r="I311" s="575">
        <f aca="true" t="shared" si="139" ref="I311:I317">L311+O311</f>
        <v>0</v>
      </c>
      <c r="J311" s="576">
        <f aca="true" t="shared" si="140" ref="J311:J317">M311+P311</f>
        <v>0</v>
      </c>
      <c r="K311" s="577">
        <f aca="true" t="shared" si="141" ref="K311:K317">I311+J311</f>
        <v>0</v>
      </c>
      <c r="L311" s="576">
        <v>0</v>
      </c>
      <c r="M311" s="576"/>
      <c r="N311" s="578">
        <f aca="true" t="shared" si="142" ref="N311:N317">L311+M311</f>
        <v>0</v>
      </c>
      <c r="O311" s="575"/>
      <c r="P311" s="576"/>
      <c r="Q311" s="577"/>
    </row>
    <row r="312" spans="1:17" s="7" customFormat="1" ht="13.5" customHeight="1">
      <c r="A312" s="1074"/>
      <c r="B312" s="1134"/>
      <c r="C312" s="1080"/>
      <c r="D312" s="895"/>
      <c r="E312" s="897"/>
      <c r="F312" s="800"/>
      <c r="G312" s="1135" t="s">
        <v>730</v>
      </c>
      <c r="H312" s="967" t="s">
        <v>698</v>
      </c>
      <c r="I312" s="575">
        <f>L312+O312</f>
        <v>10330.3</v>
      </c>
      <c r="J312" s="576">
        <f>M312+P312</f>
        <v>6159</v>
      </c>
      <c r="K312" s="577">
        <f>I312+J312</f>
        <v>16489.3</v>
      </c>
      <c r="L312" s="576">
        <v>10330.3</v>
      </c>
      <c r="M312" s="576">
        <v>6159</v>
      </c>
      <c r="N312" s="578">
        <f>L312+M312</f>
        <v>16489.3</v>
      </c>
      <c r="O312" s="575"/>
      <c r="P312" s="576"/>
      <c r="Q312" s="577"/>
    </row>
    <row r="313" spans="1:17" s="7" customFormat="1" ht="15" customHeight="1">
      <c r="A313" s="1074"/>
      <c r="B313" s="1134"/>
      <c r="C313" s="1082" t="s">
        <v>731</v>
      </c>
      <c r="D313" s="895"/>
      <c r="E313" s="897"/>
      <c r="F313" s="897"/>
      <c r="G313" s="1135" t="s">
        <v>730</v>
      </c>
      <c r="H313" s="967" t="s">
        <v>698</v>
      </c>
      <c r="I313" s="603">
        <f t="shared" si="139"/>
        <v>6177.4</v>
      </c>
      <c r="J313" s="604">
        <f t="shared" si="140"/>
        <v>2114.6</v>
      </c>
      <c r="K313" s="605">
        <f t="shared" si="141"/>
        <v>8292</v>
      </c>
      <c r="L313" s="604">
        <v>0</v>
      </c>
      <c r="M313" s="604"/>
      <c r="N313" s="606">
        <f t="shared" si="142"/>
        <v>0</v>
      </c>
      <c r="O313" s="603">
        <v>6177.4</v>
      </c>
      <c r="P313" s="604">
        <v>2114.6</v>
      </c>
      <c r="Q313" s="605">
        <f>O313+P313</f>
        <v>8292</v>
      </c>
    </row>
    <row r="314" spans="1:17" s="7" customFormat="1" ht="24" customHeight="1">
      <c r="A314" s="1074"/>
      <c r="B314" s="1075" t="s">
        <v>732</v>
      </c>
      <c r="C314" s="1075"/>
      <c r="D314" s="624" t="s">
        <v>705</v>
      </c>
      <c r="E314" s="624" t="s">
        <v>505</v>
      </c>
      <c r="F314" s="625" t="s">
        <v>464</v>
      </c>
      <c r="G314" s="625" t="s">
        <v>733</v>
      </c>
      <c r="H314" s="626" t="s">
        <v>698</v>
      </c>
      <c r="I314" s="584">
        <f t="shared" si="139"/>
        <v>419</v>
      </c>
      <c r="J314" s="585">
        <f t="shared" si="140"/>
        <v>30</v>
      </c>
      <c r="K314" s="586">
        <f t="shared" si="141"/>
        <v>449</v>
      </c>
      <c r="L314" s="585">
        <v>419</v>
      </c>
      <c r="M314" s="585">
        <v>30</v>
      </c>
      <c r="N314" s="587">
        <f t="shared" si="142"/>
        <v>449</v>
      </c>
      <c r="O314" s="584"/>
      <c r="P314" s="585"/>
      <c r="Q314" s="586"/>
    </row>
    <row r="315" spans="1:17" s="7" customFormat="1" ht="20.25" customHeight="1" hidden="1">
      <c r="A315" s="1074"/>
      <c r="B315" s="125" t="s">
        <v>734</v>
      </c>
      <c r="C315" s="125"/>
      <c r="D315" s="625" t="s">
        <v>705</v>
      </c>
      <c r="E315" s="624" t="s">
        <v>505</v>
      </c>
      <c r="F315" s="625" t="s">
        <v>464</v>
      </c>
      <c r="G315" s="541" t="s">
        <v>702</v>
      </c>
      <c r="H315" s="626" t="s">
        <v>698</v>
      </c>
      <c r="I315" s="584">
        <f t="shared" si="139"/>
        <v>0</v>
      </c>
      <c r="J315" s="585">
        <f t="shared" si="140"/>
        <v>0</v>
      </c>
      <c r="K315" s="586">
        <f t="shared" si="141"/>
        <v>0</v>
      </c>
      <c r="L315" s="585">
        <v>0</v>
      </c>
      <c r="M315" s="585"/>
      <c r="N315" s="587">
        <f t="shared" si="142"/>
        <v>0</v>
      </c>
      <c r="O315" s="584"/>
      <c r="P315" s="585"/>
      <c r="Q315" s="586"/>
    </row>
    <row r="316" spans="1:17" s="7" customFormat="1" ht="19.5" customHeight="1">
      <c r="A316" s="1074"/>
      <c r="B316" s="1075" t="s">
        <v>703</v>
      </c>
      <c r="C316" s="1075"/>
      <c r="D316" s="624" t="s">
        <v>457</v>
      </c>
      <c r="E316" s="624" t="s">
        <v>505</v>
      </c>
      <c r="F316" s="625" t="s">
        <v>464</v>
      </c>
      <c r="G316" s="541" t="s">
        <v>652</v>
      </c>
      <c r="H316" s="626" t="s">
        <v>698</v>
      </c>
      <c r="I316" s="584">
        <f t="shared" si="139"/>
        <v>380</v>
      </c>
      <c r="J316" s="585">
        <f t="shared" si="140"/>
        <v>0</v>
      </c>
      <c r="K316" s="586">
        <f t="shared" si="141"/>
        <v>380</v>
      </c>
      <c r="L316" s="585">
        <v>0</v>
      </c>
      <c r="M316" s="585"/>
      <c r="N316" s="587">
        <f t="shared" si="142"/>
        <v>0</v>
      </c>
      <c r="O316" s="584">
        <v>380</v>
      </c>
      <c r="P316" s="585"/>
      <c r="Q316" s="586">
        <f>O316+P316</f>
        <v>380</v>
      </c>
    </row>
    <row r="317" spans="1:17" s="7" customFormat="1" ht="21" customHeight="1">
      <c r="A317" s="1074"/>
      <c r="B317" s="1075" t="s">
        <v>704</v>
      </c>
      <c r="C317" s="1075"/>
      <c r="D317" s="624" t="s">
        <v>457</v>
      </c>
      <c r="E317" s="624" t="s">
        <v>505</v>
      </c>
      <c r="F317" s="625" t="s">
        <v>464</v>
      </c>
      <c r="G317" s="625" t="s">
        <v>615</v>
      </c>
      <c r="H317" s="626" t="s">
        <v>698</v>
      </c>
      <c r="I317" s="584">
        <f t="shared" si="139"/>
        <v>1036</v>
      </c>
      <c r="J317" s="585">
        <f t="shared" si="140"/>
        <v>128</v>
      </c>
      <c r="K317" s="586">
        <f t="shared" si="141"/>
        <v>1164</v>
      </c>
      <c r="L317" s="585">
        <v>1036</v>
      </c>
      <c r="M317" s="585">
        <v>128</v>
      </c>
      <c r="N317" s="587">
        <f t="shared" si="142"/>
        <v>1164</v>
      </c>
      <c r="O317" s="584"/>
      <c r="P317" s="585"/>
      <c r="Q317" s="586"/>
    </row>
    <row r="318" spans="1:17" s="7" customFormat="1" ht="25.5" customHeight="1">
      <c r="A318" s="1136" t="s">
        <v>735</v>
      </c>
      <c r="B318" s="1136"/>
      <c r="C318" s="1136"/>
      <c r="D318" s="1137" t="s">
        <v>457</v>
      </c>
      <c r="E318" s="1137" t="s">
        <v>505</v>
      </c>
      <c r="F318" s="1138" t="s">
        <v>464</v>
      </c>
      <c r="G318" s="1138" t="s">
        <v>460</v>
      </c>
      <c r="H318" s="1139" t="s">
        <v>461</v>
      </c>
      <c r="I318" s="357">
        <f aca="true" t="shared" si="143" ref="I318:Q318">I280+I309</f>
        <v>228065.09999999998</v>
      </c>
      <c r="J318" s="358">
        <f t="shared" si="143"/>
        <v>14069.2</v>
      </c>
      <c r="K318" s="359">
        <f t="shared" si="143"/>
        <v>242134.29999999996</v>
      </c>
      <c r="L318" s="358">
        <f t="shared" si="143"/>
        <v>71133.5</v>
      </c>
      <c r="M318" s="358">
        <f t="shared" si="143"/>
        <v>7767</v>
      </c>
      <c r="N318" s="1140">
        <f t="shared" si="143"/>
        <v>78900.5</v>
      </c>
      <c r="O318" s="357">
        <f t="shared" si="143"/>
        <v>156931.6</v>
      </c>
      <c r="P318" s="358">
        <f t="shared" si="143"/>
        <v>6302.200000000001</v>
      </c>
      <c r="Q318" s="359">
        <f t="shared" si="143"/>
        <v>163233.8</v>
      </c>
    </row>
    <row r="319" spans="1:17" s="7" customFormat="1" ht="18.75" customHeight="1">
      <c r="A319" s="1141"/>
      <c r="B319" s="1141"/>
      <c r="C319" s="1141"/>
      <c r="D319" s="1142"/>
      <c r="E319" s="1142"/>
      <c r="F319" s="1142"/>
      <c r="G319" s="1142"/>
      <c r="H319" s="1142"/>
      <c r="I319" s="1143"/>
      <c r="J319" s="1143"/>
      <c r="K319" s="1143"/>
      <c r="L319" s="1143"/>
      <c r="M319" s="1143"/>
      <c r="N319" s="1143"/>
      <c r="O319" s="1143"/>
      <c r="P319" s="1143"/>
      <c r="Q319" s="1143"/>
    </row>
    <row r="320" spans="1:17" s="7" customFormat="1" ht="30.75" customHeight="1">
      <c r="A320" s="1144" t="s">
        <v>736</v>
      </c>
      <c r="B320" s="1144"/>
      <c r="C320" s="1144"/>
      <c r="D320" s="1145" t="s">
        <v>457</v>
      </c>
      <c r="E320" s="1146" t="s">
        <v>505</v>
      </c>
      <c r="F320" s="1145" t="s">
        <v>471</v>
      </c>
      <c r="G320" s="1145" t="s">
        <v>460</v>
      </c>
      <c r="H320" s="1147" t="s">
        <v>679</v>
      </c>
      <c r="I320" s="1148">
        <f aca="true" t="shared" si="144" ref="I320:Q320">I321+I322+I323+I324</f>
        <v>52919.4</v>
      </c>
      <c r="J320" s="1149">
        <f t="shared" si="144"/>
        <v>2388</v>
      </c>
      <c r="K320" s="1150">
        <f t="shared" si="144"/>
        <v>55307.4</v>
      </c>
      <c r="L320" s="1149">
        <f t="shared" si="144"/>
        <v>52919.4</v>
      </c>
      <c r="M320" s="1149">
        <f t="shared" si="144"/>
        <v>2388</v>
      </c>
      <c r="N320" s="1151">
        <f t="shared" si="144"/>
        <v>55307.4</v>
      </c>
      <c r="O320" s="1148">
        <f t="shared" si="144"/>
        <v>0</v>
      </c>
      <c r="P320" s="1149">
        <f t="shared" si="144"/>
        <v>0</v>
      </c>
      <c r="Q320" s="1150">
        <f t="shared" si="144"/>
        <v>0</v>
      </c>
    </row>
    <row r="321" spans="1:17" s="7" customFormat="1" ht="19.5" customHeight="1">
      <c r="A321" s="1152" t="s">
        <v>303</v>
      </c>
      <c r="B321" s="1060" t="s">
        <v>737</v>
      </c>
      <c r="C321" s="1060"/>
      <c r="D321" s="618" t="s">
        <v>457</v>
      </c>
      <c r="E321" s="618" t="s">
        <v>505</v>
      </c>
      <c r="F321" s="618" t="s">
        <v>471</v>
      </c>
      <c r="G321" s="618" t="s">
        <v>738</v>
      </c>
      <c r="H321" s="1058" t="s">
        <v>679</v>
      </c>
      <c r="I321" s="570">
        <f aca="true" t="shared" si="145" ref="I321:J324">L321+O321</f>
        <v>19185.7</v>
      </c>
      <c r="J321" s="571">
        <f t="shared" si="145"/>
        <v>61</v>
      </c>
      <c r="K321" s="572">
        <f>I321+J321</f>
        <v>19246.7</v>
      </c>
      <c r="L321" s="571">
        <v>19185.7</v>
      </c>
      <c r="M321" s="571">
        <v>61</v>
      </c>
      <c r="N321" s="573">
        <f>L321+M321</f>
        <v>19246.7</v>
      </c>
      <c r="O321" s="570"/>
      <c r="P321" s="571"/>
      <c r="Q321" s="572"/>
    </row>
    <row r="322" spans="1:17" s="7" customFormat="1" ht="17.25" customHeight="1">
      <c r="A322" s="1152"/>
      <c r="B322" s="1153" t="s">
        <v>739</v>
      </c>
      <c r="C322" s="1153"/>
      <c r="D322" s="618"/>
      <c r="E322" s="618"/>
      <c r="F322" s="618"/>
      <c r="G322" s="618"/>
      <c r="H322" s="1058"/>
      <c r="I322" s="549">
        <f t="shared" si="145"/>
        <v>11276</v>
      </c>
      <c r="J322" s="550">
        <f t="shared" si="145"/>
        <v>2172</v>
      </c>
      <c r="K322" s="551">
        <f>I322+J322</f>
        <v>13448</v>
      </c>
      <c r="L322" s="550">
        <v>11276</v>
      </c>
      <c r="M322" s="550">
        <v>2172</v>
      </c>
      <c r="N322" s="552">
        <f>L322+M322</f>
        <v>13448</v>
      </c>
      <c r="O322" s="549"/>
      <c r="P322" s="550"/>
      <c r="Q322" s="551"/>
    </row>
    <row r="323" spans="1:17" s="7" customFormat="1" ht="20.25" customHeight="1">
      <c r="A323" s="1152"/>
      <c r="B323" s="1154" t="s">
        <v>740</v>
      </c>
      <c r="C323" s="1154"/>
      <c r="D323" s="1155">
        <v>892</v>
      </c>
      <c r="E323" s="531" t="s">
        <v>505</v>
      </c>
      <c r="F323" s="531" t="s">
        <v>471</v>
      </c>
      <c r="G323" s="531" t="s">
        <v>741</v>
      </c>
      <c r="H323" s="1156" t="s">
        <v>679</v>
      </c>
      <c r="I323" s="544">
        <f t="shared" si="145"/>
        <v>14269.699999999999</v>
      </c>
      <c r="J323" s="545">
        <f t="shared" si="145"/>
        <v>91</v>
      </c>
      <c r="K323" s="546">
        <f>I323+J323</f>
        <v>14360.699999999999</v>
      </c>
      <c r="L323" s="545">
        <v>14269.7</v>
      </c>
      <c r="M323" s="545">
        <v>91</v>
      </c>
      <c r="N323" s="547">
        <f>L323+M323</f>
        <v>14360.699999999999</v>
      </c>
      <c r="O323" s="544"/>
      <c r="P323" s="545"/>
      <c r="Q323" s="546"/>
    </row>
    <row r="324" spans="1:17" s="7" customFormat="1" ht="19.5" customHeight="1">
      <c r="A324" s="1152"/>
      <c r="B324" s="1157" t="s">
        <v>742</v>
      </c>
      <c r="C324" s="1157"/>
      <c r="D324" s="1155"/>
      <c r="E324" s="531"/>
      <c r="F324" s="531"/>
      <c r="G324" s="531"/>
      <c r="H324" s="1156"/>
      <c r="I324" s="603">
        <f t="shared" si="145"/>
        <v>8188</v>
      </c>
      <c r="J324" s="604">
        <f t="shared" si="145"/>
        <v>64</v>
      </c>
      <c r="K324" s="605">
        <f>I324+J324</f>
        <v>8252</v>
      </c>
      <c r="L324" s="604">
        <v>8188</v>
      </c>
      <c r="M324" s="604">
        <v>64</v>
      </c>
      <c r="N324" s="606">
        <f>L324+M324</f>
        <v>8252</v>
      </c>
      <c r="O324" s="603"/>
      <c r="P324" s="604"/>
      <c r="Q324" s="605"/>
    </row>
    <row r="325" spans="1:17" s="7" customFormat="1" ht="26.25" customHeight="1">
      <c r="A325" s="1066" t="s">
        <v>743</v>
      </c>
      <c r="B325" s="1066"/>
      <c r="C325" s="1066"/>
      <c r="D325" s="1067" t="s">
        <v>457</v>
      </c>
      <c r="E325" s="1067" t="s">
        <v>505</v>
      </c>
      <c r="F325" s="1068" t="s">
        <v>471</v>
      </c>
      <c r="G325" s="1068" t="s">
        <v>460</v>
      </c>
      <c r="H325" s="1069" t="s">
        <v>698</v>
      </c>
      <c r="I325" s="1158">
        <f aca="true" t="shared" si="146" ref="I325:Q325">I326+I327+I328</f>
        <v>320</v>
      </c>
      <c r="J325" s="1159">
        <f t="shared" si="146"/>
        <v>90</v>
      </c>
      <c r="K325" s="1160">
        <f t="shared" si="146"/>
        <v>410</v>
      </c>
      <c r="L325" s="1159">
        <f t="shared" si="146"/>
        <v>320</v>
      </c>
      <c r="M325" s="1159">
        <f t="shared" si="146"/>
        <v>90</v>
      </c>
      <c r="N325" s="1161">
        <f t="shared" si="146"/>
        <v>410</v>
      </c>
      <c r="O325" s="1158">
        <f t="shared" si="146"/>
        <v>0</v>
      </c>
      <c r="P325" s="1159">
        <f t="shared" si="146"/>
        <v>0</v>
      </c>
      <c r="Q325" s="1160">
        <f t="shared" si="146"/>
        <v>0</v>
      </c>
    </row>
    <row r="326" spans="1:17" s="7" customFormat="1" ht="26.25" customHeight="1">
      <c r="A326" s="1162" t="s">
        <v>744</v>
      </c>
      <c r="B326" s="1163" t="s">
        <v>745</v>
      </c>
      <c r="C326" s="1163"/>
      <c r="D326" s="635" t="s">
        <v>705</v>
      </c>
      <c r="E326" s="635" t="s">
        <v>505</v>
      </c>
      <c r="F326" s="635" t="s">
        <v>471</v>
      </c>
      <c r="G326" s="1164" t="s">
        <v>746</v>
      </c>
      <c r="H326" s="959" t="s">
        <v>698</v>
      </c>
      <c r="I326" s="544">
        <f aca="true" t="shared" si="147" ref="I326:J328">L326+O326</f>
        <v>140</v>
      </c>
      <c r="J326" s="545">
        <f t="shared" si="147"/>
        <v>0</v>
      </c>
      <c r="K326" s="546">
        <f>I326+J326</f>
        <v>140</v>
      </c>
      <c r="L326" s="545">
        <v>140</v>
      </c>
      <c r="M326" s="545"/>
      <c r="N326" s="547">
        <f>L326+M326</f>
        <v>140</v>
      </c>
      <c r="O326" s="544"/>
      <c r="P326" s="545"/>
      <c r="Q326" s="546"/>
    </row>
    <row r="327" spans="1:17" s="7" customFormat="1" ht="27.75" customHeight="1">
      <c r="A327" s="1162"/>
      <c r="B327" s="1165" t="s">
        <v>747</v>
      </c>
      <c r="C327" s="1165"/>
      <c r="D327" s="635"/>
      <c r="E327" s="635"/>
      <c r="F327" s="635"/>
      <c r="G327" s="880" t="s">
        <v>748</v>
      </c>
      <c r="H327" s="814" t="s">
        <v>698</v>
      </c>
      <c r="I327" s="603">
        <f t="shared" si="147"/>
        <v>20</v>
      </c>
      <c r="J327" s="604">
        <f t="shared" si="147"/>
        <v>0</v>
      </c>
      <c r="K327" s="605">
        <f>I327+J327</f>
        <v>20</v>
      </c>
      <c r="L327" s="604">
        <v>20</v>
      </c>
      <c r="M327" s="604"/>
      <c r="N327" s="606">
        <f>L327+M327</f>
        <v>20</v>
      </c>
      <c r="O327" s="603"/>
      <c r="P327" s="604"/>
      <c r="Q327" s="605"/>
    </row>
    <row r="328" spans="1:17" s="7" customFormat="1" ht="21" customHeight="1">
      <c r="A328" s="1162"/>
      <c r="B328" s="1166" t="s">
        <v>704</v>
      </c>
      <c r="C328" s="1166"/>
      <c r="D328" s="1167" t="s">
        <v>457</v>
      </c>
      <c r="E328" s="1167" t="s">
        <v>505</v>
      </c>
      <c r="F328" s="765" t="s">
        <v>471</v>
      </c>
      <c r="G328" s="765" t="s">
        <v>615</v>
      </c>
      <c r="H328" s="657" t="s">
        <v>698</v>
      </c>
      <c r="I328" s="549">
        <f t="shared" si="147"/>
        <v>160</v>
      </c>
      <c r="J328" s="550">
        <f t="shared" si="147"/>
        <v>90</v>
      </c>
      <c r="K328" s="551">
        <f>I328+J328</f>
        <v>250</v>
      </c>
      <c r="L328" s="550">
        <v>160</v>
      </c>
      <c r="M328" s="550">
        <v>90</v>
      </c>
      <c r="N328" s="552">
        <f>L328+M328</f>
        <v>250</v>
      </c>
      <c r="O328" s="549"/>
      <c r="P328" s="550"/>
      <c r="Q328" s="551"/>
    </row>
    <row r="329" spans="1:17" s="7" customFormat="1" ht="27" customHeight="1">
      <c r="A329" s="1168" t="s">
        <v>749</v>
      </c>
      <c r="B329" s="1168"/>
      <c r="C329" s="1168"/>
      <c r="D329" s="1085" t="s">
        <v>457</v>
      </c>
      <c r="E329" s="1085" t="s">
        <v>505</v>
      </c>
      <c r="F329" s="1086" t="s">
        <v>471</v>
      </c>
      <c r="G329" s="1086" t="s">
        <v>460</v>
      </c>
      <c r="H329" s="1087" t="s">
        <v>461</v>
      </c>
      <c r="I329" s="1088">
        <f aca="true" t="shared" si="148" ref="I329:Q329">I320+I325</f>
        <v>53239.4</v>
      </c>
      <c r="J329" s="1089">
        <f t="shared" si="148"/>
        <v>2478</v>
      </c>
      <c r="K329" s="1090">
        <f t="shared" si="148"/>
        <v>55717.4</v>
      </c>
      <c r="L329" s="1089">
        <f t="shared" si="148"/>
        <v>53239.4</v>
      </c>
      <c r="M329" s="1089">
        <f t="shared" si="148"/>
        <v>2478</v>
      </c>
      <c r="N329" s="1091">
        <f t="shared" si="148"/>
        <v>55717.4</v>
      </c>
      <c r="O329" s="1088">
        <f t="shared" si="148"/>
        <v>0</v>
      </c>
      <c r="P329" s="1089">
        <f t="shared" si="148"/>
        <v>0</v>
      </c>
      <c r="Q329" s="1090">
        <f t="shared" si="148"/>
        <v>0</v>
      </c>
    </row>
    <row r="330" spans="1:17" s="7" customFormat="1" ht="18.75" customHeight="1">
      <c r="A330" s="1169"/>
      <c r="B330" s="1170"/>
      <c r="C330" s="1170"/>
      <c r="D330" s="1093"/>
      <c r="E330" s="1093"/>
      <c r="F330" s="1093"/>
      <c r="G330" s="1093"/>
      <c r="H330" s="1093"/>
      <c r="I330" s="1094"/>
      <c r="J330" s="696"/>
      <c r="K330" s="1094"/>
      <c r="L330" s="696"/>
      <c r="M330" s="696"/>
      <c r="N330" s="1094"/>
      <c r="O330" s="1094"/>
      <c r="P330" s="696"/>
      <c r="Q330" s="1094"/>
    </row>
    <row r="331" spans="1:17" s="7" customFormat="1" ht="16.5" customHeight="1">
      <c r="A331" s="1171"/>
      <c r="B331" s="1172"/>
      <c r="C331" s="1172"/>
      <c r="D331" s="1096"/>
      <c r="E331" s="1096"/>
      <c r="F331" s="1096"/>
      <c r="G331" s="1096"/>
      <c r="H331" s="1096"/>
      <c r="I331" s="1097"/>
      <c r="J331" s="1097"/>
      <c r="K331" s="1097"/>
      <c r="L331" s="1097"/>
      <c r="M331" s="1097"/>
      <c r="N331" s="1097"/>
      <c r="O331" s="1097"/>
      <c r="P331" s="1097"/>
      <c r="Q331" s="1097"/>
    </row>
    <row r="332" spans="1:17" s="7" customFormat="1" ht="21.75" customHeight="1">
      <c r="A332" s="1173" t="s">
        <v>750</v>
      </c>
      <c r="B332" s="1173"/>
      <c r="C332" s="1173"/>
      <c r="D332" s="703" t="s">
        <v>457</v>
      </c>
      <c r="E332" s="703" t="s">
        <v>505</v>
      </c>
      <c r="F332" s="852" t="s">
        <v>505</v>
      </c>
      <c r="G332" s="852" t="s">
        <v>460</v>
      </c>
      <c r="H332" s="1174" t="s">
        <v>461</v>
      </c>
      <c r="I332" s="97">
        <f aca="true" t="shared" si="149" ref="I332:Q332">I333+I337+I343</f>
        <v>3840.3</v>
      </c>
      <c r="J332" s="98">
        <f t="shared" si="149"/>
        <v>-278.5</v>
      </c>
      <c r="K332" s="99">
        <f t="shared" si="149"/>
        <v>3561.8</v>
      </c>
      <c r="L332" s="98">
        <f t="shared" si="149"/>
        <v>3707</v>
      </c>
      <c r="M332" s="98">
        <f t="shared" si="149"/>
        <v>-278.5</v>
      </c>
      <c r="N332" s="708">
        <f t="shared" si="149"/>
        <v>3428.5</v>
      </c>
      <c r="O332" s="97">
        <f t="shared" si="149"/>
        <v>133.3</v>
      </c>
      <c r="P332" s="98">
        <f t="shared" si="149"/>
        <v>0</v>
      </c>
      <c r="Q332" s="99">
        <f t="shared" si="149"/>
        <v>133.3</v>
      </c>
    </row>
    <row r="333" spans="1:17" s="7" customFormat="1" ht="22.5" customHeight="1">
      <c r="A333" s="1175" t="s">
        <v>303</v>
      </c>
      <c r="B333" s="1176" t="s">
        <v>751</v>
      </c>
      <c r="C333" s="1176"/>
      <c r="D333" s="1177" t="s">
        <v>457</v>
      </c>
      <c r="E333" s="1056" t="s">
        <v>505</v>
      </c>
      <c r="F333" s="875" t="s">
        <v>505</v>
      </c>
      <c r="G333" s="875" t="s">
        <v>752</v>
      </c>
      <c r="H333" s="876" t="s">
        <v>461</v>
      </c>
      <c r="I333" s="629">
        <f aca="true" t="shared" si="150" ref="I333:Q333">I334+I335+I336</f>
        <v>657</v>
      </c>
      <c r="J333" s="630">
        <f t="shared" si="150"/>
        <v>-70</v>
      </c>
      <c r="K333" s="631">
        <f t="shared" si="150"/>
        <v>587</v>
      </c>
      <c r="L333" s="630">
        <f t="shared" si="150"/>
        <v>657</v>
      </c>
      <c r="M333" s="630">
        <f t="shared" si="150"/>
        <v>-70</v>
      </c>
      <c r="N333" s="632">
        <f t="shared" si="150"/>
        <v>587</v>
      </c>
      <c r="O333" s="629">
        <f t="shared" si="150"/>
        <v>0</v>
      </c>
      <c r="P333" s="630">
        <f t="shared" si="150"/>
        <v>0</v>
      </c>
      <c r="Q333" s="631">
        <f t="shared" si="150"/>
        <v>0</v>
      </c>
    </row>
    <row r="334" spans="1:17" s="7" customFormat="1" ht="16.5" customHeight="1">
      <c r="A334" s="1175"/>
      <c r="B334" s="654" t="s">
        <v>303</v>
      </c>
      <c r="C334" s="1178" t="s">
        <v>753</v>
      </c>
      <c r="D334" s="1179" t="s">
        <v>457</v>
      </c>
      <c r="E334" s="765" t="s">
        <v>505</v>
      </c>
      <c r="F334" s="765" t="s">
        <v>505</v>
      </c>
      <c r="G334" s="765" t="s">
        <v>752</v>
      </c>
      <c r="H334" s="882" t="s">
        <v>477</v>
      </c>
      <c r="I334" s="575">
        <f aca="true" t="shared" si="151" ref="I334:J336">L334+O334</f>
        <v>295</v>
      </c>
      <c r="J334" s="576">
        <f t="shared" si="151"/>
        <v>-80.6</v>
      </c>
      <c r="K334" s="577">
        <f>I334+J334</f>
        <v>214.4</v>
      </c>
      <c r="L334" s="576">
        <v>295</v>
      </c>
      <c r="M334" s="576">
        <v>-80.6</v>
      </c>
      <c r="N334" s="578">
        <f>L334+M334</f>
        <v>214.4</v>
      </c>
      <c r="O334" s="575"/>
      <c r="P334" s="576"/>
      <c r="Q334" s="577"/>
    </row>
    <row r="335" spans="1:17" s="7" customFormat="1" ht="14.25" customHeight="1">
      <c r="A335" s="1175"/>
      <c r="B335" s="654"/>
      <c r="C335" s="1178" t="s">
        <v>754</v>
      </c>
      <c r="D335" s="1179"/>
      <c r="E335" s="765"/>
      <c r="F335" s="765"/>
      <c r="G335" s="765"/>
      <c r="H335" s="882" t="s">
        <v>525</v>
      </c>
      <c r="I335" s="575">
        <f t="shared" si="151"/>
        <v>164.4</v>
      </c>
      <c r="J335" s="576">
        <f t="shared" si="151"/>
        <v>1.8</v>
      </c>
      <c r="K335" s="577">
        <f>I335+J335</f>
        <v>166.20000000000002</v>
      </c>
      <c r="L335" s="576">
        <v>164.4</v>
      </c>
      <c r="M335" s="576">
        <v>1.8</v>
      </c>
      <c r="N335" s="578">
        <f>L335+M335</f>
        <v>166.20000000000002</v>
      </c>
      <c r="O335" s="575"/>
      <c r="P335" s="576"/>
      <c r="Q335" s="577"/>
    </row>
    <row r="336" spans="1:17" s="7" customFormat="1" ht="12.75" customHeight="1">
      <c r="A336" s="1175"/>
      <c r="B336" s="654"/>
      <c r="C336" s="1180" t="s">
        <v>755</v>
      </c>
      <c r="D336" s="1179"/>
      <c r="E336" s="765"/>
      <c r="F336" s="765"/>
      <c r="G336" s="765"/>
      <c r="H336" s="657" t="s">
        <v>527</v>
      </c>
      <c r="I336" s="549">
        <f t="shared" si="151"/>
        <v>197.6</v>
      </c>
      <c r="J336" s="550">
        <f t="shared" si="151"/>
        <v>8.8</v>
      </c>
      <c r="K336" s="551">
        <f>I336+J336</f>
        <v>206.4</v>
      </c>
      <c r="L336" s="550">
        <v>197.6</v>
      </c>
      <c r="M336" s="550">
        <v>8.8</v>
      </c>
      <c r="N336" s="552">
        <f>L336+M336</f>
        <v>206.4</v>
      </c>
      <c r="O336" s="549"/>
      <c r="P336" s="550"/>
      <c r="Q336" s="551"/>
    </row>
    <row r="337" spans="1:17" s="7" customFormat="1" ht="17.25" customHeight="1">
      <c r="A337" s="1175"/>
      <c r="B337" s="1181" t="s">
        <v>756</v>
      </c>
      <c r="C337" s="1181"/>
      <c r="D337" s="1182">
        <v>892</v>
      </c>
      <c r="E337" s="1064" t="s">
        <v>505</v>
      </c>
      <c r="F337" s="920" t="s">
        <v>505</v>
      </c>
      <c r="G337" s="920" t="s">
        <v>460</v>
      </c>
      <c r="H337" s="1065" t="s">
        <v>461</v>
      </c>
      <c r="I337" s="922">
        <f aca="true" t="shared" si="152" ref="I337:Q337">I338+I339</f>
        <v>3133.3</v>
      </c>
      <c r="J337" s="923">
        <f t="shared" si="152"/>
        <v>-208.5</v>
      </c>
      <c r="K337" s="924">
        <f t="shared" si="152"/>
        <v>2924.8</v>
      </c>
      <c r="L337" s="923">
        <f t="shared" si="152"/>
        <v>3000</v>
      </c>
      <c r="M337" s="923">
        <f t="shared" si="152"/>
        <v>-208.5</v>
      </c>
      <c r="N337" s="972">
        <f t="shared" si="152"/>
        <v>2791.5</v>
      </c>
      <c r="O337" s="922">
        <f t="shared" si="152"/>
        <v>133.3</v>
      </c>
      <c r="P337" s="923">
        <f t="shared" si="152"/>
        <v>0</v>
      </c>
      <c r="Q337" s="924">
        <f t="shared" si="152"/>
        <v>133.3</v>
      </c>
    </row>
    <row r="338" spans="1:17" s="7" customFormat="1" ht="19.5" customHeight="1">
      <c r="A338" s="1175"/>
      <c r="B338" s="1183"/>
      <c r="C338" s="1184" t="s">
        <v>757</v>
      </c>
      <c r="D338" s="1185"/>
      <c r="E338" s="1186"/>
      <c r="F338" s="1186"/>
      <c r="G338" s="880" t="s">
        <v>758</v>
      </c>
      <c r="H338" s="1187" t="s">
        <v>558</v>
      </c>
      <c r="I338" s="603">
        <f>L338+O338</f>
        <v>133.3</v>
      </c>
      <c r="J338" s="604">
        <f>M338+P338</f>
        <v>0</v>
      </c>
      <c r="K338" s="605">
        <f>I338+J338</f>
        <v>133.3</v>
      </c>
      <c r="L338" s="604"/>
      <c r="M338" s="604"/>
      <c r="N338" s="606">
        <f>L338+M338</f>
        <v>0</v>
      </c>
      <c r="O338" s="603">
        <v>133.3</v>
      </c>
      <c r="P338" s="604"/>
      <c r="Q338" s="605">
        <f>O338+P338</f>
        <v>133.3</v>
      </c>
    </row>
    <row r="339" spans="1:17" s="7" customFormat="1" ht="21" customHeight="1">
      <c r="A339" s="1175"/>
      <c r="B339" s="1183"/>
      <c r="C339" s="1188" t="s">
        <v>759</v>
      </c>
      <c r="D339" s="1185"/>
      <c r="E339" s="1186"/>
      <c r="F339" s="1186"/>
      <c r="G339" s="1189" t="s">
        <v>760</v>
      </c>
      <c r="H339" s="1190" t="s">
        <v>461</v>
      </c>
      <c r="I339" s="1191">
        <f aca="true" t="shared" si="153" ref="I339:Q339">I340+I341+I342</f>
        <v>3000</v>
      </c>
      <c r="J339" s="1192">
        <f t="shared" si="153"/>
        <v>-208.5</v>
      </c>
      <c r="K339" s="1193">
        <f t="shared" si="153"/>
        <v>2791.5</v>
      </c>
      <c r="L339" s="1192">
        <f t="shared" si="153"/>
        <v>3000</v>
      </c>
      <c r="M339" s="1192">
        <f t="shared" si="153"/>
        <v>-208.5</v>
      </c>
      <c r="N339" s="1194">
        <f t="shared" si="153"/>
        <v>2791.5</v>
      </c>
      <c r="O339" s="1191">
        <f t="shared" si="153"/>
        <v>0</v>
      </c>
      <c r="P339" s="1192">
        <f t="shared" si="153"/>
        <v>0</v>
      </c>
      <c r="Q339" s="1193">
        <f t="shared" si="153"/>
        <v>0</v>
      </c>
    </row>
    <row r="340" spans="1:17" s="7" customFormat="1" ht="16.5" customHeight="1">
      <c r="A340" s="1175"/>
      <c r="B340" s="1183"/>
      <c r="C340" s="1195" t="s">
        <v>761</v>
      </c>
      <c r="D340" s="1185"/>
      <c r="E340" s="1186"/>
      <c r="F340" s="1186"/>
      <c r="G340" s="898" t="s">
        <v>762</v>
      </c>
      <c r="H340" s="1107" t="s">
        <v>558</v>
      </c>
      <c r="I340" s="575">
        <f aca="true" t="shared" si="154" ref="I340:J343">L340+O340</f>
        <v>133.4</v>
      </c>
      <c r="J340" s="576">
        <f t="shared" si="154"/>
        <v>0</v>
      </c>
      <c r="K340" s="577">
        <f>I340+J340</f>
        <v>133.4</v>
      </c>
      <c r="L340" s="576">
        <v>133.4</v>
      </c>
      <c r="M340" s="576"/>
      <c r="N340" s="578">
        <f>L340+M340</f>
        <v>133.4</v>
      </c>
      <c r="O340" s="575"/>
      <c r="P340" s="576"/>
      <c r="Q340" s="577"/>
    </row>
    <row r="341" spans="1:17" s="7" customFormat="1" ht="14.25" customHeight="1">
      <c r="A341" s="1175"/>
      <c r="B341" s="1183"/>
      <c r="C341" s="1195" t="s">
        <v>763</v>
      </c>
      <c r="D341" s="1185"/>
      <c r="E341" s="1186"/>
      <c r="F341" s="1186"/>
      <c r="G341" s="910" t="s">
        <v>764</v>
      </c>
      <c r="H341" s="1107" t="s">
        <v>558</v>
      </c>
      <c r="I341" s="575">
        <f t="shared" si="154"/>
        <v>525.5</v>
      </c>
      <c r="J341" s="576">
        <f t="shared" si="154"/>
        <v>0</v>
      </c>
      <c r="K341" s="577">
        <f>I341+J341</f>
        <v>525.5</v>
      </c>
      <c r="L341" s="576">
        <v>525.5</v>
      </c>
      <c r="M341" s="576"/>
      <c r="N341" s="578">
        <f>L341+M341</f>
        <v>525.5</v>
      </c>
      <c r="O341" s="575"/>
      <c r="P341" s="576"/>
      <c r="Q341" s="577"/>
    </row>
    <row r="342" spans="1:17" s="7" customFormat="1" ht="14.25" customHeight="1">
      <c r="A342" s="1175"/>
      <c r="B342" s="1183"/>
      <c r="C342" s="1196" t="s">
        <v>765</v>
      </c>
      <c r="D342" s="1185"/>
      <c r="E342" s="1186"/>
      <c r="F342" s="1186"/>
      <c r="G342" s="910"/>
      <c r="H342" s="1108" t="s">
        <v>698</v>
      </c>
      <c r="I342" s="549">
        <f t="shared" si="154"/>
        <v>2341.1</v>
      </c>
      <c r="J342" s="550">
        <f t="shared" si="154"/>
        <v>-208.5</v>
      </c>
      <c r="K342" s="551">
        <f>I342+J342</f>
        <v>2132.6</v>
      </c>
      <c r="L342" s="550">
        <v>2341.1</v>
      </c>
      <c r="M342" s="550">
        <v>-208.5</v>
      </c>
      <c r="N342" s="552">
        <f>L342+M342</f>
        <v>2132.6</v>
      </c>
      <c r="O342" s="549"/>
      <c r="P342" s="550"/>
      <c r="Q342" s="551"/>
    </row>
    <row r="343" spans="1:17" s="7" customFormat="1" ht="34.5" customHeight="1">
      <c r="A343" s="1175"/>
      <c r="B343" s="1197" t="s">
        <v>766</v>
      </c>
      <c r="C343" s="1197"/>
      <c r="D343" s="1198" t="s">
        <v>457</v>
      </c>
      <c r="E343" s="1199" t="s">
        <v>505</v>
      </c>
      <c r="F343" s="1200" t="s">
        <v>505</v>
      </c>
      <c r="G343" s="1200" t="s">
        <v>767</v>
      </c>
      <c r="H343" s="1201" t="s">
        <v>477</v>
      </c>
      <c r="I343" s="687">
        <f t="shared" si="154"/>
        <v>50</v>
      </c>
      <c r="J343" s="688">
        <f t="shared" si="154"/>
        <v>0</v>
      </c>
      <c r="K343" s="689">
        <f>I343+J343</f>
        <v>50</v>
      </c>
      <c r="L343" s="688">
        <v>50</v>
      </c>
      <c r="M343" s="688"/>
      <c r="N343" s="728">
        <f>L343+M343</f>
        <v>50</v>
      </c>
      <c r="O343" s="687"/>
      <c r="P343" s="688"/>
      <c r="Q343" s="689"/>
    </row>
    <row r="344" spans="1:17" s="7" customFormat="1" ht="25.5" customHeight="1">
      <c r="A344" s="1202" t="s">
        <v>768</v>
      </c>
      <c r="B344" s="1202"/>
      <c r="C344" s="1202"/>
      <c r="D344" s="517" t="s">
        <v>457</v>
      </c>
      <c r="E344" s="517" t="s">
        <v>505</v>
      </c>
      <c r="F344" s="1023" t="s">
        <v>546</v>
      </c>
      <c r="G344" s="1023" t="s">
        <v>460</v>
      </c>
      <c r="H344" s="1203" t="s">
        <v>461</v>
      </c>
      <c r="I344" s="139">
        <f aca="true" t="shared" si="155" ref="I344:Q344">I345+I351+I354</f>
        <v>9838.5</v>
      </c>
      <c r="J344" s="140">
        <f t="shared" si="155"/>
        <v>104</v>
      </c>
      <c r="K344" s="141">
        <f t="shared" si="155"/>
        <v>9942.5</v>
      </c>
      <c r="L344" s="140">
        <f t="shared" si="155"/>
        <v>9838.5</v>
      </c>
      <c r="M344" s="140">
        <f t="shared" si="155"/>
        <v>104</v>
      </c>
      <c r="N344" s="522">
        <f t="shared" si="155"/>
        <v>9942.5</v>
      </c>
      <c r="O344" s="139">
        <f t="shared" si="155"/>
        <v>0</v>
      </c>
      <c r="P344" s="140">
        <f t="shared" si="155"/>
        <v>0</v>
      </c>
      <c r="Q344" s="141">
        <f t="shared" si="155"/>
        <v>0</v>
      </c>
    </row>
    <row r="345" spans="1:17" s="7" customFormat="1" ht="18" customHeight="1">
      <c r="A345" s="1175" t="s">
        <v>303</v>
      </c>
      <c r="B345" s="1204" t="s">
        <v>769</v>
      </c>
      <c r="C345" s="1204"/>
      <c r="D345" s="618" t="s">
        <v>457</v>
      </c>
      <c r="E345" s="618" t="s">
        <v>505</v>
      </c>
      <c r="F345" s="618" t="s">
        <v>546</v>
      </c>
      <c r="G345" s="618" t="s">
        <v>770</v>
      </c>
      <c r="H345" s="593" t="s">
        <v>461</v>
      </c>
      <c r="I345" s="1205">
        <f aca="true" t="shared" si="156" ref="I345:Q345">I346+I347+I348+I349+I350</f>
        <v>4796</v>
      </c>
      <c r="J345" s="1206">
        <f t="shared" si="156"/>
        <v>0</v>
      </c>
      <c r="K345" s="1207">
        <f t="shared" si="156"/>
        <v>4796</v>
      </c>
      <c r="L345" s="1206">
        <f t="shared" si="156"/>
        <v>4796</v>
      </c>
      <c r="M345" s="1206">
        <f t="shared" si="156"/>
        <v>0</v>
      </c>
      <c r="N345" s="1208">
        <f t="shared" si="156"/>
        <v>4796</v>
      </c>
      <c r="O345" s="1205">
        <f t="shared" si="156"/>
        <v>0</v>
      </c>
      <c r="P345" s="1206">
        <f t="shared" si="156"/>
        <v>0</v>
      </c>
      <c r="Q345" s="1207">
        <f t="shared" si="156"/>
        <v>0</v>
      </c>
    </row>
    <row r="346" spans="1:17" s="7" customFormat="1" ht="12.75" customHeight="1">
      <c r="A346" s="1175"/>
      <c r="B346" s="653" t="s">
        <v>303</v>
      </c>
      <c r="C346" s="633" t="s">
        <v>467</v>
      </c>
      <c r="D346" s="541" t="s">
        <v>457</v>
      </c>
      <c r="E346" s="541" t="s">
        <v>505</v>
      </c>
      <c r="F346" s="541" t="s">
        <v>546</v>
      </c>
      <c r="G346" s="541" t="s">
        <v>770</v>
      </c>
      <c r="H346" s="534" t="s">
        <v>468</v>
      </c>
      <c r="I346" s="570">
        <f aca="true" t="shared" si="157" ref="I346:J350">L346+O346</f>
        <v>3553</v>
      </c>
      <c r="J346" s="571">
        <f t="shared" si="157"/>
        <v>0</v>
      </c>
      <c r="K346" s="572">
        <f>I346+J346</f>
        <v>3553</v>
      </c>
      <c r="L346" s="571">
        <v>3553</v>
      </c>
      <c r="M346" s="571"/>
      <c r="N346" s="573">
        <f>L346+M346</f>
        <v>3553</v>
      </c>
      <c r="O346" s="570"/>
      <c r="P346" s="571"/>
      <c r="Q346" s="572"/>
    </row>
    <row r="347" spans="1:17" s="7" customFormat="1" ht="14.25" customHeight="1">
      <c r="A347" s="1175"/>
      <c r="B347" s="653"/>
      <c r="C347" s="633"/>
      <c r="D347" s="541"/>
      <c r="E347" s="541"/>
      <c r="F347" s="541"/>
      <c r="G347" s="541"/>
      <c r="H347" s="574" t="s">
        <v>475</v>
      </c>
      <c r="I347" s="570">
        <f t="shared" si="157"/>
        <v>2</v>
      </c>
      <c r="J347" s="571">
        <f t="shared" si="157"/>
        <v>0</v>
      </c>
      <c r="K347" s="572">
        <f>I347+J347</f>
        <v>2</v>
      </c>
      <c r="L347" s="571">
        <v>2</v>
      </c>
      <c r="M347" s="571"/>
      <c r="N347" s="573">
        <f>L347+M347</f>
        <v>2</v>
      </c>
      <c r="O347" s="570"/>
      <c r="P347" s="571"/>
      <c r="Q347" s="572"/>
    </row>
    <row r="348" spans="1:17" s="7" customFormat="1" ht="13.5" customHeight="1">
      <c r="A348" s="1175"/>
      <c r="B348" s="653"/>
      <c r="C348" s="633"/>
      <c r="D348" s="541"/>
      <c r="E348" s="541"/>
      <c r="F348" s="541"/>
      <c r="G348" s="541"/>
      <c r="H348" s="574" t="s">
        <v>469</v>
      </c>
      <c r="I348" s="570">
        <f t="shared" si="157"/>
        <v>1061</v>
      </c>
      <c r="J348" s="571">
        <f t="shared" si="157"/>
        <v>0</v>
      </c>
      <c r="K348" s="572">
        <f>I348+J348</f>
        <v>1061</v>
      </c>
      <c r="L348" s="571">
        <v>1061</v>
      </c>
      <c r="M348" s="571"/>
      <c r="N348" s="573">
        <f>L348+M348</f>
        <v>1061</v>
      </c>
      <c r="O348" s="570"/>
      <c r="P348" s="571"/>
      <c r="Q348" s="572"/>
    </row>
    <row r="349" spans="1:17" s="7" customFormat="1" ht="15" customHeight="1">
      <c r="A349" s="1175"/>
      <c r="B349" s="653"/>
      <c r="C349" s="579" t="s">
        <v>501</v>
      </c>
      <c r="D349" s="541"/>
      <c r="E349" s="541"/>
      <c r="F349" s="541"/>
      <c r="G349" s="541"/>
      <c r="H349" s="574" t="s">
        <v>477</v>
      </c>
      <c r="I349" s="603">
        <f t="shared" si="157"/>
        <v>178</v>
      </c>
      <c r="J349" s="604">
        <f t="shared" si="157"/>
        <v>0</v>
      </c>
      <c r="K349" s="605">
        <f>I349+J349</f>
        <v>178</v>
      </c>
      <c r="L349" s="604">
        <v>178</v>
      </c>
      <c r="M349" s="604"/>
      <c r="N349" s="606">
        <f>L349+M349</f>
        <v>178</v>
      </c>
      <c r="O349" s="603"/>
      <c r="P349" s="604"/>
      <c r="Q349" s="605"/>
    </row>
    <row r="350" spans="1:17" s="7" customFormat="1" ht="15" customHeight="1">
      <c r="A350" s="1175"/>
      <c r="B350" s="653"/>
      <c r="C350" s="580" t="s">
        <v>478</v>
      </c>
      <c r="D350" s="541"/>
      <c r="E350" s="541"/>
      <c r="F350" s="541"/>
      <c r="G350" s="541"/>
      <c r="H350" s="548" t="s">
        <v>479</v>
      </c>
      <c r="I350" s="603">
        <f t="shared" si="157"/>
        <v>2</v>
      </c>
      <c r="J350" s="604">
        <f t="shared" si="157"/>
        <v>0</v>
      </c>
      <c r="K350" s="605">
        <f>I350+J350</f>
        <v>2</v>
      </c>
      <c r="L350" s="604">
        <v>2</v>
      </c>
      <c r="M350" s="604"/>
      <c r="N350" s="606">
        <f>L350+M350</f>
        <v>2</v>
      </c>
      <c r="O350" s="603"/>
      <c r="P350" s="604"/>
      <c r="Q350" s="605"/>
    </row>
    <row r="351" spans="1:17" s="7" customFormat="1" ht="17.25" customHeight="1">
      <c r="A351" s="1175"/>
      <c r="B351" s="1209" t="s">
        <v>771</v>
      </c>
      <c r="C351" s="1209"/>
      <c r="D351" s="1210" t="s">
        <v>457</v>
      </c>
      <c r="E351" s="1210" t="s">
        <v>505</v>
      </c>
      <c r="F351" s="1210" t="s">
        <v>546</v>
      </c>
      <c r="G351" s="662" t="s">
        <v>460</v>
      </c>
      <c r="H351" s="664" t="s">
        <v>461</v>
      </c>
      <c r="I351" s="563">
        <f aca="true" t="shared" si="158" ref="I351:Q351">I352+I353</f>
        <v>4902.5</v>
      </c>
      <c r="J351" s="564">
        <f t="shared" si="158"/>
        <v>104</v>
      </c>
      <c r="K351" s="565">
        <f t="shared" si="158"/>
        <v>5006.5</v>
      </c>
      <c r="L351" s="564">
        <f t="shared" si="158"/>
        <v>4902.5</v>
      </c>
      <c r="M351" s="564">
        <f t="shared" si="158"/>
        <v>104</v>
      </c>
      <c r="N351" s="566">
        <f t="shared" si="158"/>
        <v>5006.5</v>
      </c>
      <c r="O351" s="563">
        <f t="shared" si="158"/>
        <v>0</v>
      </c>
      <c r="P351" s="564">
        <f t="shared" si="158"/>
        <v>0</v>
      </c>
      <c r="Q351" s="565">
        <f t="shared" si="158"/>
        <v>0</v>
      </c>
    </row>
    <row r="352" spans="1:17" s="7" customFormat="1" ht="16.5" customHeight="1">
      <c r="A352" s="1175"/>
      <c r="B352" s="1211" t="s">
        <v>303</v>
      </c>
      <c r="C352" s="1212" t="s">
        <v>772</v>
      </c>
      <c r="D352" s="1185">
        <v>892</v>
      </c>
      <c r="E352" s="618" t="s">
        <v>505</v>
      </c>
      <c r="F352" s="618" t="s">
        <v>546</v>
      </c>
      <c r="G352" s="1213" t="s">
        <v>773</v>
      </c>
      <c r="H352" s="1214" t="s">
        <v>679</v>
      </c>
      <c r="I352" s="570">
        <f>L352+O352</f>
        <v>4902.5</v>
      </c>
      <c r="J352" s="571">
        <f>M352+P352</f>
        <v>104</v>
      </c>
      <c r="K352" s="572">
        <f>I352+J352</f>
        <v>5006.5</v>
      </c>
      <c r="L352" s="571">
        <v>4902.5</v>
      </c>
      <c r="M352" s="571">
        <v>104</v>
      </c>
      <c r="N352" s="573">
        <f>L352+M352</f>
        <v>5006.5</v>
      </c>
      <c r="O352" s="570"/>
      <c r="P352" s="571"/>
      <c r="Q352" s="572"/>
    </row>
    <row r="353" spans="1:17" s="7" customFormat="1" ht="15" customHeight="1">
      <c r="A353" s="1175"/>
      <c r="B353" s="1211"/>
      <c r="C353" s="913" t="s">
        <v>774</v>
      </c>
      <c r="D353" s="1185"/>
      <c r="E353" s="618"/>
      <c r="F353" s="618"/>
      <c r="G353" s="898" t="s">
        <v>615</v>
      </c>
      <c r="H353" s="1108" t="s">
        <v>698</v>
      </c>
      <c r="I353" s="549">
        <f>L353+O353</f>
        <v>0</v>
      </c>
      <c r="J353" s="550">
        <f>M353+P353</f>
        <v>0</v>
      </c>
      <c r="K353" s="551">
        <f>I353+J353</f>
        <v>0</v>
      </c>
      <c r="L353" s="550"/>
      <c r="M353" s="550"/>
      <c r="N353" s="552">
        <f>L353+M353</f>
        <v>0</v>
      </c>
      <c r="O353" s="549"/>
      <c r="P353" s="550"/>
      <c r="Q353" s="551"/>
    </row>
    <row r="354" spans="1:17" s="7" customFormat="1" ht="18" customHeight="1">
      <c r="A354" s="1175"/>
      <c r="B354" s="1215" t="s">
        <v>775</v>
      </c>
      <c r="C354" s="1215"/>
      <c r="D354" s="1210">
        <v>892</v>
      </c>
      <c r="E354" s="661" t="s">
        <v>505</v>
      </c>
      <c r="F354" s="662" t="s">
        <v>546</v>
      </c>
      <c r="G354" s="662" t="s">
        <v>460</v>
      </c>
      <c r="H354" s="664" t="s">
        <v>461</v>
      </c>
      <c r="I354" s="1205">
        <f aca="true" t="shared" si="159" ref="I354:Q354">I355</f>
        <v>140</v>
      </c>
      <c r="J354" s="1206">
        <f t="shared" si="159"/>
        <v>0</v>
      </c>
      <c r="K354" s="1207">
        <f t="shared" si="159"/>
        <v>140</v>
      </c>
      <c r="L354" s="1206">
        <f t="shared" si="159"/>
        <v>140</v>
      </c>
      <c r="M354" s="1206">
        <f t="shared" si="159"/>
        <v>0</v>
      </c>
      <c r="N354" s="1208">
        <f t="shared" si="159"/>
        <v>140</v>
      </c>
      <c r="O354" s="1205">
        <f t="shared" si="159"/>
        <v>0</v>
      </c>
      <c r="P354" s="1206">
        <f t="shared" si="159"/>
        <v>0</v>
      </c>
      <c r="Q354" s="1207">
        <f t="shared" si="159"/>
        <v>0</v>
      </c>
    </row>
    <row r="355" spans="1:17" s="7" customFormat="1" ht="33" customHeight="1">
      <c r="A355" s="1175"/>
      <c r="B355" s="1216" t="s">
        <v>776</v>
      </c>
      <c r="C355" s="1216"/>
      <c r="D355" s="1200">
        <v>892</v>
      </c>
      <c r="E355" s="635" t="s">
        <v>505</v>
      </c>
      <c r="F355" s="635" t="s">
        <v>546</v>
      </c>
      <c r="G355" s="635" t="s">
        <v>777</v>
      </c>
      <c r="H355" s="959" t="s">
        <v>525</v>
      </c>
      <c r="I355" s="832">
        <f>L355+O355</f>
        <v>140</v>
      </c>
      <c r="J355" s="833">
        <f>M355+P355</f>
        <v>0</v>
      </c>
      <c r="K355" s="834">
        <f>I355+J355</f>
        <v>140</v>
      </c>
      <c r="L355" s="833">
        <v>140</v>
      </c>
      <c r="M355" s="833"/>
      <c r="N355" s="835">
        <f>L355+M355</f>
        <v>140</v>
      </c>
      <c r="O355" s="832"/>
      <c r="P355" s="833"/>
      <c r="Q355" s="834"/>
    </row>
    <row r="356" spans="1:17" s="7" customFormat="1" ht="8.25" customHeight="1">
      <c r="A356" s="690"/>
      <c r="B356" s="1019"/>
      <c r="C356" s="1019"/>
      <c r="D356" s="1021"/>
      <c r="E356" s="842"/>
      <c r="F356" s="1021"/>
      <c r="G356" s="842"/>
      <c r="H356" s="842"/>
      <c r="I356" s="695"/>
      <c r="J356" s="696"/>
      <c r="K356" s="695"/>
      <c r="L356" s="696"/>
      <c r="M356" s="696"/>
      <c r="N356" s="695"/>
      <c r="O356" s="695"/>
      <c r="P356" s="696"/>
      <c r="Q356" s="695"/>
    </row>
    <row r="357" spans="1:17" s="7" customFormat="1" ht="15" customHeight="1">
      <c r="A357" s="697"/>
      <c r="B357" s="1217"/>
      <c r="C357" s="1217"/>
      <c r="D357" s="186"/>
      <c r="E357" s="615"/>
      <c r="F357" s="186"/>
      <c r="G357" s="615"/>
      <c r="H357" s="615"/>
      <c r="I357" s="617"/>
      <c r="J357" s="617"/>
      <c r="K357" s="617"/>
      <c r="L357" s="617"/>
      <c r="M357" s="617"/>
      <c r="N357" s="617"/>
      <c r="O357" s="617"/>
      <c r="P357" s="617"/>
      <c r="Q357" s="617"/>
    </row>
    <row r="358" spans="1:17" s="7" customFormat="1" ht="25.5" customHeight="1">
      <c r="A358" s="735" t="s">
        <v>778</v>
      </c>
      <c r="B358" s="735"/>
      <c r="C358" s="735"/>
      <c r="D358" s="703" t="s">
        <v>457</v>
      </c>
      <c r="E358" s="705" t="s">
        <v>779</v>
      </c>
      <c r="F358" s="1218" t="s">
        <v>459</v>
      </c>
      <c r="G358" s="852" t="s">
        <v>460</v>
      </c>
      <c r="H358" s="707" t="s">
        <v>461</v>
      </c>
      <c r="I358" s="97">
        <f aca="true" t="shared" si="160" ref="I358:Q358">I360</f>
        <v>29897.2</v>
      </c>
      <c r="J358" s="98">
        <f t="shared" si="160"/>
        <v>1491</v>
      </c>
      <c r="K358" s="99">
        <f t="shared" si="160"/>
        <v>31388.2</v>
      </c>
      <c r="L358" s="98">
        <f t="shared" si="160"/>
        <v>23307</v>
      </c>
      <c r="M358" s="98">
        <f t="shared" si="160"/>
        <v>1491</v>
      </c>
      <c r="N358" s="708">
        <f t="shared" si="160"/>
        <v>24798</v>
      </c>
      <c r="O358" s="97">
        <f t="shared" si="160"/>
        <v>6590.2</v>
      </c>
      <c r="P358" s="98">
        <f t="shared" si="160"/>
        <v>0</v>
      </c>
      <c r="Q358" s="99">
        <f t="shared" si="160"/>
        <v>6590.2</v>
      </c>
    </row>
    <row r="359" spans="1:17" s="7" customFormat="1" ht="17.25" customHeight="1">
      <c r="A359" s="853" t="s">
        <v>462</v>
      </c>
      <c r="B359" s="853"/>
      <c r="C359" s="853"/>
      <c r="D359" s="1219"/>
      <c r="E359" s="855"/>
      <c r="F359" s="856"/>
      <c r="G359" s="857"/>
      <c r="H359" s="858"/>
      <c r="I359" s="859">
        <f aca="true" t="shared" si="161" ref="I359:Q359">I358/I435</f>
        <v>0.03658217106764482</v>
      </c>
      <c r="J359" s="860">
        <f t="shared" si="161"/>
        <v>0.036799549816372464</v>
      </c>
      <c r="K359" s="861">
        <f t="shared" si="161"/>
        <v>0.03659243886211624</v>
      </c>
      <c r="L359" s="860">
        <f t="shared" si="161"/>
        <v>0.06790543759193979</v>
      </c>
      <c r="M359" s="860">
        <f t="shared" si="161"/>
        <v>0.05421818181818182</v>
      </c>
      <c r="N359" s="862">
        <f t="shared" si="161"/>
        <v>0.06689013730577704</v>
      </c>
      <c r="O359" s="859">
        <f t="shared" si="161"/>
        <v>0.013902372444857354</v>
      </c>
      <c r="P359" s="860">
        <f t="shared" si="161"/>
        <v>0</v>
      </c>
      <c r="Q359" s="861">
        <f t="shared" si="161"/>
        <v>0.013530821207635341</v>
      </c>
    </row>
    <row r="360" spans="1:17" s="7" customFormat="1" ht="24.75" customHeight="1">
      <c r="A360" s="863" t="s">
        <v>780</v>
      </c>
      <c r="B360" s="863"/>
      <c r="C360" s="863"/>
      <c r="D360" s="864" t="s">
        <v>457</v>
      </c>
      <c r="E360" s="1220" t="s">
        <v>779</v>
      </c>
      <c r="F360" s="1220" t="s">
        <v>458</v>
      </c>
      <c r="G360" s="865" t="s">
        <v>460</v>
      </c>
      <c r="H360" s="900" t="s">
        <v>461</v>
      </c>
      <c r="I360" s="414">
        <f aca="true" t="shared" si="162" ref="I360:Q360">I361+I366</f>
        <v>29897.2</v>
      </c>
      <c r="J360" s="415">
        <f t="shared" si="162"/>
        <v>1491</v>
      </c>
      <c r="K360" s="416">
        <f t="shared" si="162"/>
        <v>31388.2</v>
      </c>
      <c r="L360" s="415">
        <f t="shared" si="162"/>
        <v>23307</v>
      </c>
      <c r="M360" s="415">
        <f t="shared" si="162"/>
        <v>1491</v>
      </c>
      <c r="N360" s="867">
        <f t="shared" si="162"/>
        <v>24798</v>
      </c>
      <c r="O360" s="414">
        <f t="shared" si="162"/>
        <v>6590.2</v>
      </c>
      <c r="P360" s="415">
        <f t="shared" si="162"/>
        <v>0</v>
      </c>
      <c r="Q360" s="416">
        <f t="shared" si="162"/>
        <v>6590.2</v>
      </c>
    </row>
    <row r="361" spans="1:17" s="7" customFormat="1" ht="29.25" customHeight="1">
      <c r="A361" s="1221" t="s">
        <v>781</v>
      </c>
      <c r="B361" s="1221"/>
      <c r="C361" s="1221"/>
      <c r="D361" s="1099" t="s">
        <v>457</v>
      </c>
      <c r="E361" s="1100" t="s">
        <v>779</v>
      </c>
      <c r="F361" s="1099" t="s">
        <v>458</v>
      </c>
      <c r="G361" s="1099" t="s">
        <v>460</v>
      </c>
      <c r="H361" s="1101" t="s">
        <v>679</v>
      </c>
      <c r="I361" s="594">
        <f aca="true" t="shared" si="163" ref="I361:Q361">I362+I363+I364+I365</f>
        <v>22519.5</v>
      </c>
      <c r="J361" s="595">
        <f t="shared" si="163"/>
        <v>1461</v>
      </c>
      <c r="K361" s="596">
        <f t="shared" si="163"/>
        <v>23980.5</v>
      </c>
      <c r="L361" s="595">
        <f t="shared" si="163"/>
        <v>22519.5</v>
      </c>
      <c r="M361" s="595">
        <f t="shared" si="163"/>
        <v>1461</v>
      </c>
      <c r="N361" s="597">
        <f t="shared" si="163"/>
        <v>23980.5</v>
      </c>
      <c r="O361" s="594">
        <f t="shared" si="163"/>
        <v>0</v>
      </c>
      <c r="P361" s="595">
        <f t="shared" si="163"/>
        <v>0</v>
      </c>
      <c r="Q361" s="596">
        <f t="shared" si="163"/>
        <v>0</v>
      </c>
    </row>
    <row r="362" spans="1:17" s="7" customFormat="1" ht="21" customHeight="1">
      <c r="A362" s="755" t="s">
        <v>303</v>
      </c>
      <c r="B362" s="1059" t="s">
        <v>782</v>
      </c>
      <c r="C362" s="1059"/>
      <c r="D362" s="531" t="s">
        <v>457</v>
      </c>
      <c r="E362" s="531" t="s">
        <v>779</v>
      </c>
      <c r="F362" s="531" t="s">
        <v>458</v>
      </c>
      <c r="G362" s="1222" t="s">
        <v>783</v>
      </c>
      <c r="H362" s="1223" t="s">
        <v>679</v>
      </c>
      <c r="I362" s="544">
        <f aca="true" t="shared" si="164" ref="I362:J365">L362+O362</f>
        <v>9771.400000000001</v>
      </c>
      <c r="J362" s="545">
        <f t="shared" si="164"/>
        <v>1461</v>
      </c>
      <c r="K362" s="546">
        <f>I362+J362</f>
        <v>11232.400000000001</v>
      </c>
      <c r="L362" s="545">
        <v>9771.400000000001</v>
      </c>
      <c r="M362" s="545">
        <v>1461</v>
      </c>
      <c r="N362" s="547">
        <f>L362+M362</f>
        <v>11232.400000000001</v>
      </c>
      <c r="O362" s="544"/>
      <c r="P362" s="545"/>
      <c r="Q362" s="546"/>
    </row>
    <row r="363" spans="1:17" s="7" customFormat="1" ht="18" customHeight="1">
      <c r="A363" s="755"/>
      <c r="B363" s="1080" t="s">
        <v>784</v>
      </c>
      <c r="C363" s="1080"/>
      <c r="D363" s="531"/>
      <c r="E363" s="531"/>
      <c r="F363" s="531"/>
      <c r="G363" s="1222"/>
      <c r="H363" s="1223"/>
      <c r="I363" s="575">
        <f t="shared" si="164"/>
        <v>2993.8</v>
      </c>
      <c r="J363" s="576">
        <f t="shared" si="164"/>
        <v>0</v>
      </c>
      <c r="K363" s="577">
        <f>I363+J363</f>
        <v>2993.8</v>
      </c>
      <c r="L363" s="576">
        <v>2993.8</v>
      </c>
      <c r="M363" s="576"/>
      <c r="N363" s="578">
        <f>L363+M363</f>
        <v>2993.8</v>
      </c>
      <c r="O363" s="575"/>
      <c r="P363" s="576"/>
      <c r="Q363" s="577"/>
    </row>
    <row r="364" spans="1:17" s="7" customFormat="1" ht="18.75" customHeight="1">
      <c r="A364" s="755"/>
      <c r="B364" s="1224" t="s">
        <v>785</v>
      </c>
      <c r="C364" s="1224"/>
      <c r="D364" s="531"/>
      <c r="E364" s="531"/>
      <c r="F364" s="531"/>
      <c r="G364" s="897" t="s">
        <v>786</v>
      </c>
      <c r="H364" s="1107" t="s">
        <v>679</v>
      </c>
      <c r="I364" s="575">
        <f t="shared" si="164"/>
        <v>3978.5</v>
      </c>
      <c r="J364" s="576">
        <f t="shared" si="164"/>
        <v>0</v>
      </c>
      <c r="K364" s="577">
        <f>I364+J364</f>
        <v>3978.5</v>
      </c>
      <c r="L364" s="576">
        <v>3978.5</v>
      </c>
      <c r="M364" s="576"/>
      <c r="N364" s="578">
        <f>L364+M364</f>
        <v>3978.5</v>
      </c>
      <c r="O364" s="575"/>
      <c r="P364" s="576"/>
      <c r="Q364" s="577"/>
    </row>
    <row r="365" spans="1:17" s="7" customFormat="1" ht="15.75" customHeight="1">
      <c r="A365" s="755"/>
      <c r="B365" s="1082" t="s">
        <v>787</v>
      </c>
      <c r="C365" s="1082"/>
      <c r="D365" s="531"/>
      <c r="E365" s="531"/>
      <c r="F365" s="531"/>
      <c r="G365" s="897" t="s">
        <v>788</v>
      </c>
      <c r="H365" s="1057" t="s">
        <v>679</v>
      </c>
      <c r="I365" s="603">
        <f t="shared" si="164"/>
        <v>5775.8</v>
      </c>
      <c r="J365" s="604">
        <f t="shared" si="164"/>
        <v>0</v>
      </c>
      <c r="K365" s="605">
        <f>I365+J365</f>
        <v>5775.8</v>
      </c>
      <c r="L365" s="604">
        <v>5775.8</v>
      </c>
      <c r="M365" s="604"/>
      <c r="N365" s="606">
        <f>L365+M365</f>
        <v>5775.8</v>
      </c>
      <c r="O365" s="603"/>
      <c r="P365" s="604"/>
      <c r="Q365" s="605"/>
    </row>
    <row r="366" spans="1:17" s="7" customFormat="1" ht="24" customHeight="1">
      <c r="A366" s="1225" t="s">
        <v>789</v>
      </c>
      <c r="B366" s="1225"/>
      <c r="C366" s="1225"/>
      <c r="D366" s="1067" t="s">
        <v>457</v>
      </c>
      <c r="E366" s="1067" t="s">
        <v>779</v>
      </c>
      <c r="F366" s="1068" t="s">
        <v>458</v>
      </c>
      <c r="G366" s="1068" t="s">
        <v>460</v>
      </c>
      <c r="H366" s="1069" t="s">
        <v>698</v>
      </c>
      <c r="I366" s="1158">
        <f>I367+I368+I369+I370+I374</f>
        <v>7377.7</v>
      </c>
      <c r="J366" s="1159">
        <f aca="true" t="shared" si="165" ref="J366:Q366">J367+J368+J369+J370+J374</f>
        <v>30</v>
      </c>
      <c r="K366" s="1160">
        <f t="shared" si="165"/>
        <v>7407.7</v>
      </c>
      <c r="L366" s="1159">
        <f t="shared" si="165"/>
        <v>787.5</v>
      </c>
      <c r="M366" s="1159">
        <f t="shared" si="165"/>
        <v>30</v>
      </c>
      <c r="N366" s="1161">
        <f t="shared" si="165"/>
        <v>817.5</v>
      </c>
      <c r="O366" s="1158">
        <f t="shared" si="165"/>
        <v>6590.2</v>
      </c>
      <c r="P366" s="1159">
        <f t="shared" si="165"/>
        <v>0</v>
      </c>
      <c r="Q366" s="1160">
        <f t="shared" si="165"/>
        <v>6590.2</v>
      </c>
    </row>
    <row r="367" spans="1:17" s="7" customFormat="1" ht="20.25" customHeight="1">
      <c r="A367" s="647" t="s">
        <v>555</v>
      </c>
      <c r="B367" s="1226" t="s">
        <v>704</v>
      </c>
      <c r="C367" s="1226"/>
      <c r="D367" s="722">
        <v>892</v>
      </c>
      <c r="E367" s="722" t="s">
        <v>779</v>
      </c>
      <c r="F367" s="722" t="s">
        <v>458</v>
      </c>
      <c r="G367" s="1222" t="s">
        <v>615</v>
      </c>
      <c r="H367" s="1227" t="s">
        <v>698</v>
      </c>
      <c r="I367" s="544">
        <f aca="true" t="shared" si="166" ref="I367:J369">L367+O367</f>
        <v>60</v>
      </c>
      <c r="J367" s="545">
        <f t="shared" si="166"/>
        <v>30</v>
      </c>
      <c r="K367" s="546">
        <f>I367+J367</f>
        <v>90</v>
      </c>
      <c r="L367" s="545">
        <v>60</v>
      </c>
      <c r="M367" s="545">
        <v>30</v>
      </c>
      <c r="N367" s="547">
        <f>L367+M367</f>
        <v>90</v>
      </c>
      <c r="O367" s="544"/>
      <c r="P367" s="545"/>
      <c r="Q367" s="546"/>
    </row>
    <row r="368" spans="1:17" s="7" customFormat="1" ht="17.25" customHeight="1">
      <c r="A368" s="647"/>
      <c r="B368" s="968" t="s">
        <v>703</v>
      </c>
      <c r="C368" s="968"/>
      <c r="D368" s="722"/>
      <c r="E368" s="722"/>
      <c r="F368" s="722"/>
      <c r="G368" s="881" t="s">
        <v>652</v>
      </c>
      <c r="H368" s="1227"/>
      <c r="I368" s="575">
        <f t="shared" si="166"/>
        <v>500</v>
      </c>
      <c r="J368" s="576">
        <f t="shared" si="166"/>
        <v>0</v>
      </c>
      <c r="K368" s="577">
        <f>I368+J368</f>
        <v>500</v>
      </c>
      <c r="L368" s="576">
        <v>0</v>
      </c>
      <c r="M368" s="576"/>
      <c r="N368" s="578">
        <f>L368+M368</f>
        <v>0</v>
      </c>
      <c r="O368" s="575">
        <v>500</v>
      </c>
      <c r="P368" s="576"/>
      <c r="Q368" s="577">
        <f>O368+P368</f>
        <v>500</v>
      </c>
    </row>
    <row r="369" spans="1:17" s="7" customFormat="1" ht="27.75" customHeight="1">
      <c r="A369" s="647"/>
      <c r="B369" s="1228" t="s">
        <v>790</v>
      </c>
      <c r="C369" s="1228"/>
      <c r="D369" s="722"/>
      <c r="E369" s="722"/>
      <c r="F369" s="722"/>
      <c r="G369" s="897" t="s">
        <v>791</v>
      </c>
      <c r="H369" s="1227"/>
      <c r="I369" s="603">
        <f t="shared" si="166"/>
        <v>323.2</v>
      </c>
      <c r="J369" s="604">
        <f t="shared" si="166"/>
        <v>0</v>
      </c>
      <c r="K369" s="605">
        <f>I369+J369</f>
        <v>323.2</v>
      </c>
      <c r="L369" s="604">
        <v>323.2</v>
      </c>
      <c r="M369" s="604"/>
      <c r="N369" s="606">
        <f>L369+M369</f>
        <v>323.2</v>
      </c>
      <c r="O369" s="603"/>
      <c r="P369" s="604"/>
      <c r="Q369" s="605"/>
    </row>
    <row r="370" spans="1:17" s="7" customFormat="1" ht="46.5" customHeight="1">
      <c r="A370" s="647"/>
      <c r="B370" s="1163" t="s">
        <v>792</v>
      </c>
      <c r="C370" s="1163"/>
      <c r="D370" s="722"/>
      <c r="E370" s="722"/>
      <c r="F370" s="722"/>
      <c r="G370" s="541" t="s">
        <v>793</v>
      </c>
      <c r="H370" s="1227"/>
      <c r="I370" s="535">
        <f>I371+I372+I373</f>
        <v>1494.5</v>
      </c>
      <c r="J370" s="536">
        <f aca="true" t="shared" si="167" ref="J370:Q370">J371+J372+J373</f>
        <v>0</v>
      </c>
      <c r="K370" s="537">
        <f t="shared" si="167"/>
        <v>1494.5</v>
      </c>
      <c r="L370" s="536">
        <f t="shared" si="167"/>
        <v>404.3</v>
      </c>
      <c r="M370" s="536">
        <f t="shared" si="167"/>
        <v>0</v>
      </c>
      <c r="N370" s="538">
        <f t="shared" si="167"/>
        <v>404.3</v>
      </c>
      <c r="O370" s="535">
        <f t="shared" si="167"/>
        <v>1090.2</v>
      </c>
      <c r="P370" s="536">
        <f t="shared" si="167"/>
        <v>0</v>
      </c>
      <c r="Q370" s="537">
        <f t="shared" si="167"/>
        <v>1090.2</v>
      </c>
    </row>
    <row r="371" spans="1:17" s="7" customFormat="1" ht="12.75" customHeight="1">
      <c r="A371" s="647"/>
      <c r="B371" s="1229" t="s">
        <v>303</v>
      </c>
      <c r="C371" s="1080" t="s">
        <v>794</v>
      </c>
      <c r="D371" s="722"/>
      <c r="E371" s="722"/>
      <c r="F371" s="722"/>
      <c r="G371" s="541"/>
      <c r="H371" s="1227"/>
      <c r="I371" s="603">
        <f aca="true" t="shared" si="168" ref="I371:J374">L371+O371</f>
        <v>179.3</v>
      </c>
      <c r="J371" s="604">
        <f t="shared" si="168"/>
        <v>0</v>
      </c>
      <c r="K371" s="605">
        <f>I371+J371</f>
        <v>179.3</v>
      </c>
      <c r="L371" s="604">
        <v>179.3</v>
      </c>
      <c r="M371" s="604"/>
      <c r="N371" s="606">
        <f>L371+M371</f>
        <v>179.3</v>
      </c>
      <c r="O371" s="603"/>
      <c r="P371" s="604"/>
      <c r="Q371" s="605"/>
    </row>
    <row r="372" spans="1:17" s="7" customFormat="1" ht="13.5" customHeight="1">
      <c r="A372" s="647"/>
      <c r="B372" s="1229"/>
      <c r="C372" s="1080" t="s">
        <v>795</v>
      </c>
      <c r="D372" s="722"/>
      <c r="E372" s="722"/>
      <c r="F372" s="722"/>
      <c r="G372" s="541"/>
      <c r="H372" s="1227"/>
      <c r="I372" s="603">
        <f t="shared" si="168"/>
        <v>1090.2</v>
      </c>
      <c r="J372" s="604">
        <f t="shared" si="168"/>
        <v>0</v>
      </c>
      <c r="K372" s="605">
        <f>I372+J372</f>
        <v>1090.2</v>
      </c>
      <c r="L372" s="604"/>
      <c r="M372" s="604"/>
      <c r="N372" s="606"/>
      <c r="O372" s="603">
        <v>1090.2</v>
      </c>
      <c r="P372" s="604"/>
      <c r="Q372" s="605">
        <f>O372+P372</f>
        <v>1090.2</v>
      </c>
    </row>
    <row r="373" spans="1:17" s="7" customFormat="1" ht="15" customHeight="1">
      <c r="A373" s="647"/>
      <c r="B373" s="1229"/>
      <c r="C373" s="1083" t="s">
        <v>796</v>
      </c>
      <c r="D373" s="722"/>
      <c r="E373" s="722"/>
      <c r="F373" s="722"/>
      <c r="G373" s="541"/>
      <c r="H373" s="1227"/>
      <c r="I373" s="603">
        <f t="shared" si="168"/>
        <v>225</v>
      </c>
      <c r="J373" s="604">
        <f t="shared" si="168"/>
        <v>0</v>
      </c>
      <c r="K373" s="605">
        <f>I373+J373</f>
        <v>225</v>
      </c>
      <c r="L373" s="604">
        <v>225</v>
      </c>
      <c r="M373" s="604"/>
      <c r="N373" s="606">
        <f>L373+M373</f>
        <v>225</v>
      </c>
      <c r="O373" s="603"/>
      <c r="P373" s="604"/>
      <c r="Q373" s="605"/>
    </row>
    <row r="374" spans="1:17" s="7" customFormat="1" ht="43.5" customHeight="1">
      <c r="A374" s="647"/>
      <c r="B374" s="1230" t="s">
        <v>797</v>
      </c>
      <c r="C374" s="1230"/>
      <c r="D374" s="722"/>
      <c r="E374" s="722"/>
      <c r="F374" s="722"/>
      <c r="G374" s="1231" t="s">
        <v>582</v>
      </c>
      <c r="H374" s="1227"/>
      <c r="I374" s="687">
        <f t="shared" si="168"/>
        <v>5000</v>
      </c>
      <c r="J374" s="688">
        <f t="shared" si="168"/>
        <v>0</v>
      </c>
      <c r="K374" s="689">
        <f>I374+J374</f>
        <v>5000</v>
      </c>
      <c r="L374" s="688">
        <v>0</v>
      </c>
      <c r="M374" s="688"/>
      <c r="N374" s="728">
        <f>L374+M374</f>
        <v>0</v>
      </c>
      <c r="O374" s="687">
        <v>5000</v>
      </c>
      <c r="P374" s="688"/>
      <c r="Q374" s="689">
        <f>O374+P374</f>
        <v>5000</v>
      </c>
    </row>
    <row r="375" spans="1:17" s="7" customFormat="1" ht="45.75" customHeight="1">
      <c r="A375" s="697"/>
      <c r="B375" s="1232"/>
      <c r="C375" s="1232"/>
      <c r="D375" s="1233"/>
      <c r="E375" s="1233"/>
      <c r="F375" s="1233"/>
      <c r="G375" s="849"/>
      <c r="H375" s="1233"/>
      <c r="I375" s="851"/>
      <c r="J375" s="851"/>
      <c r="K375" s="851"/>
      <c r="L375" s="851"/>
      <c r="M375" s="851"/>
      <c r="N375" s="851"/>
      <c r="O375" s="851"/>
      <c r="P375" s="851"/>
      <c r="Q375" s="851"/>
    </row>
    <row r="376" spans="1:17" s="7" customFormat="1" ht="29.25" customHeight="1">
      <c r="A376" s="697"/>
      <c r="B376" s="1234"/>
      <c r="C376" s="1235"/>
      <c r="D376" s="941"/>
      <c r="E376" s="941"/>
      <c r="F376" s="941"/>
      <c r="G376" s="615"/>
      <c r="H376" s="615"/>
      <c r="I376" s="617"/>
      <c r="J376" s="617"/>
      <c r="K376" s="617"/>
      <c r="L376" s="617"/>
      <c r="M376" s="617"/>
      <c r="N376" s="617"/>
      <c r="O376" s="617"/>
      <c r="P376" s="617"/>
      <c r="Q376" s="617"/>
    </row>
    <row r="377" spans="1:17" s="7" customFormat="1" ht="27" customHeight="1">
      <c r="A377" s="735" t="s">
        <v>798</v>
      </c>
      <c r="B377" s="735"/>
      <c r="C377" s="735"/>
      <c r="D377" s="703" t="s">
        <v>457</v>
      </c>
      <c r="E377" s="705" t="s">
        <v>799</v>
      </c>
      <c r="F377" s="1218" t="s">
        <v>459</v>
      </c>
      <c r="G377" s="852" t="s">
        <v>460</v>
      </c>
      <c r="H377" s="707" t="s">
        <v>461</v>
      </c>
      <c r="I377" s="97">
        <f aca="true" t="shared" si="169" ref="I377:Q377">I379+I382+I395+I409</f>
        <v>25845.1</v>
      </c>
      <c r="J377" s="98">
        <f t="shared" si="169"/>
        <v>-1034.7</v>
      </c>
      <c r="K377" s="99">
        <f t="shared" si="169"/>
        <v>24810.399999999998</v>
      </c>
      <c r="L377" s="98">
        <f t="shared" si="169"/>
        <v>4046.5</v>
      </c>
      <c r="M377" s="98">
        <f t="shared" si="169"/>
        <v>0</v>
      </c>
      <c r="N377" s="708">
        <f t="shared" si="169"/>
        <v>4046.5</v>
      </c>
      <c r="O377" s="97">
        <f t="shared" si="169"/>
        <v>21798.6</v>
      </c>
      <c r="P377" s="98">
        <f t="shared" si="169"/>
        <v>-1034.7</v>
      </c>
      <c r="Q377" s="99">
        <f t="shared" si="169"/>
        <v>20763.899999999998</v>
      </c>
    </row>
    <row r="378" spans="1:17" s="7" customFormat="1" ht="18" customHeight="1">
      <c r="A378" s="523" t="s">
        <v>462</v>
      </c>
      <c r="B378" s="523"/>
      <c r="C378" s="523"/>
      <c r="D378" s="1024"/>
      <c r="E378" s="525"/>
      <c r="F378" s="526"/>
      <c r="G378" s="1025"/>
      <c r="H378" s="528"/>
      <c r="I378" s="34">
        <f>I377/I435</f>
        <v>0.03162402731561441</v>
      </c>
      <c r="J378" s="35"/>
      <c r="K378" s="36">
        <f>K377/K435</f>
        <v>0.028924023841591703</v>
      </c>
      <c r="L378" s="35">
        <f>L377/L435</f>
        <v>0.011789563359324854</v>
      </c>
      <c r="M378" s="35"/>
      <c r="N378" s="529">
        <f>N377/N435</f>
        <v>0.010915031075402322</v>
      </c>
      <c r="O378" s="34">
        <f>O377/O435</f>
        <v>0.04598528966897325</v>
      </c>
      <c r="P378" s="35"/>
      <c r="Q378" s="36">
        <f>Q377/Q435</f>
        <v>0.042631880439625416</v>
      </c>
    </row>
    <row r="379" spans="1:17" s="7" customFormat="1" ht="19.5" customHeight="1">
      <c r="A379" s="1236" t="s">
        <v>800</v>
      </c>
      <c r="B379" s="1236"/>
      <c r="C379" s="1236"/>
      <c r="D379" s="1237" t="s">
        <v>457</v>
      </c>
      <c r="E379" s="1238" t="s">
        <v>799</v>
      </c>
      <c r="F379" s="1238" t="s">
        <v>458</v>
      </c>
      <c r="G379" s="711" t="s">
        <v>460</v>
      </c>
      <c r="H379" s="1238" t="s">
        <v>461</v>
      </c>
      <c r="I379" s="1239">
        <f aca="true" t="shared" si="170" ref="I379:Q379">I380+I381</f>
        <v>2855</v>
      </c>
      <c r="J379" s="1240">
        <f t="shared" si="170"/>
        <v>0</v>
      </c>
      <c r="K379" s="1241">
        <f t="shared" si="170"/>
        <v>2855</v>
      </c>
      <c r="L379" s="1240">
        <f t="shared" si="170"/>
        <v>2855</v>
      </c>
      <c r="M379" s="1240">
        <f t="shared" si="170"/>
        <v>0</v>
      </c>
      <c r="N379" s="1242">
        <f t="shared" si="170"/>
        <v>2855</v>
      </c>
      <c r="O379" s="1239">
        <f t="shared" si="170"/>
        <v>0</v>
      </c>
      <c r="P379" s="1240">
        <f t="shared" si="170"/>
        <v>0</v>
      </c>
      <c r="Q379" s="1241">
        <f t="shared" si="170"/>
        <v>0</v>
      </c>
    </row>
    <row r="380" spans="1:17" s="7" customFormat="1" ht="18" customHeight="1">
      <c r="A380" s="1152" t="s">
        <v>555</v>
      </c>
      <c r="B380" s="1059" t="s">
        <v>801</v>
      </c>
      <c r="C380" s="1059"/>
      <c r="D380" s="562" t="s">
        <v>457</v>
      </c>
      <c r="E380" s="562" t="s">
        <v>799</v>
      </c>
      <c r="F380" s="562" t="s">
        <v>458</v>
      </c>
      <c r="G380" s="1222" t="s">
        <v>802</v>
      </c>
      <c r="H380" s="1243" t="s">
        <v>803</v>
      </c>
      <c r="I380" s="544">
        <f>L380+O380</f>
        <v>2400</v>
      </c>
      <c r="J380" s="545">
        <f>M380+P380</f>
        <v>0</v>
      </c>
      <c r="K380" s="546">
        <f>I380+J380</f>
        <v>2400</v>
      </c>
      <c r="L380" s="545">
        <v>2400</v>
      </c>
      <c r="M380" s="545"/>
      <c r="N380" s="547">
        <f>L380+M380</f>
        <v>2400</v>
      </c>
      <c r="O380" s="544"/>
      <c r="P380" s="545"/>
      <c r="Q380" s="546"/>
    </row>
    <row r="381" spans="1:17" s="7" customFormat="1" ht="12.75" customHeight="1">
      <c r="A381" s="1152"/>
      <c r="B381" s="1083" t="s">
        <v>804</v>
      </c>
      <c r="C381" s="1083"/>
      <c r="D381" s="562"/>
      <c r="E381" s="562"/>
      <c r="F381" s="562"/>
      <c r="G381" s="910" t="s">
        <v>805</v>
      </c>
      <c r="H381" s="1244" t="s">
        <v>803</v>
      </c>
      <c r="I381" s="549">
        <f>L381+O381</f>
        <v>455</v>
      </c>
      <c r="J381" s="550">
        <f>M381+P381</f>
        <v>0</v>
      </c>
      <c r="K381" s="551">
        <f>I381+J381</f>
        <v>455</v>
      </c>
      <c r="L381" s="550">
        <v>455</v>
      </c>
      <c r="M381" s="550"/>
      <c r="N381" s="552">
        <f>L381+M381</f>
        <v>455</v>
      </c>
      <c r="O381" s="549"/>
      <c r="P381" s="550"/>
      <c r="Q381" s="551"/>
    </row>
    <row r="382" spans="1:17" s="7" customFormat="1" ht="21" customHeight="1">
      <c r="A382" s="1236" t="s">
        <v>806</v>
      </c>
      <c r="B382" s="1236"/>
      <c r="C382" s="1236"/>
      <c r="D382" s="1237" t="s">
        <v>457</v>
      </c>
      <c r="E382" s="713" t="s">
        <v>799</v>
      </c>
      <c r="F382" s="713" t="s">
        <v>471</v>
      </c>
      <c r="G382" s="711" t="s">
        <v>460</v>
      </c>
      <c r="H382" s="713" t="s">
        <v>461</v>
      </c>
      <c r="I382" s="1239">
        <f>I383+I385+I389+I392</f>
        <v>2894.4</v>
      </c>
      <c r="J382" s="1240">
        <f aca="true" t="shared" si="171" ref="J382:Q382">J383+J385+J389+J392</f>
        <v>-1034.7</v>
      </c>
      <c r="K382" s="1241">
        <f t="shared" si="171"/>
        <v>1859.7</v>
      </c>
      <c r="L382" s="1240">
        <f t="shared" si="171"/>
        <v>1191.5</v>
      </c>
      <c r="M382" s="1240">
        <f t="shared" si="171"/>
        <v>0</v>
      </c>
      <c r="N382" s="1242">
        <f t="shared" si="171"/>
        <v>1191.5</v>
      </c>
      <c r="O382" s="1239">
        <f t="shared" si="171"/>
        <v>1702.9</v>
      </c>
      <c r="P382" s="1240">
        <f t="shared" si="171"/>
        <v>-1034.7</v>
      </c>
      <c r="Q382" s="1241">
        <f t="shared" si="171"/>
        <v>668.2</v>
      </c>
    </row>
    <row r="383" spans="1:17" s="7" customFormat="1" ht="22.5" customHeight="1" hidden="1">
      <c r="A383" s="1074" t="s">
        <v>515</v>
      </c>
      <c r="B383" s="1245" t="s">
        <v>807</v>
      </c>
      <c r="C383" s="1245"/>
      <c r="D383" s="904" t="s">
        <v>457</v>
      </c>
      <c r="E383" s="904" t="s">
        <v>799</v>
      </c>
      <c r="F383" s="904" t="s">
        <v>471</v>
      </c>
      <c r="G383" s="875" t="s">
        <v>460</v>
      </c>
      <c r="H383" s="876" t="s">
        <v>461</v>
      </c>
      <c r="I383" s="922">
        <f>I384</f>
        <v>0</v>
      </c>
      <c r="J383" s="923">
        <f aca="true" t="shared" si="172" ref="J383:Q383">J384</f>
        <v>0</v>
      </c>
      <c r="K383" s="924">
        <f t="shared" si="172"/>
        <v>0</v>
      </c>
      <c r="L383" s="923">
        <f t="shared" si="172"/>
        <v>0</v>
      </c>
      <c r="M383" s="923">
        <f t="shared" si="172"/>
        <v>0</v>
      </c>
      <c r="N383" s="972">
        <f t="shared" si="172"/>
        <v>0</v>
      </c>
      <c r="O383" s="922">
        <f t="shared" si="172"/>
        <v>0</v>
      </c>
      <c r="P383" s="923">
        <f t="shared" si="172"/>
        <v>0</v>
      </c>
      <c r="Q383" s="924">
        <f t="shared" si="172"/>
        <v>0</v>
      </c>
    </row>
    <row r="384" spans="1:17" s="7" customFormat="1" ht="18.75" customHeight="1" hidden="1">
      <c r="A384" s="1074"/>
      <c r="B384" s="1246" t="s">
        <v>303</v>
      </c>
      <c r="C384" s="1082" t="s">
        <v>808</v>
      </c>
      <c r="D384" s="880">
        <v>892</v>
      </c>
      <c r="E384" s="880">
        <v>10</v>
      </c>
      <c r="F384" s="880" t="s">
        <v>471</v>
      </c>
      <c r="G384" s="800" t="s">
        <v>809</v>
      </c>
      <c r="H384" s="814" t="s">
        <v>810</v>
      </c>
      <c r="I384" s="603">
        <f>L384+O384</f>
        <v>0</v>
      </c>
      <c r="J384" s="604">
        <f>M384+P384</f>
        <v>0</v>
      </c>
      <c r="K384" s="605">
        <f>I384+J384</f>
        <v>0</v>
      </c>
      <c r="L384" s="604">
        <v>0</v>
      </c>
      <c r="M384" s="604"/>
      <c r="N384" s="606">
        <f>L384+M384</f>
        <v>0</v>
      </c>
      <c r="O384" s="603"/>
      <c r="P384" s="604"/>
      <c r="Q384" s="605"/>
    </row>
    <row r="385" spans="1:17" s="7" customFormat="1" ht="48" customHeight="1">
      <c r="A385" s="1074"/>
      <c r="B385" s="364" t="s">
        <v>811</v>
      </c>
      <c r="C385" s="364"/>
      <c r="D385" s="920" t="s">
        <v>457</v>
      </c>
      <c r="E385" s="920" t="s">
        <v>799</v>
      </c>
      <c r="F385" s="920" t="s">
        <v>471</v>
      </c>
      <c r="G385" s="920" t="s">
        <v>460</v>
      </c>
      <c r="H385" s="1065" t="s">
        <v>461</v>
      </c>
      <c r="I385" s="922">
        <f aca="true" t="shared" si="173" ref="I385:Q385">I386+I387+I388</f>
        <v>1629.7</v>
      </c>
      <c r="J385" s="923">
        <f t="shared" si="173"/>
        <v>0</v>
      </c>
      <c r="K385" s="924">
        <f t="shared" si="173"/>
        <v>1629.7</v>
      </c>
      <c r="L385" s="923">
        <f t="shared" si="173"/>
        <v>961.5</v>
      </c>
      <c r="M385" s="923">
        <f t="shared" si="173"/>
        <v>0</v>
      </c>
      <c r="N385" s="972">
        <f t="shared" si="173"/>
        <v>961.5</v>
      </c>
      <c r="O385" s="922">
        <f t="shared" si="173"/>
        <v>668.2</v>
      </c>
      <c r="P385" s="923">
        <f t="shared" si="173"/>
        <v>0</v>
      </c>
      <c r="Q385" s="924">
        <f t="shared" si="173"/>
        <v>668.2</v>
      </c>
    </row>
    <row r="386" spans="1:17" s="7" customFormat="1" ht="14.25" customHeight="1">
      <c r="A386" s="1074"/>
      <c r="B386" s="1246" t="s">
        <v>303</v>
      </c>
      <c r="C386" s="1080" t="s">
        <v>808</v>
      </c>
      <c r="D386" s="880">
        <v>892</v>
      </c>
      <c r="E386" s="880">
        <v>10</v>
      </c>
      <c r="F386" s="880" t="s">
        <v>471</v>
      </c>
      <c r="G386" s="816" t="s">
        <v>812</v>
      </c>
      <c r="H386" s="882" t="s">
        <v>810</v>
      </c>
      <c r="I386" s="575">
        <f aca="true" t="shared" si="174" ref="I386:J388">L386+O386</f>
        <v>961.5</v>
      </c>
      <c r="J386" s="576">
        <f t="shared" si="174"/>
        <v>0</v>
      </c>
      <c r="K386" s="577">
        <f>I386+J386</f>
        <v>961.5</v>
      </c>
      <c r="L386" s="576">
        <v>961.5</v>
      </c>
      <c r="M386" s="576"/>
      <c r="N386" s="578">
        <f>L386+M386</f>
        <v>961.5</v>
      </c>
      <c r="O386" s="575"/>
      <c r="P386" s="576"/>
      <c r="Q386" s="577"/>
    </row>
    <row r="387" spans="1:17" s="7" customFormat="1" ht="17.25" customHeight="1">
      <c r="A387" s="1074"/>
      <c r="B387" s="1246"/>
      <c r="C387" s="1080" t="s">
        <v>813</v>
      </c>
      <c r="D387" s="880"/>
      <c r="E387" s="880"/>
      <c r="F387" s="880"/>
      <c r="G387" s="816" t="s">
        <v>814</v>
      </c>
      <c r="H387" s="882" t="s">
        <v>810</v>
      </c>
      <c r="I387" s="575">
        <f t="shared" si="174"/>
        <v>668.2</v>
      </c>
      <c r="J387" s="576">
        <f t="shared" si="174"/>
        <v>0</v>
      </c>
      <c r="K387" s="577">
        <f>I387+J387</f>
        <v>668.2</v>
      </c>
      <c r="L387" s="576">
        <v>0</v>
      </c>
      <c r="M387" s="576"/>
      <c r="N387" s="578">
        <f>L387+M387</f>
        <v>0</v>
      </c>
      <c r="O387" s="575">
        <v>668.2</v>
      </c>
      <c r="P387" s="576"/>
      <c r="Q387" s="577">
        <f>O387+P387</f>
        <v>668.2</v>
      </c>
    </row>
    <row r="388" spans="1:17" s="7" customFormat="1" ht="12" customHeight="1" hidden="1">
      <c r="A388" s="1074"/>
      <c r="B388" s="1246"/>
      <c r="C388" s="1082" t="s">
        <v>815</v>
      </c>
      <c r="D388" s="880"/>
      <c r="E388" s="880"/>
      <c r="F388" s="880"/>
      <c r="G388" s="1247" t="s">
        <v>816</v>
      </c>
      <c r="H388" s="814" t="s">
        <v>810</v>
      </c>
      <c r="I388" s="603">
        <f t="shared" si="174"/>
        <v>0</v>
      </c>
      <c r="J388" s="604">
        <f t="shared" si="174"/>
        <v>0</v>
      </c>
      <c r="K388" s="605">
        <f>I388+J388</f>
        <v>0</v>
      </c>
      <c r="L388" s="604"/>
      <c r="M388" s="604"/>
      <c r="N388" s="606">
        <f>L388+M388</f>
        <v>0</v>
      </c>
      <c r="O388" s="603"/>
      <c r="P388" s="604"/>
      <c r="Q388" s="605">
        <f>O388+P388</f>
        <v>0</v>
      </c>
    </row>
    <row r="389" spans="1:17" s="7" customFormat="1" ht="46.5" customHeight="1">
      <c r="A389" s="1074"/>
      <c r="B389" s="1248" t="s">
        <v>817</v>
      </c>
      <c r="C389" s="1248"/>
      <c r="D389" s="1200" t="s">
        <v>457</v>
      </c>
      <c r="E389" s="1200" t="s">
        <v>799</v>
      </c>
      <c r="F389" s="1200" t="s">
        <v>471</v>
      </c>
      <c r="G389" s="635" t="s">
        <v>818</v>
      </c>
      <c r="H389" s="1249" t="s">
        <v>819</v>
      </c>
      <c r="I389" s="649">
        <f aca="true" t="shared" si="175" ref="I389:Q389">I390+I391</f>
        <v>230</v>
      </c>
      <c r="J389" s="650">
        <f t="shared" si="175"/>
        <v>0</v>
      </c>
      <c r="K389" s="651">
        <f t="shared" si="175"/>
        <v>230</v>
      </c>
      <c r="L389" s="650">
        <f t="shared" si="175"/>
        <v>230</v>
      </c>
      <c r="M389" s="650">
        <f t="shared" si="175"/>
        <v>0</v>
      </c>
      <c r="N389" s="652">
        <f t="shared" si="175"/>
        <v>230</v>
      </c>
      <c r="O389" s="649">
        <f t="shared" si="175"/>
        <v>0</v>
      </c>
      <c r="P389" s="650">
        <f t="shared" si="175"/>
        <v>0</v>
      </c>
      <c r="Q389" s="651">
        <f t="shared" si="175"/>
        <v>0</v>
      </c>
    </row>
    <row r="390" spans="1:17" s="7" customFormat="1" ht="16.5" customHeight="1">
      <c r="A390" s="1074"/>
      <c r="B390" s="1250" t="s">
        <v>303</v>
      </c>
      <c r="C390" s="1251" t="s">
        <v>820</v>
      </c>
      <c r="D390" s="1252" t="s">
        <v>457</v>
      </c>
      <c r="E390" s="1252" t="s">
        <v>799</v>
      </c>
      <c r="F390" s="1252" t="s">
        <v>471</v>
      </c>
      <c r="G390" s="765" t="s">
        <v>818</v>
      </c>
      <c r="H390" s="1253" t="s">
        <v>803</v>
      </c>
      <c r="I390" s="575">
        <f>L390+O390</f>
        <v>225</v>
      </c>
      <c r="J390" s="576">
        <f>M390+P390</f>
        <v>-25</v>
      </c>
      <c r="K390" s="577">
        <f>I390+J390</f>
        <v>200</v>
      </c>
      <c r="L390" s="576">
        <v>225</v>
      </c>
      <c r="M390" s="576">
        <v>-25</v>
      </c>
      <c r="N390" s="578">
        <f>L390+M390</f>
        <v>200</v>
      </c>
      <c r="O390" s="575"/>
      <c r="P390" s="576"/>
      <c r="Q390" s="577"/>
    </row>
    <row r="391" spans="1:17" s="7" customFormat="1" ht="18" customHeight="1">
      <c r="A391" s="1074"/>
      <c r="B391" s="1250"/>
      <c r="C391" s="1254" t="s">
        <v>821</v>
      </c>
      <c r="D391" s="1252"/>
      <c r="E391" s="1252"/>
      <c r="F391" s="1252"/>
      <c r="G391" s="765"/>
      <c r="H391" s="1244" t="s">
        <v>558</v>
      </c>
      <c r="I391" s="549">
        <f>L391+O391</f>
        <v>5</v>
      </c>
      <c r="J391" s="550">
        <f>M391+P391</f>
        <v>25</v>
      </c>
      <c r="K391" s="551">
        <f>I391+J391</f>
        <v>30</v>
      </c>
      <c r="L391" s="550">
        <v>5</v>
      </c>
      <c r="M391" s="550">
        <v>25</v>
      </c>
      <c r="N391" s="552">
        <f>L391+M391</f>
        <v>30</v>
      </c>
      <c r="O391" s="549"/>
      <c r="P391" s="550"/>
      <c r="Q391" s="551"/>
    </row>
    <row r="392" spans="1:17" s="7" customFormat="1" ht="21" customHeight="1" hidden="1">
      <c r="A392" s="1074"/>
      <c r="B392" s="1255" t="s">
        <v>822</v>
      </c>
      <c r="C392" s="1255"/>
      <c r="D392" s="1210" t="s">
        <v>457</v>
      </c>
      <c r="E392" s="662" t="s">
        <v>799</v>
      </c>
      <c r="F392" s="662" t="s">
        <v>471</v>
      </c>
      <c r="G392" s="662" t="s">
        <v>460</v>
      </c>
      <c r="H392" s="664" t="s">
        <v>810</v>
      </c>
      <c r="I392" s="563">
        <f aca="true" t="shared" si="176" ref="I392:Q392">I393+I394</f>
        <v>1034.7</v>
      </c>
      <c r="J392" s="564">
        <f t="shared" si="176"/>
        <v>-1034.7</v>
      </c>
      <c r="K392" s="565">
        <f t="shared" si="176"/>
        <v>0</v>
      </c>
      <c r="L392" s="564">
        <f t="shared" si="176"/>
        <v>0</v>
      </c>
      <c r="M392" s="564">
        <f t="shared" si="176"/>
        <v>0</v>
      </c>
      <c r="N392" s="566">
        <f t="shared" si="176"/>
        <v>0</v>
      </c>
      <c r="O392" s="563">
        <f t="shared" si="176"/>
        <v>1034.7</v>
      </c>
      <c r="P392" s="564">
        <f t="shared" si="176"/>
        <v>-1034.7</v>
      </c>
      <c r="Q392" s="565">
        <f t="shared" si="176"/>
        <v>0</v>
      </c>
    </row>
    <row r="393" spans="1:17" s="7" customFormat="1" ht="32.25" customHeight="1">
      <c r="A393" s="1074"/>
      <c r="B393" s="1256" t="s">
        <v>823</v>
      </c>
      <c r="C393" s="1256"/>
      <c r="D393" s="1015" t="s">
        <v>457</v>
      </c>
      <c r="E393" s="1164" t="s">
        <v>799</v>
      </c>
      <c r="F393" s="1164" t="s">
        <v>471</v>
      </c>
      <c r="G393" s="800" t="s">
        <v>824</v>
      </c>
      <c r="H393" s="959" t="s">
        <v>810</v>
      </c>
      <c r="I393" s="806">
        <f>L393+O393</f>
        <v>1034.7</v>
      </c>
      <c r="J393" s="807">
        <f>M393+P393</f>
        <v>-1034.7</v>
      </c>
      <c r="K393" s="808">
        <f>I393+J393</f>
        <v>0</v>
      </c>
      <c r="L393" s="807"/>
      <c r="M393" s="807"/>
      <c r="N393" s="809">
        <f>L393+M393</f>
        <v>0</v>
      </c>
      <c r="O393" s="806">
        <v>1034.7</v>
      </c>
      <c r="P393" s="807">
        <v>-1034.7</v>
      </c>
      <c r="Q393" s="808">
        <f>O393+P393</f>
        <v>0</v>
      </c>
    </row>
    <row r="394" spans="1:17" s="7" customFormat="1" ht="31.5" customHeight="1" hidden="1">
      <c r="A394" s="1074"/>
      <c r="B394" s="583" t="s">
        <v>825</v>
      </c>
      <c r="C394" s="583"/>
      <c r="D394" s="1015" t="s">
        <v>457</v>
      </c>
      <c r="E394" s="1164" t="s">
        <v>799</v>
      </c>
      <c r="F394" s="1164" t="s">
        <v>471</v>
      </c>
      <c r="G394" s="625"/>
      <c r="H394" s="626" t="s">
        <v>810</v>
      </c>
      <c r="I394" s="584">
        <f>L394+O394</f>
        <v>0</v>
      </c>
      <c r="J394" s="585">
        <f>M394+P394</f>
        <v>0</v>
      </c>
      <c r="K394" s="586">
        <f>I394+J394</f>
        <v>0</v>
      </c>
      <c r="L394" s="585"/>
      <c r="M394" s="585"/>
      <c r="N394" s="587">
        <f>L394+M394</f>
        <v>0</v>
      </c>
      <c r="O394" s="584"/>
      <c r="P394" s="585"/>
      <c r="Q394" s="586">
        <f>O394+P394</f>
        <v>0</v>
      </c>
    </row>
    <row r="395" spans="1:17" s="7" customFormat="1" ht="22.5" customHeight="1">
      <c r="A395" s="1236" t="s">
        <v>826</v>
      </c>
      <c r="B395" s="1236"/>
      <c r="C395" s="1236"/>
      <c r="D395" s="1237" t="s">
        <v>457</v>
      </c>
      <c r="E395" s="713" t="s">
        <v>799</v>
      </c>
      <c r="F395" s="711" t="s">
        <v>489</v>
      </c>
      <c r="G395" s="711" t="s">
        <v>460</v>
      </c>
      <c r="H395" s="713" t="s">
        <v>461</v>
      </c>
      <c r="I395" s="1239">
        <f aca="true" t="shared" si="177" ref="I395:Q395">I396+I397+I401+I402+I405+I406+I407+I408</f>
        <v>18052.199999999997</v>
      </c>
      <c r="J395" s="1240">
        <f t="shared" si="177"/>
        <v>0</v>
      </c>
      <c r="K395" s="1241">
        <f t="shared" si="177"/>
        <v>18052.199999999997</v>
      </c>
      <c r="L395" s="1240">
        <f t="shared" si="177"/>
        <v>0</v>
      </c>
      <c r="M395" s="1240">
        <f t="shared" si="177"/>
        <v>0</v>
      </c>
      <c r="N395" s="1242">
        <f t="shared" si="177"/>
        <v>0</v>
      </c>
      <c r="O395" s="1239">
        <f t="shared" si="177"/>
        <v>18052.199999999997</v>
      </c>
      <c r="P395" s="1240">
        <f t="shared" si="177"/>
        <v>0</v>
      </c>
      <c r="Q395" s="1241">
        <f t="shared" si="177"/>
        <v>18052.199999999997</v>
      </c>
    </row>
    <row r="396" spans="1:17" s="7" customFormat="1" ht="37.5" customHeight="1">
      <c r="A396" s="627" t="s">
        <v>515</v>
      </c>
      <c r="B396" s="668" t="s">
        <v>827</v>
      </c>
      <c r="C396" s="668"/>
      <c r="D396" s="562" t="s">
        <v>457</v>
      </c>
      <c r="E396" s="625" t="s">
        <v>799</v>
      </c>
      <c r="F396" s="625" t="s">
        <v>489</v>
      </c>
      <c r="G396" s="635" t="s">
        <v>828</v>
      </c>
      <c r="H396" s="1257" t="s">
        <v>829</v>
      </c>
      <c r="I396" s="544">
        <f>L396+O396</f>
        <v>205.2</v>
      </c>
      <c r="J396" s="545">
        <f>M396+P396</f>
        <v>0</v>
      </c>
      <c r="K396" s="546">
        <f>I396+J396</f>
        <v>205.2</v>
      </c>
      <c r="L396" s="545"/>
      <c r="M396" s="545"/>
      <c r="N396" s="547">
        <f>L396+M396</f>
        <v>0</v>
      </c>
      <c r="O396" s="544">
        <v>205.2</v>
      </c>
      <c r="P396" s="545"/>
      <c r="Q396" s="546">
        <f>O396+P396</f>
        <v>205.2</v>
      </c>
    </row>
    <row r="397" spans="1:17" s="7" customFormat="1" ht="36.75" customHeight="1">
      <c r="A397" s="627"/>
      <c r="B397" s="1163" t="s">
        <v>357</v>
      </c>
      <c r="C397" s="1163"/>
      <c r="D397" s="562"/>
      <c r="E397" s="625"/>
      <c r="F397" s="625"/>
      <c r="G397" s="920" t="s">
        <v>460</v>
      </c>
      <c r="H397" s="1065" t="s">
        <v>461</v>
      </c>
      <c r="I397" s="922">
        <f aca="true" t="shared" si="178" ref="I397:Q397">I398+I399+I400</f>
        <v>5058.4</v>
      </c>
      <c r="J397" s="923">
        <f t="shared" si="178"/>
        <v>0</v>
      </c>
      <c r="K397" s="924">
        <f t="shared" si="178"/>
        <v>5058.4</v>
      </c>
      <c r="L397" s="923">
        <f t="shared" si="178"/>
        <v>0</v>
      </c>
      <c r="M397" s="923">
        <f t="shared" si="178"/>
        <v>0</v>
      </c>
      <c r="N397" s="972">
        <f t="shared" si="178"/>
        <v>0</v>
      </c>
      <c r="O397" s="922">
        <f t="shared" si="178"/>
        <v>5058.4</v>
      </c>
      <c r="P397" s="923">
        <f t="shared" si="178"/>
        <v>0</v>
      </c>
      <c r="Q397" s="924">
        <f t="shared" si="178"/>
        <v>5058.4</v>
      </c>
    </row>
    <row r="398" spans="1:17" s="7" customFormat="1" ht="12" customHeight="1">
      <c r="A398" s="627"/>
      <c r="B398" s="1258" t="s">
        <v>303</v>
      </c>
      <c r="C398" s="1212" t="s">
        <v>830</v>
      </c>
      <c r="D398" s="562"/>
      <c r="E398" s="625"/>
      <c r="F398" s="625"/>
      <c r="G398" s="898" t="s">
        <v>831</v>
      </c>
      <c r="H398" s="805" t="s">
        <v>832</v>
      </c>
      <c r="I398" s="570">
        <f aca="true" t="shared" si="179" ref="I398:J401">L398+O398</f>
        <v>0</v>
      </c>
      <c r="J398" s="571">
        <f t="shared" si="179"/>
        <v>0</v>
      </c>
      <c r="K398" s="572">
        <f>I398+J398</f>
        <v>0</v>
      </c>
      <c r="L398" s="571"/>
      <c r="M398" s="571"/>
      <c r="N398" s="573">
        <f>L398+M398</f>
        <v>0</v>
      </c>
      <c r="O398" s="570"/>
      <c r="P398" s="571"/>
      <c r="Q398" s="572">
        <f>O398+P398</f>
        <v>0</v>
      </c>
    </row>
    <row r="399" spans="1:17" s="7" customFormat="1" ht="12" customHeight="1">
      <c r="A399" s="627"/>
      <c r="B399" s="1258"/>
      <c r="C399" s="1212" t="s">
        <v>833</v>
      </c>
      <c r="D399" s="562"/>
      <c r="E399" s="625"/>
      <c r="F399" s="625"/>
      <c r="G399" s="898"/>
      <c r="H399" s="805"/>
      <c r="I399" s="570">
        <f t="shared" si="179"/>
        <v>0</v>
      </c>
      <c r="J399" s="571">
        <f t="shared" si="179"/>
        <v>0</v>
      </c>
      <c r="K399" s="572">
        <f>I399+J399</f>
        <v>0</v>
      </c>
      <c r="L399" s="571"/>
      <c r="M399" s="571"/>
      <c r="N399" s="573">
        <f>L399+M399</f>
        <v>0</v>
      </c>
      <c r="O399" s="570"/>
      <c r="P399" s="571"/>
      <c r="Q399" s="572">
        <f>O399+P399</f>
        <v>0</v>
      </c>
    </row>
    <row r="400" spans="1:17" s="7" customFormat="1" ht="12" customHeight="1">
      <c r="A400" s="627"/>
      <c r="B400" s="1258"/>
      <c r="C400" s="1082" t="s">
        <v>757</v>
      </c>
      <c r="D400" s="562"/>
      <c r="E400" s="625"/>
      <c r="F400" s="625"/>
      <c r="G400" s="1186" t="s">
        <v>834</v>
      </c>
      <c r="H400" s="805"/>
      <c r="I400" s="549">
        <f t="shared" si="179"/>
        <v>5058.4</v>
      </c>
      <c r="J400" s="550">
        <f t="shared" si="179"/>
        <v>0</v>
      </c>
      <c r="K400" s="551">
        <f>I400+J400</f>
        <v>5058.4</v>
      </c>
      <c r="L400" s="550"/>
      <c r="M400" s="550"/>
      <c r="N400" s="552">
        <f>L400+M400</f>
        <v>0</v>
      </c>
      <c r="O400" s="549">
        <v>5058.4</v>
      </c>
      <c r="P400" s="550"/>
      <c r="Q400" s="551">
        <f>O400+P400</f>
        <v>5058.4</v>
      </c>
    </row>
    <row r="401" spans="1:17" s="7" customFormat="1" ht="44.25" customHeight="1">
      <c r="A401" s="627"/>
      <c r="B401" s="1075" t="s">
        <v>355</v>
      </c>
      <c r="C401" s="1075"/>
      <c r="D401" s="562"/>
      <c r="E401" s="625"/>
      <c r="F401" s="625"/>
      <c r="G401" s="625" t="s">
        <v>835</v>
      </c>
      <c r="H401" s="626" t="s">
        <v>803</v>
      </c>
      <c r="I401" s="584">
        <f t="shared" si="179"/>
        <v>7634</v>
      </c>
      <c r="J401" s="585">
        <f t="shared" si="179"/>
        <v>0</v>
      </c>
      <c r="K401" s="586">
        <f>I401+J401</f>
        <v>7634</v>
      </c>
      <c r="L401" s="585"/>
      <c r="M401" s="585"/>
      <c r="N401" s="587">
        <f>L401+M401</f>
        <v>0</v>
      </c>
      <c r="O401" s="584">
        <v>7634</v>
      </c>
      <c r="P401" s="585"/>
      <c r="Q401" s="586">
        <f>O401+P401</f>
        <v>7634</v>
      </c>
    </row>
    <row r="402" spans="1:17" s="7" customFormat="1" ht="24" customHeight="1">
      <c r="A402" s="627"/>
      <c r="B402" s="1259" t="s">
        <v>353</v>
      </c>
      <c r="C402" s="1259"/>
      <c r="D402" s="1260" t="s">
        <v>457</v>
      </c>
      <c r="E402" s="978">
        <v>10</v>
      </c>
      <c r="F402" s="978" t="s">
        <v>489</v>
      </c>
      <c r="G402" s="875" t="s">
        <v>836</v>
      </c>
      <c r="H402" s="876" t="s">
        <v>461</v>
      </c>
      <c r="I402" s="629">
        <f aca="true" t="shared" si="180" ref="I402:Q402">I403+I404</f>
        <v>4541.3</v>
      </c>
      <c r="J402" s="630">
        <f t="shared" si="180"/>
        <v>0</v>
      </c>
      <c r="K402" s="631">
        <f t="shared" si="180"/>
        <v>4541.3</v>
      </c>
      <c r="L402" s="630">
        <f t="shared" si="180"/>
        <v>0</v>
      </c>
      <c r="M402" s="630">
        <f t="shared" si="180"/>
        <v>0</v>
      </c>
      <c r="N402" s="632">
        <f t="shared" si="180"/>
        <v>0</v>
      </c>
      <c r="O402" s="629">
        <f t="shared" si="180"/>
        <v>4541.3</v>
      </c>
      <c r="P402" s="630">
        <f t="shared" si="180"/>
        <v>0</v>
      </c>
      <c r="Q402" s="631">
        <f t="shared" si="180"/>
        <v>4541.3</v>
      </c>
    </row>
    <row r="403" spans="1:17" s="7" customFormat="1" ht="16.5" customHeight="1">
      <c r="A403" s="627"/>
      <c r="B403" s="750" t="s">
        <v>303</v>
      </c>
      <c r="C403" s="670" t="s">
        <v>837</v>
      </c>
      <c r="D403" s="1179" t="s">
        <v>457</v>
      </c>
      <c r="E403" s="765">
        <v>10</v>
      </c>
      <c r="F403" s="765" t="s">
        <v>489</v>
      </c>
      <c r="G403" s="765" t="s">
        <v>836</v>
      </c>
      <c r="H403" s="882" t="s">
        <v>829</v>
      </c>
      <c r="I403" s="575">
        <f aca="true" t="shared" si="181" ref="I403:I408">L403+O403</f>
        <v>4215</v>
      </c>
      <c r="J403" s="576">
        <f aca="true" t="shared" si="182" ref="J403:J408">M403+P403</f>
        <v>0</v>
      </c>
      <c r="K403" s="577">
        <f aca="true" t="shared" si="183" ref="K403:K408">I403+J403</f>
        <v>4215</v>
      </c>
      <c r="L403" s="576"/>
      <c r="M403" s="576"/>
      <c r="N403" s="578">
        <f aca="true" t="shared" si="184" ref="N403:N408">L403+M403</f>
        <v>0</v>
      </c>
      <c r="O403" s="575">
        <v>4215</v>
      </c>
      <c r="P403" s="576"/>
      <c r="Q403" s="577">
        <f aca="true" t="shared" si="185" ref="Q403:Q408">O403+P403</f>
        <v>4215</v>
      </c>
    </row>
    <row r="404" spans="1:17" s="7" customFormat="1" ht="17.25" customHeight="1">
      <c r="A404" s="627"/>
      <c r="B404" s="750"/>
      <c r="C404" s="1261" t="s">
        <v>838</v>
      </c>
      <c r="D404" s="1179"/>
      <c r="E404" s="765"/>
      <c r="F404" s="765"/>
      <c r="G404" s="765"/>
      <c r="H404" s="657" t="s">
        <v>558</v>
      </c>
      <c r="I404" s="549">
        <f t="shared" si="181"/>
        <v>326.3</v>
      </c>
      <c r="J404" s="550">
        <f t="shared" si="182"/>
        <v>0</v>
      </c>
      <c r="K404" s="551">
        <f t="shared" si="183"/>
        <v>326.3</v>
      </c>
      <c r="L404" s="550"/>
      <c r="M404" s="550"/>
      <c r="N404" s="552">
        <f t="shared" si="184"/>
        <v>0</v>
      </c>
      <c r="O404" s="549">
        <v>326.3</v>
      </c>
      <c r="P404" s="550"/>
      <c r="Q404" s="551">
        <f t="shared" si="185"/>
        <v>326.3</v>
      </c>
    </row>
    <row r="405" spans="1:17" s="7" customFormat="1" ht="46.5" customHeight="1">
      <c r="A405" s="627"/>
      <c r="B405" s="1197" t="s">
        <v>373</v>
      </c>
      <c r="C405" s="1197"/>
      <c r="D405" s="675">
        <v>892</v>
      </c>
      <c r="E405" s="1200">
        <v>10</v>
      </c>
      <c r="F405" s="1200" t="s">
        <v>489</v>
      </c>
      <c r="G405" s="635" t="s">
        <v>839</v>
      </c>
      <c r="H405" s="1262" t="s">
        <v>829</v>
      </c>
      <c r="I405" s="544">
        <f t="shared" si="181"/>
        <v>175.2</v>
      </c>
      <c r="J405" s="545">
        <f t="shared" si="182"/>
        <v>0</v>
      </c>
      <c r="K405" s="546">
        <f t="shared" si="183"/>
        <v>175.2</v>
      </c>
      <c r="L405" s="545"/>
      <c r="M405" s="545"/>
      <c r="N405" s="547">
        <f t="shared" si="184"/>
        <v>0</v>
      </c>
      <c r="O405" s="544">
        <v>175.2</v>
      </c>
      <c r="P405" s="545"/>
      <c r="Q405" s="546">
        <f t="shared" si="185"/>
        <v>175.2</v>
      </c>
    </row>
    <row r="406" spans="1:17" s="7" customFormat="1" ht="30.75" customHeight="1">
      <c r="A406" s="627"/>
      <c r="B406" s="1075" t="s">
        <v>840</v>
      </c>
      <c r="C406" s="1075"/>
      <c r="D406" s="1263">
        <v>892</v>
      </c>
      <c r="E406" s="723">
        <v>10</v>
      </c>
      <c r="F406" s="723" t="s">
        <v>489</v>
      </c>
      <c r="G406" s="625" t="s">
        <v>841</v>
      </c>
      <c r="H406" s="495" t="s">
        <v>803</v>
      </c>
      <c r="I406" s="584">
        <f t="shared" si="181"/>
        <v>188.1</v>
      </c>
      <c r="J406" s="585">
        <f t="shared" si="182"/>
        <v>0</v>
      </c>
      <c r="K406" s="586">
        <f t="shared" si="183"/>
        <v>188.1</v>
      </c>
      <c r="L406" s="585"/>
      <c r="M406" s="585"/>
      <c r="N406" s="587">
        <f t="shared" si="184"/>
        <v>0</v>
      </c>
      <c r="O406" s="584">
        <v>188.1</v>
      </c>
      <c r="P406" s="585"/>
      <c r="Q406" s="586">
        <f t="shared" si="185"/>
        <v>188.1</v>
      </c>
    </row>
    <row r="407" spans="1:17" s="7" customFormat="1" ht="38.25" customHeight="1">
      <c r="A407" s="627"/>
      <c r="B407" s="964" t="s">
        <v>351</v>
      </c>
      <c r="C407" s="964"/>
      <c r="D407" s="1264">
        <v>892</v>
      </c>
      <c r="E407" s="916" t="s">
        <v>799</v>
      </c>
      <c r="F407" s="916" t="s">
        <v>489</v>
      </c>
      <c r="G407" s="625" t="s">
        <v>842</v>
      </c>
      <c r="H407" s="495" t="s">
        <v>803</v>
      </c>
      <c r="I407" s="584">
        <f t="shared" si="181"/>
        <v>50</v>
      </c>
      <c r="J407" s="585">
        <f t="shared" si="182"/>
        <v>0</v>
      </c>
      <c r="K407" s="586">
        <f t="shared" si="183"/>
        <v>50</v>
      </c>
      <c r="L407" s="585"/>
      <c r="M407" s="585"/>
      <c r="N407" s="587">
        <f t="shared" si="184"/>
        <v>0</v>
      </c>
      <c r="O407" s="584">
        <v>50</v>
      </c>
      <c r="P407" s="585"/>
      <c r="Q407" s="586">
        <f t="shared" si="185"/>
        <v>50</v>
      </c>
    </row>
    <row r="408" spans="1:17" s="7" customFormat="1" ht="36" customHeight="1">
      <c r="A408" s="627"/>
      <c r="B408" s="1075" t="s">
        <v>374</v>
      </c>
      <c r="C408" s="1075"/>
      <c r="D408" s="672">
        <v>892</v>
      </c>
      <c r="E408" s="1076">
        <v>10</v>
      </c>
      <c r="F408" s="723" t="s">
        <v>489</v>
      </c>
      <c r="G408" s="625" t="s">
        <v>843</v>
      </c>
      <c r="H408" s="495" t="s">
        <v>803</v>
      </c>
      <c r="I408" s="584">
        <f t="shared" si="181"/>
        <v>200</v>
      </c>
      <c r="J408" s="585">
        <f t="shared" si="182"/>
        <v>0</v>
      </c>
      <c r="K408" s="586">
        <f t="shared" si="183"/>
        <v>200</v>
      </c>
      <c r="L408" s="585"/>
      <c r="M408" s="585"/>
      <c r="N408" s="587">
        <f t="shared" si="184"/>
        <v>0</v>
      </c>
      <c r="O408" s="584">
        <v>200</v>
      </c>
      <c r="P408" s="585"/>
      <c r="Q408" s="586">
        <f t="shared" si="185"/>
        <v>200</v>
      </c>
    </row>
    <row r="409" spans="1:17" s="7" customFormat="1" ht="19.5" customHeight="1">
      <c r="A409" s="1265" t="s">
        <v>844</v>
      </c>
      <c r="B409" s="1265"/>
      <c r="C409" s="1265"/>
      <c r="D409" s="1237" t="s">
        <v>457</v>
      </c>
      <c r="E409" s="713" t="s">
        <v>799</v>
      </c>
      <c r="F409" s="713" t="s">
        <v>497</v>
      </c>
      <c r="G409" s="711" t="s">
        <v>460</v>
      </c>
      <c r="H409" s="713" t="s">
        <v>461</v>
      </c>
      <c r="I409" s="1239">
        <f aca="true" t="shared" si="186" ref="I409:Q409">I410</f>
        <v>2043.5</v>
      </c>
      <c r="J409" s="1240">
        <f t="shared" si="186"/>
        <v>0</v>
      </c>
      <c r="K409" s="1241">
        <f t="shared" si="186"/>
        <v>2043.5</v>
      </c>
      <c r="L409" s="1240">
        <f t="shared" si="186"/>
        <v>0</v>
      </c>
      <c r="M409" s="1240">
        <f t="shared" si="186"/>
        <v>0</v>
      </c>
      <c r="N409" s="1242">
        <f t="shared" si="186"/>
        <v>0</v>
      </c>
      <c r="O409" s="1239">
        <f t="shared" si="186"/>
        <v>2043.5</v>
      </c>
      <c r="P409" s="1240">
        <f t="shared" si="186"/>
        <v>0</v>
      </c>
      <c r="Q409" s="1241">
        <f t="shared" si="186"/>
        <v>2043.5</v>
      </c>
    </row>
    <row r="410" spans="1:17" s="7" customFormat="1" ht="15" customHeight="1">
      <c r="A410" s="1266" t="s">
        <v>515</v>
      </c>
      <c r="B410" s="1267" t="s">
        <v>349</v>
      </c>
      <c r="C410" s="1267"/>
      <c r="D410" s="1200">
        <v>892</v>
      </c>
      <c r="E410" s="1200">
        <v>10</v>
      </c>
      <c r="F410" s="1200" t="s">
        <v>497</v>
      </c>
      <c r="G410" s="635" t="s">
        <v>845</v>
      </c>
      <c r="H410" s="1268" t="s">
        <v>461</v>
      </c>
      <c r="I410" s="649">
        <f aca="true" t="shared" si="187" ref="I410:Q410">I411+I412+I413+I414</f>
        <v>2043.5</v>
      </c>
      <c r="J410" s="650">
        <f t="shared" si="187"/>
        <v>0</v>
      </c>
      <c r="K410" s="651">
        <f t="shared" si="187"/>
        <v>2043.5</v>
      </c>
      <c r="L410" s="650">
        <f t="shared" si="187"/>
        <v>0</v>
      </c>
      <c r="M410" s="650">
        <f t="shared" si="187"/>
        <v>0</v>
      </c>
      <c r="N410" s="652">
        <f t="shared" si="187"/>
        <v>0</v>
      </c>
      <c r="O410" s="649">
        <f t="shared" si="187"/>
        <v>2043.5</v>
      </c>
      <c r="P410" s="650">
        <f t="shared" si="187"/>
        <v>0</v>
      </c>
      <c r="Q410" s="651">
        <f t="shared" si="187"/>
        <v>2043.5</v>
      </c>
    </row>
    <row r="411" spans="1:17" s="7" customFormat="1" ht="16.5" customHeight="1">
      <c r="A411" s="1266"/>
      <c r="B411" s="1269" t="s">
        <v>303</v>
      </c>
      <c r="C411" s="633" t="s">
        <v>467</v>
      </c>
      <c r="D411" s="722" t="s">
        <v>457</v>
      </c>
      <c r="E411" s="722" t="s">
        <v>799</v>
      </c>
      <c r="F411" s="722" t="s">
        <v>497</v>
      </c>
      <c r="G411" s="1270" t="s">
        <v>845</v>
      </c>
      <c r="H411" s="534" t="s">
        <v>468</v>
      </c>
      <c r="I411" s="544">
        <f aca="true" t="shared" si="188" ref="I411:J414">L411+O411</f>
        <v>1285</v>
      </c>
      <c r="J411" s="545">
        <f t="shared" si="188"/>
        <v>0</v>
      </c>
      <c r="K411" s="546">
        <f>I411+J411</f>
        <v>1285</v>
      </c>
      <c r="L411" s="545"/>
      <c r="M411" s="545"/>
      <c r="N411" s="547">
        <f>L411+M411</f>
        <v>0</v>
      </c>
      <c r="O411" s="544">
        <v>1285</v>
      </c>
      <c r="P411" s="545"/>
      <c r="Q411" s="546">
        <f>O411+P411</f>
        <v>1285</v>
      </c>
    </row>
    <row r="412" spans="1:17" s="7" customFormat="1" ht="13.5" customHeight="1">
      <c r="A412" s="1266"/>
      <c r="B412" s="1269"/>
      <c r="C412" s="633"/>
      <c r="D412" s="722"/>
      <c r="E412" s="722"/>
      <c r="F412" s="722"/>
      <c r="G412" s="1270"/>
      <c r="H412" s="574" t="s">
        <v>475</v>
      </c>
      <c r="I412" s="575">
        <f t="shared" si="188"/>
        <v>6</v>
      </c>
      <c r="J412" s="576">
        <f t="shared" si="188"/>
        <v>0</v>
      </c>
      <c r="K412" s="577">
        <f>I412+J412</f>
        <v>6</v>
      </c>
      <c r="L412" s="576"/>
      <c r="M412" s="576"/>
      <c r="N412" s="578">
        <f>L412+M412</f>
        <v>0</v>
      </c>
      <c r="O412" s="575">
        <v>6</v>
      </c>
      <c r="P412" s="576"/>
      <c r="Q412" s="577">
        <f>O412+P412</f>
        <v>6</v>
      </c>
    </row>
    <row r="413" spans="1:17" s="7" customFormat="1" ht="15" customHeight="1">
      <c r="A413" s="1266"/>
      <c r="B413" s="1269"/>
      <c r="C413" s="633"/>
      <c r="D413" s="722"/>
      <c r="E413" s="722"/>
      <c r="F413" s="722"/>
      <c r="G413" s="1270"/>
      <c r="H413" s="574" t="s">
        <v>469</v>
      </c>
      <c r="I413" s="575">
        <f t="shared" si="188"/>
        <v>388.4</v>
      </c>
      <c r="J413" s="576">
        <f t="shared" si="188"/>
        <v>0</v>
      </c>
      <c r="K413" s="577">
        <f>I413+J413</f>
        <v>388.4</v>
      </c>
      <c r="L413" s="576"/>
      <c r="M413" s="576"/>
      <c r="N413" s="578">
        <f>L413+M413</f>
        <v>0</v>
      </c>
      <c r="O413" s="575">
        <v>388.4</v>
      </c>
      <c r="P413" s="576"/>
      <c r="Q413" s="577">
        <f>O413+P413</f>
        <v>388.4</v>
      </c>
    </row>
    <row r="414" spans="1:17" s="7" customFormat="1" ht="15.75" customHeight="1">
      <c r="A414" s="1266"/>
      <c r="B414" s="1269"/>
      <c r="C414" s="1271" t="s">
        <v>476</v>
      </c>
      <c r="D414" s="722"/>
      <c r="E414" s="722"/>
      <c r="F414" s="722"/>
      <c r="G414" s="1270"/>
      <c r="H414" s="1272" t="s">
        <v>477</v>
      </c>
      <c r="I414" s="832">
        <f t="shared" si="188"/>
        <v>364.1</v>
      </c>
      <c r="J414" s="833">
        <f t="shared" si="188"/>
        <v>0</v>
      </c>
      <c r="K414" s="834">
        <f>I414+J414</f>
        <v>364.1</v>
      </c>
      <c r="L414" s="833"/>
      <c r="M414" s="833"/>
      <c r="N414" s="835">
        <f>L414+M414</f>
        <v>0</v>
      </c>
      <c r="O414" s="832">
        <v>364.1</v>
      </c>
      <c r="P414" s="833"/>
      <c r="Q414" s="834">
        <f>O414+P414</f>
        <v>364.1</v>
      </c>
    </row>
    <row r="415" spans="1:17" s="7" customFormat="1" ht="53.25" customHeight="1">
      <c r="A415" s="934"/>
      <c r="B415" s="1273"/>
      <c r="C415" s="1274"/>
      <c r="D415" s="733"/>
      <c r="E415" s="733"/>
      <c r="F415" s="733"/>
      <c r="G415" s="842"/>
      <c r="H415" s="842"/>
      <c r="I415" s="695"/>
      <c r="J415" s="696"/>
      <c r="K415" s="695"/>
      <c r="L415" s="696"/>
      <c r="M415" s="696"/>
      <c r="N415" s="695"/>
      <c r="O415" s="695"/>
      <c r="P415" s="696"/>
      <c r="Q415" s="695"/>
    </row>
    <row r="416" spans="1:17" s="7" customFormat="1" ht="57" customHeight="1">
      <c r="A416" s="938"/>
      <c r="B416" s="1275"/>
      <c r="C416" s="614"/>
      <c r="D416" s="941"/>
      <c r="E416" s="941"/>
      <c r="F416" s="941"/>
      <c r="G416" s="615"/>
      <c r="H416" s="615"/>
      <c r="I416" s="617"/>
      <c r="J416" s="617"/>
      <c r="K416" s="617"/>
      <c r="L416" s="617"/>
      <c r="M416" s="617"/>
      <c r="N416" s="617"/>
      <c r="O416" s="617"/>
      <c r="P416" s="617"/>
      <c r="Q416" s="617"/>
    </row>
    <row r="417" spans="1:17" s="7" customFormat="1" ht="26.25" customHeight="1">
      <c r="A417" s="735" t="s">
        <v>846</v>
      </c>
      <c r="B417" s="735"/>
      <c r="C417" s="735"/>
      <c r="D417" s="703" t="s">
        <v>457</v>
      </c>
      <c r="E417" s="1174" t="s">
        <v>510</v>
      </c>
      <c r="F417" s="1174" t="s">
        <v>459</v>
      </c>
      <c r="G417" s="852" t="s">
        <v>460</v>
      </c>
      <c r="H417" s="707" t="s">
        <v>461</v>
      </c>
      <c r="I417" s="97">
        <f>I419+I424</f>
        <v>794</v>
      </c>
      <c r="J417" s="98">
        <f aca="true" t="shared" si="189" ref="J417:Q417">J419+J424</f>
        <v>0</v>
      </c>
      <c r="K417" s="99">
        <f t="shared" si="189"/>
        <v>794</v>
      </c>
      <c r="L417" s="98">
        <f t="shared" si="189"/>
        <v>544</v>
      </c>
      <c r="M417" s="98">
        <f t="shared" si="189"/>
        <v>0</v>
      </c>
      <c r="N417" s="708">
        <f t="shared" si="189"/>
        <v>544</v>
      </c>
      <c r="O417" s="97">
        <f t="shared" si="189"/>
        <v>250</v>
      </c>
      <c r="P417" s="98">
        <f t="shared" si="189"/>
        <v>0</v>
      </c>
      <c r="Q417" s="99">
        <f t="shared" si="189"/>
        <v>250</v>
      </c>
    </row>
    <row r="418" spans="1:17" s="7" customFormat="1" ht="12" customHeight="1">
      <c r="A418" s="523" t="s">
        <v>462</v>
      </c>
      <c r="B418" s="523"/>
      <c r="C418" s="523"/>
      <c r="D418" s="524"/>
      <c r="E418" s="525"/>
      <c r="F418" s="526"/>
      <c r="G418" s="709"/>
      <c r="H418" s="1276"/>
      <c r="I418" s="34">
        <f>I417/I435</f>
        <v>0.0009715372619412515</v>
      </c>
      <c r="J418" s="35"/>
      <c r="K418" s="36">
        <f>K417/K435</f>
        <v>0.0009256471048521513</v>
      </c>
      <c r="L418" s="35">
        <f>L417/L435</f>
        <v>0.0015849555090751812</v>
      </c>
      <c r="M418" s="35"/>
      <c r="N418" s="529">
        <f>N417/N435</f>
        <v>0.0014673858655674939</v>
      </c>
      <c r="O418" s="34">
        <f>O417/O435</f>
        <v>0.0005273881082841702</v>
      </c>
      <c r="P418" s="35"/>
      <c r="Q418" s="36">
        <f>Q417/Q435</f>
        <v>0.0005132932690827039</v>
      </c>
    </row>
    <row r="419" spans="1:17" s="7" customFormat="1" ht="22.5" customHeight="1">
      <c r="A419" s="1277" t="s">
        <v>847</v>
      </c>
      <c r="B419" s="1277"/>
      <c r="C419" s="1277"/>
      <c r="D419" s="1278" t="s">
        <v>457</v>
      </c>
      <c r="E419" s="1279" t="s">
        <v>510</v>
      </c>
      <c r="F419" s="1279" t="s">
        <v>458</v>
      </c>
      <c r="G419" s="1280" t="s">
        <v>460</v>
      </c>
      <c r="H419" s="1281" t="s">
        <v>461</v>
      </c>
      <c r="I419" s="714">
        <f>I420</f>
        <v>544</v>
      </c>
      <c r="J419" s="715">
        <f aca="true" t="shared" si="190" ref="J419:Q419">J420</f>
        <v>0</v>
      </c>
      <c r="K419" s="716">
        <f t="shared" si="190"/>
        <v>544</v>
      </c>
      <c r="L419" s="715">
        <f t="shared" si="190"/>
        <v>544</v>
      </c>
      <c r="M419" s="715">
        <f t="shared" si="190"/>
        <v>0</v>
      </c>
      <c r="N419" s="717">
        <f t="shared" si="190"/>
        <v>544</v>
      </c>
      <c r="O419" s="714">
        <f t="shared" si="190"/>
        <v>0</v>
      </c>
      <c r="P419" s="715">
        <f t="shared" si="190"/>
        <v>0</v>
      </c>
      <c r="Q419" s="716">
        <f t="shared" si="190"/>
        <v>0</v>
      </c>
    </row>
    <row r="420" spans="1:17" s="7" customFormat="1" ht="37.5" customHeight="1">
      <c r="A420" s="1282" t="s">
        <v>303</v>
      </c>
      <c r="B420" s="1283" t="s">
        <v>848</v>
      </c>
      <c r="C420" s="1283"/>
      <c r="D420" s="1284" t="s">
        <v>457</v>
      </c>
      <c r="E420" s="1285" t="s">
        <v>510</v>
      </c>
      <c r="F420" s="1285" t="s">
        <v>458</v>
      </c>
      <c r="G420" s="1284" t="s">
        <v>849</v>
      </c>
      <c r="H420" s="1286" t="s">
        <v>461</v>
      </c>
      <c r="I420" s="1287">
        <f>I421+I422+I423</f>
        <v>544</v>
      </c>
      <c r="J420" s="444">
        <f aca="true" t="shared" si="191" ref="J420:Q420">J421+J422+J423</f>
        <v>0</v>
      </c>
      <c r="K420" s="445">
        <f t="shared" si="191"/>
        <v>544</v>
      </c>
      <c r="L420" s="444">
        <f t="shared" si="191"/>
        <v>544</v>
      </c>
      <c r="M420" s="444">
        <f t="shared" si="191"/>
        <v>0</v>
      </c>
      <c r="N420" s="1288">
        <f t="shared" si="191"/>
        <v>544</v>
      </c>
      <c r="O420" s="443">
        <f t="shared" si="191"/>
        <v>0</v>
      </c>
      <c r="P420" s="444">
        <f t="shared" si="191"/>
        <v>0</v>
      </c>
      <c r="Q420" s="445">
        <f t="shared" si="191"/>
        <v>0</v>
      </c>
    </row>
    <row r="421" spans="1:17" s="7" customFormat="1" ht="24" customHeight="1">
      <c r="A421" s="1282"/>
      <c r="B421" s="1289" t="s">
        <v>498</v>
      </c>
      <c r="C421" s="1163" t="s">
        <v>487</v>
      </c>
      <c r="D421" s="625" t="s">
        <v>457</v>
      </c>
      <c r="E421" s="625" t="s">
        <v>510</v>
      </c>
      <c r="F421" s="625" t="s">
        <v>458</v>
      </c>
      <c r="G421" s="978" t="s">
        <v>849</v>
      </c>
      <c r="H421" s="1290" t="s">
        <v>486</v>
      </c>
      <c r="I421" s="570">
        <f aca="true" t="shared" si="192" ref="I421:J423">L421+O421</f>
        <v>239</v>
      </c>
      <c r="J421" s="545">
        <f t="shared" si="192"/>
        <v>0</v>
      </c>
      <c r="K421" s="546">
        <f>I421+J421</f>
        <v>239</v>
      </c>
      <c r="L421" s="545">
        <v>239</v>
      </c>
      <c r="M421" s="545"/>
      <c r="N421" s="547">
        <f>L421+M421</f>
        <v>239</v>
      </c>
      <c r="O421" s="544"/>
      <c r="P421" s="545"/>
      <c r="Q421" s="546"/>
    </row>
    <row r="422" spans="1:17" s="7" customFormat="1" ht="19.5" customHeight="1">
      <c r="A422" s="1282"/>
      <c r="B422" s="1289"/>
      <c r="C422" s="1291" t="s">
        <v>850</v>
      </c>
      <c r="D422" s="625"/>
      <c r="E422" s="625"/>
      <c r="F422" s="625"/>
      <c r="G422" s="978"/>
      <c r="H422" s="601" t="s">
        <v>477</v>
      </c>
      <c r="I422" s="575">
        <f t="shared" si="192"/>
        <v>305</v>
      </c>
      <c r="J422" s="576">
        <f t="shared" si="192"/>
        <v>0</v>
      </c>
      <c r="K422" s="577">
        <f>I422+J422</f>
        <v>305</v>
      </c>
      <c r="L422" s="576">
        <v>305</v>
      </c>
      <c r="M422" s="576"/>
      <c r="N422" s="578">
        <f>L422+M422</f>
        <v>305</v>
      </c>
      <c r="O422" s="575"/>
      <c r="P422" s="576"/>
      <c r="Q422" s="577"/>
    </row>
    <row r="423" spans="1:17" s="7" customFormat="1" ht="19.5" customHeight="1">
      <c r="A423" s="1282"/>
      <c r="B423" s="1289"/>
      <c r="C423" s="670" t="s">
        <v>526</v>
      </c>
      <c r="D423" s="625"/>
      <c r="E423" s="625"/>
      <c r="F423" s="625"/>
      <c r="G423" s="978"/>
      <c r="H423" s="1009" t="s">
        <v>527</v>
      </c>
      <c r="I423" s="549">
        <f t="shared" si="192"/>
        <v>0</v>
      </c>
      <c r="J423" s="550">
        <f t="shared" si="192"/>
        <v>0</v>
      </c>
      <c r="K423" s="551">
        <f>I423+J423</f>
        <v>0</v>
      </c>
      <c r="L423" s="550">
        <v>0</v>
      </c>
      <c r="M423" s="550"/>
      <c r="N423" s="552">
        <f>L423+M423</f>
        <v>0</v>
      </c>
      <c r="O423" s="549"/>
      <c r="P423" s="550"/>
      <c r="Q423" s="551"/>
    </row>
    <row r="424" spans="1:17" s="7" customFormat="1" ht="19.5" customHeight="1">
      <c r="A424" s="1292" t="s">
        <v>851</v>
      </c>
      <c r="B424" s="1292"/>
      <c r="C424" s="1292"/>
      <c r="D424" s="711" t="s">
        <v>457</v>
      </c>
      <c r="E424" s="713" t="s">
        <v>510</v>
      </c>
      <c r="F424" s="713" t="s">
        <v>464</v>
      </c>
      <c r="G424" s="711" t="s">
        <v>460</v>
      </c>
      <c r="H424" s="1238" t="s">
        <v>461</v>
      </c>
      <c r="I424" s="1239">
        <f>I425</f>
        <v>250</v>
      </c>
      <c r="J424" s="1240">
        <f aca="true" t="shared" si="193" ref="J424:Q424">J425</f>
        <v>0</v>
      </c>
      <c r="K424" s="1241">
        <f t="shared" si="193"/>
        <v>250</v>
      </c>
      <c r="L424" s="1240">
        <f t="shared" si="193"/>
        <v>0</v>
      </c>
      <c r="M424" s="1240">
        <f t="shared" si="193"/>
        <v>0</v>
      </c>
      <c r="N424" s="1242">
        <f t="shared" si="193"/>
        <v>0</v>
      </c>
      <c r="O424" s="1239">
        <f t="shared" si="193"/>
        <v>250</v>
      </c>
      <c r="P424" s="1240">
        <f t="shared" si="193"/>
        <v>0</v>
      </c>
      <c r="Q424" s="1241">
        <f t="shared" si="193"/>
        <v>250</v>
      </c>
    </row>
    <row r="425" spans="1:17" s="7" customFormat="1" ht="24.75" customHeight="1">
      <c r="A425" s="1293" t="s">
        <v>498</v>
      </c>
      <c r="B425" s="1294" t="s">
        <v>703</v>
      </c>
      <c r="C425" s="1294"/>
      <c r="D425" s="1295" t="s">
        <v>457</v>
      </c>
      <c r="E425" s="967" t="s">
        <v>510</v>
      </c>
      <c r="F425" s="967" t="s">
        <v>464</v>
      </c>
      <c r="G425" s="978" t="s">
        <v>652</v>
      </c>
      <c r="H425" s="1296" t="s">
        <v>477</v>
      </c>
      <c r="I425" s="929">
        <f>L425+O425</f>
        <v>250</v>
      </c>
      <c r="J425" s="930">
        <f>M425+P425</f>
        <v>0</v>
      </c>
      <c r="K425" s="931">
        <f>I425+J425</f>
        <v>250</v>
      </c>
      <c r="L425" s="930"/>
      <c r="M425" s="930"/>
      <c r="N425" s="1063">
        <f>L425+M425</f>
        <v>0</v>
      </c>
      <c r="O425" s="929">
        <v>250</v>
      </c>
      <c r="P425" s="930"/>
      <c r="Q425" s="931">
        <f>O425+P425</f>
        <v>250</v>
      </c>
    </row>
    <row r="426" spans="1:17" s="7" customFormat="1" ht="26.25" customHeight="1">
      <c r="A426" s="516" t="s">
        <v>852</v>
      </c>
      <c r="B426" s="516"/>
      <c r="C426" s="516"/>
      <c r="D426" s="517" t="s">
        <v>457</v>
      </c>
      <c r="E426" s="1203" t="s">
        <v>604</v>
      </c>
      <c r="F426" s="1203" t="s">
        <v>459</v>
      </c>
      <c r="G426" s="1023" t="s">
        <v>460</v>
      </c>
      <c r="H426" s="521" t="s">
        <v>461</v>
      </c>
      <c r="I426" s="139">
        <f aca="true" t="shared" si="194" ref="I426:Q426">I428</f>
        <v>1335</v>
      </c>
      <c r="J426" s="140">
        <f t="shared" si="194"/>
        <v>0</v>
      </c>
      <c r="K426" s="141">
        <f t="shared" si="194"/>
        <v>1335</v>
      </c>
      <c r="L426" s="140">
        <f t="shared" si="194"/>
        <v>1335</v>
      </c>
      <c r="M426" s="140">
        <f t="shared" si="194"/>
        <v>0</v>
      </c>
      <c r="N426" s="522">
        <f t="shared" si="194"/>
        <v>1335</v>
      </c>
      <c r="O426" s="139">
        <f t="shared" si="194"/>
        <v>0</v>
      </c>
      <c r="P426" s="140">
        <f t="shared" si="194"/>
        <v>0</v>
      </c>
      <c r="Q426" s="141">
        <f t="shared" si="194"/>
        <v>0</v>
      </c>
    </row>
    <row r="427" spans="1:17" s="7" customFormat="1" ht="13.5" customHeight="1">
      <c r="A427" s="523" t="s">
        <v>462</v>
      </c>
      <c r="B427" s="523"/>
      <c r="C427" s="523"/>
      <c r="D427" s="524"/>
      <c r="E427" s="525"/>
      <c r="F427" s="526"/>
      <c r="G427" s="709"/>
      <c r="H427" s="1276"/>
      <c r="I427" s="34">
        <f>I426/I435</f>
        <v>0.0016335040865133133</v>
      </c>
      <c r="J427" s="35"/>
      <c r="K427" s="36">
        <f>K426/K435</f>
        <v>0.001556346202742597</v>
      </c>
      <c r="L427" s="35">
        <f>L426/L435</f>
        <v>0.003889550743778248</v>
      </c>
      <c r="M427" s="35"/>
      <c r="N427" s="529">
        <f>N426/N435</f>
        <v>0.003601029651714346</v>
      </c>
      <c r="O427" s="34">
        <f>O426/O435</f>
        <v>0</v>
      </c>
      <c r="P427" s="35"/>
      <c r="Q427" s="36">
        <f>Q426/Q435</f>
        <v>0</v>
      </c>
    </row>
    <row r="428" spans="1:17" s="7" customFormat="1" ht="21" customHeight="1">
      <c r="A428" s="1277" t="s">
        <v>853</v>
      </c>
      <c r="B428" s="1277"/>
      <c r="C428" s="1277"/>
      <c r="D428" s="1278" t="s">
        <v>457</v>
      </c>
      <c r="E428" s="1279" t="s">
        <v>604</v>
      </c>
      <c r="F428" s="1279" t="s">
        <v>458</v>
      </c>
      <c r="G428" s="1280" t="s">
        <v>460</v>
      </c>
      <c r="H428" s="1281" t="s">
        <v>461</v>
      </c>
      <c r="I428" s="714">
        <f>J428+K428</f>
        <v>1335</v>
      </c>
      <c r="J428" s="715">
        <f aca="true" t="shared" si="195" ref="J428:Q428">J429</f>
        <v>0</v>
      </c>
      <c r="K428" s="716">
        <f t="shared" si="195"/>
        <v>1335</v>
      </c>
      <c r="L428" s="715">
        <f t="shared" si="195"/>
        <v>1335</v>
      </c>
      <c r="M428" s="715">
        <f t="shared" si="195"/>
        <v>0</v>
      </c>
      <c r="N428" s="717">
        <f t="shared" si="195"/>
        <v>1335</v>
      </c>
      <c r="O428" s="714">
        <f t="shared" si="195"/>
        <v>0</v>
      </c>
      <c r="P428" s="715">
        <f t="shared" si="195"/>
        <v>0</v>
      </c>
      <c r="Q428" s="716">
        <f t="shared" si="195"/>
        <v>0</v>
      </c>
    </row>
    <row r="429" spans="1:17" s="7" customFormat="1" ht="21" customHeight="1">
      <c r="A429" s="1297" t="s">
        <v>555</v>
      </c>
      <c r="B429" s="634" t="s">
        <v>854</v>
      </c>
      <c r="C429" s="634"/>
      <c r="D429" s="1295" t="s">
        <v>457</v>
      </c>
      <c r="E429" s="967" t="s">
        <v>604</v>
      </c>
      <c r="F429" s="967" t="s">
        <v>458</v>
      </c>
      <c r="G429" s="978" t="s">
        <v>460</v>
      </c>
      <c r="H429" s="1298" t="s">
        <v>461</v>
      </c>
      <c r="I429" s="629">
        <f>J429+K429</f>
        <v>1335</v>
      </c>
      <c r="J429" s="630">
        <f aca="true" t="shared" si="196" ref="J429:Q429">J430+J431</f>
        <v>0</v>
      </c>
      <c r="K429" s="631">
        <f t="shared" si="196"/>
        <v>1335</v>
      </c>
      <c r="L429" s="630">
        <f t="shared" si="196"/>
        <v>1335</v>
      </c>
      <c r="M429" s="630">
        <f t="shared" si="196"/>
        <v>0</v>
      </c>
      <c r="N429" s="632">
        <f t="shared" si="196"/>
        <v>1335</v>
      </c>
      <c r="O429" s="629">
        <f t="shared" si="196"/>
        <v>0</v>
      </c>
      <c r="P429" s="630">
        <f t="shared" si="196"/>
        <v>0</v>
      </c>
      <c r="Q429" s="631">
        <f t="shared" si="196"/>
        <v>0</v>
      </c>
    </row>
    <row r="430" spans="1:17" s="7" customFormat="1" ht="13.5" customHeight="1">
      <c r="A430" s="1297"/>
      <c r="B430" s="1269" t="s">
        <v>303</v>
      </c>
      <c r="C430" s="1299" t="s">
        <v>772</v>
      </c>
      <c r="D430" s="1270" t="s">
        <v>457</v>
      </c>
      <c r="E430" s="1270" t="s">
        <v>604</v>
      </c>
      <c r="F430" s="1270" t="s">
        <v>458</v>
      </c>
      <c r="G430" s="635" t="s">
        <v>855</v>
      </c>
      <c r="H430" s="534" t="s">
        <v>856</v>
      </c>
      <c r="I430" s="544">
        <f>L430+O430</f>
        <v>1335</v>
      </c>
      <c r="J430" s="545">
        <f>M430+P430</f>
        <v>0</v>
      </c>
      <c r="K430" s="546">
        <f>I430+J430</f>
        <v>1335</v>
      </c>
      <c r="L430" s="545">
        <v>1335</v>
      </c>
      <c r="M430" s="545"/>
      <c r="N430" s="547">
        <f>L430+M430</f>
        <v>1335</v>
      </c>
      <c r="O430" s="544"/>
      <c r="P430" s="545"/>
      <c r="Q430" s="546"/>
    </row>
    <row r="431" spans="1:17" s="7" customFormat="1" ht="14.25" customHeight="1">
      <c r="A431" s="1297"/>
      <c r="B431" s="1269"/>
      <c r="C431" s="1300" t="s">
        <v>774</v>
      </c>
      <c r="D431" s="1270"/>
      <c r="E431" s="1270"/>
      <c r="F431" s="1270"/>
      <c r="G431" s="898" t="s">
        <v>615</v>
      </c>
      <c r="H431" s="1301" t="s">
        <v>857</v>
      </c>
      <c r="I431" s="832">
        <f>L431+O431</f>
        <v>0</v>
      </c>
      <c r="J431" s="833">
        <f>M431+P431</f>
        <v>0</v>
      </c>
      <c r="K431" s="834">
        <f>I431+J431</f>
        <v>0</v>
      </c>
      <c r="L431" s="833"/>
      <c r="M431" s="833"/>
      <c r="N431" s="835">
        <f>L431+M431</f>
        <v>0</v>
      </c>
      <c r="O431" s="832"/>
      <c r="P431" s="833"/>
      <c r="Q431" s="834"/>
    </row>
    <row r="432" spans="1:17" s="7" customFormat="1" ht="29.25" customHeight="1">
      <c r="A432" s="516" t="s">
        <v>858</v>
      </c>
      <c r="B432" s="516"/>
      <c r="C432" s="516"/>
      <c r="D432" s="517" t="s">
        <v>457</v>
      </c>
      <c r="E432" s="1203" t="s">
        <v>514</v>
      </c>
      <c r="F432" s="1203" t="s">
        <v>459</v>
      </c>
      <c r="G432" s="1023" t="s">
        <v>460</v>
      </c>
      <c r="H432" s="521" t="s">
        <v>461</v>
      </c>
      <c r="I432" s="139">
        <f aca="true" t="shared" si="197" ref="I432:Q432">I434</f>
        <v>1778</v>
      </c>
      <c r="J432" s="140">
        <f t="shared" si="197"/>
        <v>0</v>
      </c>
      <c r="K432" s="141">
        <f t="shared" si="197"/>
        <v>1778</v>
      </c>
      <c r="L432" s="140">
        <f t="shared" si="197"/>
        <v>1778</v>
      </c>
      <c r="M432" s="140">
        <f t="shared" si="197"/>
        <v>0</v>
      </c>
      <c r="N432" s="522">
        <f t="shared" si="197"/>
        <v>1778</v>
      </c>
      <c r="O432" s="139">
        <f t="shared" si="197"/>
        <v>0</v>
      </c>
      <c r="P432" s="140">
        <f t="shared" si="197"/>
        <v>0</v>
      </c>
      <c r="Q432" s="141">
        <f t="shared" si="197"/>
        <v>0</v>
      </c>
    </row>
    <row r="433" spans="1:17" s="7" customFormat="1" ht="12.75" customHeight="1">
      <c r="A433" s="853" t="s">
        <v>462</v>
      </c>
      <c r="B433" s="853"/>
      <c r="C433" s="853"/>
      <c r="D433" s="524"/>
      <c r="E433" s="525"/>
      <c r="F433" s="526"/>
      <c r="G433" s="709"/>
      <c r="H433" s="1276"/>
      <c r="I433" s="34">
        <f>I432/I435</f>
        <v>0.0021755582515510644</v>
      </c>
      <c r="J433" s="35"/>
      <c r="K433" s="36">
        <f>K432/K435</f>
        <v>0.0020727966655253462</v>
      </c>
      <c r="L433" s="35">
        <f>L432/L435</f>
        <v>0.005180240616058221</v>
      </c>
      <c r="M433" s="35"/>
      <c r="N433" s="529">
        <f>N432/N435</f>
        <v>0.00479597806797611</v>
      </c>
      <c r="O433" s="34">
        <f>O432/O435</f>
        <v>0</v>
      </c>
      <c r="P433" s="35"/>
      <c r="Q433" s="36">
        <f>Q432/Q435</f>
        <v>0</v>
      </c>
    </row>
    <row r="434" spans="1:17" s="7" customFormat="1" ht="26.25" customHeight="1">
      <c r="A434" s="1302" t="s">
        <v>859</v>
      </c>
      <c r="B434" s="1302"/>
      <c r="C434" s="1302"/>
      <c r="D434" s="1303" t="s">
        <v>457</v>
      </c>
      <c r="E434" s="659" t="s">
        <v>514</v>
      </c>
      <c r="F434" s="659" t="s">
        <v>458</v>
      </c>
      <c r="G434" s="1304" t="s">
        <v>860</v>
      </c>
      <c r="H434" s="593" t="s">
        <v>861</v>
      </c>
      <c r="I434" s="993">
        <f>L434+O434</f>
        <v>1778</v>
      </c>
      <c r="J434" s="994">
        <f>M434+P434</f>
        <v>0</v>
      </c>
      <c r="K434" s="995">
        <f>I434+J434</f>
        <v>1778</v>
      </c>
      <c r="L434" s="994">
        <v>1778</v>
      </c>
      <c r="M434" s="994"/>
      <c r="N434" s="996">
        <f>L434+M434</f>
        <v>1778</v>
      </c>
      <c r="O434" s="993"/>
      <c r="P434" s="994"/>
      <c r="Q434" s="995"/>
    </row>
    <row r="435" spans="1:17" s="7" customFormat="1" ht="30" customHeight="1">
      <c r="A435" s="1305" t="s">
        <v>862</v>
      </c>
      <c r="B435" s="1305"/>
      <c r="C435" s="1305"/>
      <c r="D435" s="517" t="s">
        <v>461</v>
      </c>
      <c r="E435" s="518" t="s">
        <v>863</v>
      </c>
      <c r="F435" s="518" t="s">
        <v>459</v>
      </c>
      <c r="G435" s="1023" t="s">
        <v>460</v>
      </c>
      <c r="H435" s="521" t="s">
        <v>461</v>
      </c>
      <c r="I435" s="139">
        <f aca="true" t="shared" si="198" ref="I435:Q435">I13+I103+I119+I162+I224+I358+I377+I417+I426+I432</f>
        <v>817261.4999999999</v>
      </c>
      <c r="J435" s="140">
        <f t="shared" si="198"/>
        <v>40516.8</v>
      </c>
      <c r="K435" s="141">
        <f t="shared" si="198"/>
        <v>857778.2999999999</v>
      </c>
      <c r="L435" s="140">
        <f t="shared" si="198"/>
        <v>343227.30000000005</v>
      </c>
      <c r="M435" s="140">
        <f t="shared" si="198"/>
        <v>27500</v>
      </c>
      <c r="N435" s="522">
        <f t="shared" si="198"/>
        <v>370727.30000000005</v>
      </c>
      <c r="O435" s="139">
        <f t="shared" si="198"/>
        <v>474034.2</v>
      </c>
      <c r="P435" s="140">
        <f t="shared" si="198"/>
        <v>13016.8</v>
      </c>
      <c r="Q435" s="141">
        <f t="shared" si="198"/>
        <v>487050.99999999994</v>
      </c>
    </row>
  </sheetData>
  <sheetProtection selectLockedCells="1" selectUnlockedCells="1"/>
  <mergeCells count="611">
    <mergeCell ref="I1:K1"/>
    <mergeCell ref="O1:Q1"/>
    <mergeCell ref="D2:Q2"/>
    <mergeCell ref="D3:Q3"/>
    <mergeCell ref="C4:Q4"/>
    <mergeCell ref="C5:Q5"/>
    <mergeCell ref="A7:Q7"/>
    <mergeCell ref="A8:Q8"/>
    <mergeCell ref="A10:C12"/>
    <mergeCell ref="D10:H10"/>
    <mergeCell ref="I10:K11"/>
    <mergeCell ref="L10:Q10"/>
    <mergeCell ref="D11:D12"/>
    <mergeCell ref="E11:E12"/>
    <mergeCell ref="F11:F12"/>
    <mergeCell ref="G11:G12"/>
    <mergeCell ref="H11:H12"/>
    <mergeCell ref="L11:N11"/>
    <mergeCell ref="O11:Q11"/>
    <mergeCell ref="A13:C13"/>
    <mergeCell ref="A14:C14"/>
    <mergeCell ref="A15:C15"/>
    <mergeCell ref="A16:B17"/>
    <mergeCell ref="C16:C17"/>
    <mergeCell ref="D16:D17"/>
    <mergeCell ref="E16:E17"/>
    <mergeCell ref="F16:F17"/>
    <mergeCell ref="G16:G17"/>
    <mergeCell ref="A18:C18"/>
    <mergeCell ref="A19:A30"/>
    <mergeCell ref="B19:C19"/>
    <mergeCell ref="D19:D25"/>
    <mergeCell ref="E19:E25"/>
    <mergeCell ref="F19:F25"/>
    <mergeCell ref="B20:B25"/>
    <mergeCell ref="C20:C22"/>
    <mergeCell ref="G20:G25"/>
    <mergeCell ref="B26:C26"/>
    <mergeCell ref="B27:B28"/>
    <mergeCell ref="C27:C28"/>
    <mergeCell ref="D27:D28"/>
    <mergeCell ref="E27:E28"/>
    <mergeCell ref="F27:F28"/>
    <mergeCell ref="G27:G28"/>
    <mergeCell ref="B29:C29"/>
    <mergeCell ref="A31:C31"/>
    <mergeCell ref="A32:B38"/>
    <mergeCell ref="C32:C34"/>
    <mergeCell ref="D32:D38"/>
    <mergeCell ref="E32:E38"/>
    <mergeCell ref="F32:F38"/>
    <mergeCell ref="G32:G38"/>
    <mergeCell ref="A41:C41"/>
    <mergeCell ref="A42:C42"/>
    <mergeCell ref="A43:A54"/>
    <mergeCell ref="B43:C43"/>
    <mergeCell ref="B44:B48"/>
    <mergeCell ref="C44:C46"/>
    <mergeCell ref="D44:D48"/>
    <mergeCell ref="E44:E48"/>
    <mergeCell ref="F44:F48"/>
    <mergeCell ref="G44:G48"/>
    <mergeCell ref="B49:C49"/>
    <mergeCell ref="B50:B54"/>
    <mergeCell ref="C50:C52"/>
    <mergeCell ref="D50:D54"/>
    <mergeCell ref="E50:E54"/>
    <mergeCell ref="F50:F54"/>
    <mergeCell ref="G50:G54"/>
    <mergeCell ref="A55:C55"/>
    <mergeCell ref="A56:A58"/>
    <mergeCell ref="B56:C56"/>
    <mergeCell ref="B57:B58"/>
    <mergeCell ref="D57:D58"/>
    <mergeCell ref="E57:E58"/>
    <mergeCell ref="F57:F58"/>
    <mergeCell ref="G57:G58"/>
    <mergeCell ref="A59:C59"/>
    <mergeCell ref="A60:C60"/>
    <mergeCell ref="A61:A100"/>
    <mergeCell ref="B61:C61"/>
    <mergeCell ref="B62:B66"/>
    <mergeCell ref="C62:C64"/>
    <mergeCell ref="D62:D66"/>
    <mergeCell ref="E62:E66"/>
    <mergeCell ref="F62:F66"/>
    <mergeCell ref="G62:G66"/>
    <mergeCell ref="B67:C67"/>
    <mergeCell ref="B68:B71"/>
    <mergeCell ref="C68:C70"/>
    <mergeCell ref="D68:D71"/>
    <mergeCell ref="E68:E71"/>
    <mergeCell ref="F68:F71"/>
    <mergeCell ref="G68:G71"/>
    <mergeCell ref="B72:C72"/>
    <mergeCell ref="B73:B76"/>
    <mergeCell ref="C73:C75"/>
    <mergeCell ref="D73:D76"/>
    <mergeCell ref="E73:E76"/>
    <mergeCell ref="F73:F76"/>
    <mergeCell ref="G73:G76"/>
    <mergeCell ref="B77:C77"/>
    <mergeCell ref="B78:B81"/>
    <mergeCell ref="C78:C80"/>
    <mergeCell ref="D78:D81"/>
    <mergeCell ref="E78:E81"/>
    <mergeCell ref="F78:F81"/>
    <mergeCell ref="G78:G81"/>
    <mergeCell ref="B82:C82"/>
    <mergeCell ref="B83:C83"/>
    <mergeCell ref="B84:B89"/>
    <mergeCell ref="D84:D89"/>
    <mergeCell ref="E84:E89"/>
    <mergeCell ref="F84:F89"/>
    <mergeCell ref="G84:G89"/>
    <mergeCell ref="B90:C90"/>
    <mergeCell ref="B91:B95"/>
    <mergeCell ref="D91:D95"/>
    <mergeCell ref="E91:E95"/>
    <mergeCell ref="F91:F95"/>
    <mergeCell ref="G91:G95"/>
    <mergeCell ref="B96:C97"/>
    <mergeCell ref="D96:D97"/>
    <mergeCell ref="E96:E97"/>
    <mergeCell ref="F96:F97"/>
    <mergeCell ref="G96:G97"/>
    <mergeCell ref="B98:C98"/>
    <mergeCell ref="B99:C99"/>
    <mergeCell ref="B100:C100"/>
    <mergeCell ref="A103:C103"/>
    <mergeCell ref="A104:C104"/>
    <mergeCell ref="A105:C105"/>
    <mergeCell ref="A106:A112"/>
    <mergeCell ref="B106:C106"/>
    <mergeCell ref="B107:B112"/>
    <mergeCell ref="C107:C109"/>
    <mergeCell ref="D107:D112"/>
    <mergeCell ref="E107:E112"/>
    <mergeCell ref="F107:F112"/>
    <mergeCell ref="G107:G112"/>
    <mergeCell ref="A113:C113"/>
    <mergeCell ref="A114:A116"/>
    <mergeCell ref="B114:C114"/>
    <mergeCell ref="D114:D116"/>
    <mergeCell ref="E114:E116"/>
    <mergeCell ref="F114:F116"/>
    <mergeCell ref="B115:C115"/>
    <mergeCell ref="B116:C116"/>
    <mergeCell ref="A119:C119"/>
    <mergeCell ref="A120:C120"/>
    <mergeCell ref="A121:C121"/>
    <mergeCell ref="A122:C122"/>
    <mergeCell ref="A123:B124"/>
    <mergeCell ref="D123:D124"/>
    <mergeCell ref="E123:E124"/>
    <mergeCell ref="F123:F124"/>
    <mergeCell ref="G123:G124"/>
    <mergeCell ref="H123:H124"/>
    <mergeCell ref="A125:A154"/>
    <mergeCell ref="B125:C125"/>
    <mergeCell ref="B126:B131"/>
    <mergeCell ref="C126:C127"/>
    <mergeCell ref="D126:D131"/>
    <mergeCell ref="E126:E131"/>
    <mergeCell ref="F126:F131"/>
    <mergeCell ref="H126:H131"/>
    <mergeCell ref="C128:C129"/>
    <mergeCell ref="G130:G131"/>
    <mergeCell ref="B132:C132"/>
    <mergeCell ref="B133:B136"/>
    <mergeCell ref="C133:C134"/>
    <mergeCell ref="D133:D135"/>
    <mergeCell ref="E133:E135"/>
    <mergeCell ref="F133:F135"/>
    <mergeCell ref="H133:H135"/>
    <mergeCell ref="C135:C136"/>
    <mergeCell ref="B137:C137"/>
    <mergeCell ref="B138:B140"/>
    <mergeCell ref="D138:D140"/>
    <mergeCell ref="E138:E140"/>
    <mergeCell ref="F138:F140"/>
    <mergeCell ref="H138:H140"/>
    <mergeCell ref="B141:C141"/>
    <mergeCell ref="B142:B147"/>
    <mergeCell ref="C142:C143"/>
    <mergeCell ref="D142:D147"/>
    <mergeCell ref="E142:E147"/>
    <mergeCell ref="F142:F147"/>
    <mergeCell ref="H142:H147"/>
    <mergeCell ref="C146:C147"/>
    <mergeCell ref="B148:C148"/>
    <mergeCell ref="B149:B151"/>
    <mergeCell ref="D149:D151"/>
    <mergeCell ref="E149:E151"/>
    <mergeCell ref="F149:F151"/>
    <mergeCell ref="H149:H151"/>
    <mergeCell ref="B152:C152"/>
    <mergeCell ref="B153:B154"/>
    <mergeCell ref="D153:D154"/>
    <mergeCell ref="E153:E154"/>
    <mergeCell ref="F153:F154"/>
    <mergeCell ref="H153:H154"/>
    <mergeCell ref="B155:C155"/>
    <mergeCell ref="B156:B157"/>
    <mergeCell ref="D156:D157"/>
    <mergeCell ref="E156:E157"/>
    <mergeCell ref="F156:F157"/>
    <mergeCell ref="H156:H157"/>
    <mergeCell ref="A158:C158"/>
    <mergeCell ref="B159:C159"/>
    <mergeCell ref="A162:C162"/>
    <mergeCell ref="A163:C163"/>
    <mergeCell ref="A164:C164"/>
    <mergeCell ref="A165:A171"/>
    <mergeCell ref="B165:C165"/>
    <mergeCell ref="B166:C166"/>
    <mergeCell ref="B167:B168"/>
    <mergeCell ref="D167:D168"/>
    <mergeCell ref="E167:E168"/>
    <mergeCell ref="F167:F168"/>
    <mergeCell ref="G167:G168"/>
    <mergeCell ref="B169:C169"/>
    <mergeCell ref="B170:B171"/>
    <mergeCell ref="D170:D171"/>
    <mergeCell ref="E170:E171"/>
    <mergeCell ref="F170:F171"/>
    <mergeCell ref="A172:C172"/>
    <mergeCell ref="A173:A180"/>
    <mergeCell ref="B173:C173"/>
    <mergeCell ref="B174:B177"/>
    <mergeCell ref="D174:D176"/>
    <mergeCell ref="E174:E176"/>
    <mergeCell ref="F174:F176"/>
    <mergeCell ref="G174:G177"/>
    <mergeCell ref="H174:H176"/>
    <mergeCell ref="B178:C178"/>
    <mergeCell ref="B179:B180"/>
    <mergeCell ref="D179:D180"/>
    <mergeCell ref="E179:E180"/>
    <mergeCell ref="F179:F180"/>
    <mergeCell ref="G179:G180"/>
    <mergeCell ref="H179:H180"/>
    <mergeCell ref="A183:C183"/>
    <mergeCell ref="A184:A207"/>
    <mergeCell ref="B184:C184"/>
    <mergeCell ref="B185:B188"/>
    <mergeCell ref="D185:D188"/>
    <mergeCell ref="E185:E188"/>
    <mergeCell ref="F185:F188"/>
    <mergeCell ref="G185:G187"/>
    <mergeCell ref="B189:C189"/>
    <mergeCell ref="B190:B191"/>
    <mergeCell ref="D190:D191"/>
    <mergeCell ref="E190:E191"/>
    <mergeCell ref="F190:F191"/>
    <mergeCell ref="B192:C192"/>
    <mergeCell ref="B193:B195"/>
    <mergeCell ref="D193:D195"/>
    <mergeCell ref="E193:E195"/>
    <mergeCell ref="F193:F195"/>
    <mergeCell ref="G193:G194"/>
    <mergeCell ref="B196:C196"/>
    <mergeCell ref="B197:B207"/>
    <mergeCell ref="D197:D207"/>
    <mergeCell ref="E197:E207"/>
    <mergeCell ref="F197:F207"/>
    <mergeCell ref="H197:H198"/>
    <mergeCell ref="A210:C210"/>
    <mergeCell ref="A211:A221"/>
    <mergeCell ref="B211:C211"/>
    <mergeCell ref="B212:B217"/>
    <mergeCell ref="C212:C214"/>
    <mergeCell ref="D212:D217"/>
    <mergeCell ref="E212:E217"/>
    <mergeCell ref="F212:F217"/>
    <mergeCell ref="G212:G217"/>
    <mergeCell ref="B218:C218"/>
    <mergeCell ref="B219:B221"/>
    <mergeCell ref="D219:D221"/>
    <mergeCell ref="E219:E221"/>
    <mergeCell ref="F219:F221"/>
    <mergeCell ref="H220:H221"/>
    <mergeCell ref="A224:C224"/>
    <mergeCell ref="A225:C225"/>
    <mergeCell ref="A226:A230"/>
    <mergeCell ref="B226:C226"/>
    <mergeCell ref="B227:C227"/>
    <mergeCell ref="B228:C228"/>
    <mergeCell ref="B229:C229"/>
    <mergeCell ref="B230:C230"/>
    <mergeCell ref="A231:C231"/>
    <mergeCell ref="A232:A267"/>
    <mergeCell ref="B232:C232"/>
    <mergeCell ref="B233:C233"/>
    <mergeCell ref="D233:D234"/>
    <mergeCell ref="E233:E234"/>
    <mergeCell ref="F233:F234"/>
    <mergeCell ref="B234:C234"/>
    <mergeCell ref="B235:C235"/>
    <mergeCell ref="B236:C236"/>
    <mergeCell ref="D236:D237"/>
    <mergeCell ref="E236:E237"/>
    <mergeCell ref="F236:F237"/>
    <mergeCell ref="B237:C237"/>
    <mergeCell ref="B238:C238"/>
    <mergeCell ref="B239:C239"/>
    <mergeCell ref="D239:D240"/>
    <mergeCell ref="E239:E240"/>
    <mergeCell ref="F239:F240"/>
    <mergeCell ref="B240:C240"/>
    <mergeCell ref="B241:C241"/>
    <mergeCell ref="B242:C242"/>
    <mergeCell ref="D242:D243"/>
    <mergeCell ref="E242:E243"/>
    <mergeCell ref="F242:F243"/>
    <mergeCell ref="B243:C243"/>
    <mergeCell ref="B244:C244"/>
    <mergeCell ref="B245:C245"/>
    <mergeCell ref="D245:D246"/>
    <mergeCell ref="E245:E246"/>
    <mergeCell ref="F245:F246"/>
    <mergeCell ref="B246:C246"/>
    <mergeCell ref="B247:C247"/>
    <mergeCell ref="B248:C248"/>
    <mergeCell ref="D248:D249"/>
    <mergeCell ref="E248:E249"/>
    <mergeCell ref="F248:F249"/>
    <mergeCell ref="B249:C249"/>
    <mergeCell ref="B250:C250"/>
    <mergeCell ref="B251:C251"/>
    <mergeCell ref="D251:D252"/>
    <mergeCell ref="E251:E252"/>
    <mergeCell ref="F251:F252"/>
    <mergeCell ref="B252:C252"/>
    <mergeCell ref="B253:C253"/>
    <mergeCell ref="B254:C254"/>
    <mergeCell ref="D254:D255"/>
    <mergeCell ref="E254:E255"/>
    <mergeCell ref="F254:F255"/>
    <mergeCell ref="B255:C255"/>
    <mergeCell ref="B256:C256"/>
    <mergeCell ref="B257:C257"/>
    <mergeCell ref="D257:D258"/>
    <mergeCell ref="E257:E258"/>
    <mergeCell ref="F257:F258"/>
    <mergeCell ref="B258:C258"/>
    <mergeCell ref="B259:C259"/>
    <mergeCell ref="B260:C260"/>
    <mergeCell ref="D260:D261"/>
    <mergeCell ref="E260:E261"/>
    <mergeCell ref="F260:F261"/>
    <mergeCell ref="B261:C261"/>
    <mergeCell ref="B262:C262"/>
    <mergeCell ref="B263:C263"/>
    <mergeCell ref="D263:D264"/>
    <mergeCell ref="E263:E264"/>
    <mergeCell ref="F263:F264"/>
    <mergeCell ref="B264:C264"/>
    <mergeCell ref="B265:C265"/>
    <mergeCell ref="B266:C266"/>
    <mergeCell ref="D266:D267"/>
    <mergeCell ref="E266:E267"/>
    <mergeCell ref="F266:F267"/>
    <mergeCell ref="B267:C267"/>
    <mergeCell ref="A268:C268"/>
    <mergeCell ref="A269:A272"/>
    <mergeCell ref="B269:C269"/>
    <mergeCell ref="B270:C270"/>
    <mergeCell ref="B271:C271"/>
    <mergeCell ref="B272:C272"/>
    <mergeCell ref="B273:C273"/>
    <mergeCell ref="B274:B276"/>
    <mergeCell ref="D274:D276"/>
    <mergeCell ref="E274:E276"/>
    <mergeCell ref="F274:F276"/>
    <mergeCell ref="H274:H276"/>
    <mergeCell ref="A277:C277"/>
    <mergeCell ref="A280:C280"/>
    <mergeCell ref="A281:A308"/>
    <mergeCell ref="B281:C281"/>
    <mergeCell ref="B282:C282"/>
    <mergeCell ref="D282:D283"/>
    <mergeCell ref="E282:E283"/>
    <mergeCell ref="F282:F283"/>
    <mergeCell ref="B283:C283"/>
    <mergeCell ref="B284:C284"/>
    <mergeCell ref="B285:C285"/>
    <mergeCell ref="D285:D286"/>
    <mergeCell ref="E285:E286"/>
    <mergeCell ref="F285:F286"/>
    <mergeCell ref="B286:C286"/>
    <mergeCell ref="B287:C287"/>
    <mergeCell ref="B288:C288"/>
    <mergeCell ref="D288:D289"/>
    <mergeCell ref="E288:E289"/>
    <mergeCell ref="F288:F289"/>
    <mergeCell ref="B289:C289"/>
    <mergeCell ref="B290:C290"/>
    <mergeCell ref="B291:C291"/>
    <mergeCell ref="D291:D292"/>
    <mergeCell ref="E291:E292"/>
    <mergeCell ref="F291:F292"/>
    <mergeCell ref="B292:C292"/>
    <mergeCell ref="B293:C293"/>
    <mergeCell ref="B294:C294"/>
    <mergeCell ref="D294:D295"/>
    <mergeCell ref="E294:E295"/>
    <mergeCell ref="F294:F295"/>
    <mergeCell ref="B295:C295"/>
    <mergeCell ref="B296:C296"/>
    <mergeCell ref="B297:C297"/>
    <mergeCell ref="D297:D298"/>
    <mergeCell ref="E297:E298"/>
    <mergeCell ref="F297:F298"/>
    <mergeCell ref="B298:C298"/>
    <mergeCell ref="B299:C299"/>
    <mergeCell ref="B300:C300"/>
    <mergeCell ref="D300:D301"/>
    <mergeCell ref="E300:E301"/>
    <mergeCell ref="F300:F301"/>
    <mergeCell ref="B301:C301"/>
    <mergeCell ref="B302:C302"/>
    <mergeCell ref="B303:C303"/>
    <mergeCell ref="D303:D304"/>
    <mergeCell ref="E303:E304"/>
    <mergeCell ref="F303:F304"/>
    <mergeCell ref="B304:C304"/>
    <mergeCell ref="B305:C305"/>
    <mergeCell ref="B306:C306"/>
    <mergeCell ref="D306:D307"/>
    <mergeCell ref="E306:E307"/>
    <mergeCell ref="F306:F307"/>
    <mergeCell ref="B307:C307"/>
    <mergeCell ref="B308:C308"/>
    <mergeCell ref="A309:C309"/>
    <mergeCell ref="A310:A317"/>
    <mergeCell ref="B310:C310"/>
    <mergeCell ref="B311:B313"/>
    <mergeCell ref="C311:C312"/>
    <mergeCell ref="D311:D313"/>
    <mergeCell ref="E311:E313"/>
    <mergeCell ref="F311:F313"/>
    <mergeCell ref="B314:C314"/>
    <mergeCell ref="B315:C315"/>
    <mergeCell ref="B316:C316"/>
    <mergeCell ref="B317:C317"/>
    <mergeCell ref="A318:C318"/>
    <mergeCell ref="A320:C320"/>
    <mergeCell ref="A321:A324"/>
    <mergeCell ref="B321:C321"/>
    <mergeCell ref="D321:D322"/>
    <mergeCell ref="E321:E322"/>
    <mergeCell ref="F321:F322"/>
    <mergeCell ref="G321:G322"/>
    <mergeCell ref="H321:H322"/>
    <mergeCell ref="B322:C322"/>
    <mergeCell ref="B323:C323"/>
    <mergeCell ref="D323:D324"/>
    <mergeCell ref="E323:E324"/>
    <mergeCell ref="F323:F324"/>
    <mergeCell ref="G323:G324"/>
    <mergeCell ref="H323:H324"/>
    <mergeCell ref="B324:C324"/>
    <mergeCell ref="A325:C325"/>
    <mergeCell ref="A326:A328"/>
    <mergeCell ref="B326:C326"/>
    <mergeCell ref="D326:D327"/>
    <mergeCell ref="E326:E327"/>
    <mergeCell ref="F326:F327"/>
    <mergeCell ref="B327:C327"/>
    <mergeCell ref="B328:C328"/>
    <mergeCell ref="A329:C329"/>
    <mergeCell ref="A332:C332"/>
    <mergeCell ref="A333:A343"/>
    <mergeCell ref="B333:C333"/>
    <mergeCell ref="B334:B336"/>
    <mergeCell ref="D334:D336"/>
    <mergeCell ref="E334:E336"/>
    <mergeCell ref="F334:F336"/>
    <mergeCell ref="G334:G336"/>
    <mergeCell ref="B337:C337"/>
    <mergeCell ref="B338:B342"/>
    <mergeCell ref="D338:D342"/>
    <mergeCell ref="E338:E342"/>
    <mergeCell ref="F338:F342"/>
    <mergeCell ref="G341:G342"/>
    <mergeCell ref="B343:C343"/>
    <mergeCell ref="A344:C344"/>
    <mergeCell ref="A345:A355"/>
    <mergeCell ref="B345:C345"/>
    <mergeCell ref="B346:B350"/>
    <mergeCell ref="C346:C348"/>
    <mergeCell ref="D346:D350"/>
    <mergeCell ref="E346:E350"/>
    <mergeCell ref="F346:F350"/>
    <mergeCell ref="G346:G350"/>
    <mergeCell ref="B351:C351"/>
    <mergeCell ref="B352:B353"/>
    <mergeCell ref="D352:D353"/>
    <mergeCell ref="E352:E353"/>
    <mergeCell ref="F352:F353"/>
    <mergeCell ref="B354:C354"/>
    <mergeCell ref="B355:C355"/>
    <mergeCell ref="A358:C358"/>
    <mergeCell ref="A359:C359"/>
    <mergeCell ref="A360:C360"/>
    <mergeCell ref="A361:C361"/>
    <mergeCell ref="A362:A365"/>
    <mergeCell ref="B362:C362"/>
    <mergeCell ref="D362:D365"/>
    <mergeCell ref="E362:E365"/>
    <mergeCell ref="F362:F365"/>
    <mergeCell ref="G362:G363"/>
    <mergeCell ref="H362:H363"/>
    <mergeCell ref="B363:C363"/>
    <mergeCell ref="B364:C364"/>
    <mergeCell ref="B365:C365"/>
    <mergeCell ref="A366:C366"/>
    <mergeCell ref="A367:A374"/>
    <mergeCell ref="B367:C367"/>
    <mergeCell ref="D367:D374"/>
    <mergeCell ref="E367:E374"/>
    <mergeCell ref="F367:F374"/>
    <mergeCell ref="H367:H374"/>
    <mergeCell ref="B368:C368"/>
    <mergeCell ref="B369:C369"/>
    <mergeCell ref="B370:C370"/>
    <mergeCell ref="G370:G373"/>
    <mergeCell ref="B371:B373"/>
    <mergeCell ref="B374:C374"/>
    <mergeCell ref="A377:C377"/>
    <mergeCell ref="A378:C378"/>
    <mergeCell ref="A379:C379"/>
    <mergeCell ref="A380:A381"/>
    <mergeCell ref="B380:C380"/>
    <mergeCell ref="D380:D381"/>
    <mergeCell ref="E380:E381"/>
    <mergeCell ref="F380:F381"/>
    <mergeCell ref="B381:C381"/>
    <mergeCell ref="A382:C382"/>
    <mergeCell ref="A383:A394"/>
    <mergeCell ref="B383:C383"/>
    <mergeCell ref="B385:C385"/>
    <mergeCell ref="B386:B388"/>
    <mergeCell ref="D386:D388"/>
    <mergeCell ref="E386:E388"/>
    <mergeCell ref="F386:F388"/>
    <mergeCell ref="B389:C389"/>
    <mergeCell ref="B390:B391"/>
    <mergeCell ref="D390:D391"/>
    <mergeCell ref="E390:E391"/>
    <mergeCell ref="F390:F391"/>
    <mergeCell ref="G390:G391"/>
    <mergeCell ref="B392:C392"/>
    <mergeCell ref="B393:C393"/>
    <mergeCell ref="B394:C394"/>
    <mergeCell ref="A395:C395"/>
    <mergeCell ref="A396:A408"/>
    <mergeCell ref="B396:C396"/>
    <mergeCell ref="D396:D401"/>
    <mergeCell ref="E396:E401"/>
    <mergeCell ref="F396:F401"/>
    <mergeCell ref="B397:C397"/>
    <mergeCell ref="B398:B400"/>
    <mergeCell ref="G398:G399"/>
    <mergeCell ref="H398:H400"/>
    <mergeCell ref="B401:C401"/>
    <mergeCell ref="B402:C402"/>
    <mergeCell ref="B403:B404"/>
    <mergeCell ref="D403:D404"/>
    <mergeCell ref="E403:E404"/>
    <mergeCell ref="F403:F404"/>
    <mergeCell ref="G403:G404"/>
    <mergeCell ref="B405:C405"/>
    <mergeCell ref="B406:C406"/>
    <mergeCell ref="B407:C407"/>
    <mergeCell ref="B408:C408"/>
    <mergeCell ref="A409:C409"/>
    <mergeCell ref="A410:A414"/>
    <mergeCell ref="B410:C410"/>
    <mergeCell ref="B411:B414"/>
    <mergeCell ref="C411:C413"/>
    <mergeCell ref="D411:D414"/>
    <mergeCell ref="E411:E414"/>
    <mergeCell ref="F411:F414"/>
    <mergeCell ref="G411:G414"/>
    <mergeCell ref="A417:C417"/>
    <mergeCell ref="A418:C418"/>
    <mergeCell ref="A419:C419"/>
    <mergeCell ref="A420:A423"/>
    <mergeCell ref="B420:C420"/>
    <mergeCell ref="B421:B423"/>
    <mergeCell ref="D421:D423"/>
    <mergeCell ref="E421:E423"/>
    <mergeCell ref="F421:F423"/>
    <mergeCell ref="G421:G423"/>
    <mergeCell ref="A424:C424"/>
    <mergeCell ref="B425:C425"/>
    <mergeCell ref="A426:C426"/>
    <mergeCell ref="A427:C427"/>
    <mergeCell ref="A428:C428"/>
    <mergeCell ref="A429:A431"/>
    <mergeCell ref="B429:C429"/>
    <mergeCell ref="B430:B431"/>
    <mergeCell ref="D430:D431"/>
    <mergeCell ref="E430:E431"/>
    <mergeCell ref="F430:F431"/>
    <mergeCell ref="A432:C432"/>
    <mergeCell ref="A433:C433"/>
    <mergeCell ref="A434:C434"/>
    <mergeCell ref="A435:C435"/>
  </mergeCells>
  <printOptions/>
  <pageMargins left="0" right="0" top="0.5902777777777778" bottom="0.39375000000000004" header="0.5118055555555555" footer="0.11805555555555555"/>
  <pageSetup firstPageNumber="1" useFirstPageNumber="1" horizontalDpi="300" verticalDpi="300" orientation="landscape" paperSize="9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63"/>
  <sheetViews>
    <sheetView workbookViewId="0" topLeftCell="A1">
      <selection activeCell="O15" sqref="A1:IV65536"/>
    </sheetView>
  </sheetViews>
  <sheetFormatPr defaultColWidth="9.00390625" defaultRowHeight="12.75"/>
  <cols>
    <col min="1" max="1" width="4.125" style="0" customWidth="1"/>
    <col min="2" max="2" width="4.25390625" style="0" customWidth="1"/>
    <col min="3" max="3" width="2.25390625" style="0" customWidth="1"/>
    <col min="4" max="4" width="44.875" style="0" customWidth="1"/>
    <col min="5" max="5" width="19.125" style="0" customWidth="1"/>
    <col min="6" max="6" width="6.875" style="0" customWidth="1"/>
    <col min="7" max="7" width="11.125" style="0" customWidth="1"/>
    <col min="8" max="8" width="3.625" style="0" customWidth="1"/>
    <col min="9" max="9" width="11.25390625" style="0" customWidth="1"/>
    <col min="11" max="11" width="8.375" style="0" customWidth="1"/>
  </cols>
  <sheetData>
    <row r="1" spans="1:12" ht="11.25" customHeight="1">
      <c r="A1" s="7"/>
      <c r="B1" s="7"/>
      <c r="C1" s="7"/>
      <c r="D1" s="497"/>
      <c r="E1" s="7"/>
      <c r="F1" s="1306"/>
      <c r="G1" s="1306"/>
      <c r="H1" s="498" t="s">
        <v>864</v>
      </c>
      <c r="I1" s="498"/>
      <c r="J1" s="498"/>
      <c r="K1" s="498"/>
      <c r="L1" s="498"/>
    </row>
    <row r="2" spans="1:12" ht="9.75" customHeight="1">
      <c r="A2" s="7"/>
      <c r="B2" s="7"/>
      <c r="C2" s="7"/>
      <c r="D2" s="7"/>
      <c r="E2" s="498" t="s">
        <v>865</v>
      </c>
      <c r="F2" s="498"/>
      <c r="G2" s="498"/>
      <c r="H2" s="498"/>
      <c r="I2" s="498"/>
      <c r="J2" s="498"/>
      <c r="K2" s="498"/>
      <c r="L2" s="498"/>
    </row>
    <row r="3" spans="1:12" ht="10.5" customHeight="1">
      <c r="A3" s="7"/>
      <c r="B3" s="7"/>
      <c r="C3" s="7"/>
      <c r="D3" s="7"/>
      <c r="E3" s="498" t="s">
        <v>866</v>
      </c>
      <c r="F3" s="498"/>
      <c r="G3" s="498"/>
      <c r="H3" s="498"/>
      <c r="I3" s="498"/>
      <c r="J3" s="498"/>
      <c r="K3" s="498"/>
      <c r="L3" s="498"/>
    </row>
    <row r="4" spans="1:12" ht="10.5" customHeight="1">
      <c r="A4" s="498" t="s">
        <v>867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</row>
    <row r="5" spans="1:12" ht="10.5" customHeight="1">
      <c r="A5" s="7"/>
      <c r="B5" s="7"/>
      <c r="C5" s="7"/>
      <c r="D5" s="498" t="s">
        <v>4</v>
      </c>
      <c r="E5" s="498"/>
      <c r="F5" s="498"/>
      <c r="G5" s="498"/>
      <c r="H5" s="498"/>
      <c r="I5" s="498"/>
      <c r="J5" s="498"/>
      <c r="K5" s="498"/>
      <c r="L5" s="498"/>
    </row>
    <row r="6" spans="1:12" ht="6.75" customHeight="1">
      <c r="A6" s="7"/>
      <c r="B6" s="7"/>
      <c r="C6" s="7"/>
      <c r="D6" s="7"/>
      <c r="E6" s="7"/>
      <c r="F6" s="1306"/>
      <c r="G6" s="1306"/>
      <c r="H6" s="1306"/>
      <c r="I6" s="1306"/>
      <c r="J6" s="7"/>
      <c r="K6" s="7"/>
      <c r="L6" s="7"/>
    </row>
    <row r="7" spans="1:12" ht="11.25" customHeight="1">
      <c r="A7" s="1307" t="s">
        <v>868</v>
      </c>
      <c r="B7" s="1307"/>
      <c r="C7" s="1307"/>
      <c r="D7" s="1307"/>
      <c r="E7" s="1307"/>
      <c r="F7" s="1307"/>
      <c r="G7" s="1307"/>
      <c r="H7" s="1307"/>
      <c r="I7" s="1307"/>
      <c r="J7" s="1307"/>
      <c r="K7" s="7"/>
      <c r="L7" s="7"/>
    </row>
    <row r="8" spans="1:12" ht="12" customHeight="1">
      <c r="A8" s="1307" t="s">
        <v>869</v>
      </c>
      <c r="B8" s="1307"/>
      <c r="C8" s="1307"/>
      <c r="D8" s="1307"/>
      <c r="E8" s="1307"/>
      <c r="F8" s="1307"/>
      <c r="G8" s="1307"/>
      <c r="H8" s="1307"/>
      <c r="I8" s="1307"/>
      <c r="J8" s="1307"/>
      <c r="K8" s="7"/>
      <c r="L8" s="7"/>
    </row>
    <row r="9" spans="1:12" ht="9.75" customHeight="1">
      <c r="A9" s="1308"/>
      <c r="B9" s="1308"/>
      <c r="C9" s="1308"/>
      <c r="D9" s="1308"/>
      <c r="E9" s="1308"/>
      <c r="F9" s="1309"/>
      <c r="G9" s="1309"/>
      <c r="H9" s="1309"/>
      <c r="I9" s="1309"/>
      <c r="J9" s="1309"/>
      <c r="K9" s="1310" t="s">
        <v>870</v>
      </c>
      <c r="L9" s="1310"/>
    </row>
    <row r="10" spans="1:12" ht="13.5" customHeight="1">
      <c r="A10" s="1311" t="s">
        <v>871</v>
      </c>
      <c r="B10" s="1312" t="s">
        <v>872</v>
      </c>
      <c r="C10" s="1313" t="s">
        <v>873</v>
      </c>
      <c r="D10" s="1313"/>
      <c r="E10" s="1314" t="s">
        <v>874</v>
      </c>
      <c r="F10" s="1315" t="s">
        <v>875</v>
      </c>
      <c r="G10" s="1314" t="s">
        <v>876</v>
      </c>
      <c r="H10" s="1316" t="s">
        <v>877</v>
      </c>
      <c r="I10" s="1317" t="s">
        <v>878</v>
      </c>
      <c r="J10" s="1318" t="s">
        <v>10</v>
      </c>
      <c r="K10" s="1318"/>
      <c r="L10" s="1318"/>
    </row>
    <row r="11" spans="1:12" ht="36" customHeight="1">
      <c r="A11" s="1311"/>
      <c r="B11" s="1312"/>
      <c r="C11" s="1313"/>
      <c r="D11" s="1313"/>
      <c r="E11" s="1314"/>
      <c r="F11" s="1315"/>
      <c r="G11" s="1314"/>
      <c r="H11" s="1316"/>
      <c r="I11" s="1317"/>
      <c r="J11" s="18" t="s">
        <v>879</v>
      </c>
      <c r="K11" s="19" t="s">
        <v>12</v>
      </c>
      <c r="L11" s="20" t="s">
        <v>13</v>
      </c>
    </row>
    <row r="12" spans="1:12" ht="16.5" customHeight="1">
      <c r="A12" s="1319">
        <v>1</v>
      </c>
      <c r="B12" s="1320"/>
      <c r="C12" s="1321" t="s">
        <v>880</v>
      </c>
      <c r="D12" s="1321"/>
      <c r="E12" s="1322" t="s">
        <v>881</v>
      </c>
      <c r="F12" s="1323" t="s">
        <v>882</v>
      </c>
      <c r="G12" s="1323"/>
      <c r="H12" s="1323"/>
      <c r="I12" s="1323"/>
      <c r="J12" s="1324">
        <f>J13+J14</f>
        <v>6443.799999999999</v>
      </c>
      <c r="K12" s="1325">
        <f>K13+K14</f>
        <v>138332.9</v>
      </c>
      <c r="L12" s="1326">
        <f>L13+L14</f>
        <v>144776.69999999998</v>
      </c>
    </row>
    <row r="13" spans="1:12" ht="10.5" customHeight="1">
      <c r="A13" s="1319"/>
      <c r="B13" s="1320"/>
      <c r="C13" s="1321"/>
      <c r="D13" s="1321"/>
      <c r="E13" s="1322"/>
      <c r="F13" s="1327" t="s">
        <v>303</v>
      </c>
      <c r="G13" s="1328" t="s">
        <v>453</v>
      </c>
      <c r="H13" s="1328"/>
      <c r="I13" s="1328"/>
      <c r="J13" s="1329">
        <f aca="true" t="shared" si="0" ref="J13:L14">J16+J50</f>
        <v>6443.799999999999</v>
      </c>
      <c r="K13" s="1330">
        <f t="shared" si="0"/>
        <v>1560</v>
      </c>
      <c r="L13" s="1331">
        <f t="shared" si="0"/>
        <v>8003.799999999999</v>
      </c>
    </row>
    <row r="14" spans="1:12" ht="10.5" customHeight="1">
      <c r="A14" s="1319"/>
      <c r="B14" s="1320"/>
      <c r="C14" s="1321"/>
      <c r="D14" s="1321"/>
      <c r="E14" s="1322"/>
      <c r="F14" s="1327"/>
      <c r="G14" s="1332" t="s">
        <v>883</v>
      </c>
      <c r="H14" s="1332"/>
      <c r="I14" s="1332"/>
      <c r="J14" s="1333">
        <f t="shared" si="0"/>
        <v>0</v>
      </c>
      <c r="K14" s="1334">
        <f t="shared" si="0"/>
        <v>136772.9</v>
      </c>
      <c r="L14" s="1335">
        <f t="shared" si="0"/>
        <v>136772.9</v>
      </c>
    </row>
    <row r="15" spans="1:12" ht="15" customHeight="1">
      <c r="A15" s="1336" t="s">
        <v>303</v>
      </c>
      <c r="B15" s="1337" t="s">
        <v>884</v>
      </c>
      <c r="C15" s="1338" t="s">
        <v>303</v>
      </c>
      <c r="D15" s="1339" t="s">
        <v>885</v>
      </c>
      <c r="E15" s="1322"/>
      <c r="F15" s="1340" t="s">
        <v>886</v>
      </c>
      <c r="G15" s="1340"/>
      <c r="H15" s="1340"/>
      <c r="I15" s="1340"/>
      <c r="J15" s="1341">
        <f>J16+J17</f>
        <v>6420.099999999999</v>
      </c>
      <c r="K15" s="1342">
        <f>K16+K17</f>
        <v>138292.9</v>
      </c>
      <c r="L15" s="1343">
        <f>L16+L17</f>
        <v>144713</v>
      </c>
    </row>
    <row r="16" spans="1:12" ht="10.5" customHeight="1">
      <c r="A16" s="1336"/>
      <c r="B16" s="1337"/>
      <c r="C16" s="1338"/>
      <c r="D16" s="1339"/>
      <c r="E16" s="1322"/>
      <c r="F16" s="1327" t="s">
        <v>303</v>
      </c>
      <c r="G16" s="1328" t="s">
        <v>453</v>
      </c>
      <c r="H16" s="1328"/>
      <c r="I16" s="1328"/>
      <c r="J16" s="1329">
        <f aca="true" t="shared" si="1" ref="J16:L17">J19+J25+J31+J38+J44</f>
        <v>6420.099999999999</v>
      </c>
      <c r="K16" s="1330">
        <f t="shared" si="1"/>
        <v>1520</v>
      </c>
      <c r="L16" s="1331">
        <f t="shared" si="1"/>
        <v>7940.099999999999</v>
      </c>
    </row>
    <row r="17" spans="1:12" ht="10.5" customHeight="1">
      <c r="A17" s="1336"/>
      <c r="B17" s="1337"/>
      <c r="C17" s="1338"/>
      <c r="D17" s="1339"/>
      <c r="E17" s="1322"/>
      <c r="F17" s="1327"/>
      <c r="G17" s="1332" t="s">
        <v>883</v>
      </c>
      <c r="H17" s="1332"/>
      <c r="I17" s="1332"/>
      <c r="J17" s="1333">
        <f t="shared" si="1"/>
        <v>0</v>
      </c>
      <c r="K17" s="1334">
        <f t="shared" si="1"/>
        <v>136772.9</v>
      </c>
      <c r="L17" s="1335">
        <f t="shared" si="1"/>
        <v>136772.9</v>
      </c>
    </row>
    <row r="18" spans="1:12" ht="12.75" customHeight="1">
      <c r="A18" s="1336"/>
      <c r="B18" s="1337"/>
      <c r="C18" s="1338"/>
      <c r="D18" s="1339"/>
      <c r="E18" s="1322"/>
      <c r="F18" s="1344" t="s">
        <v>887</v>
      </c>
      <c r="G18" s="1344"/>
      <c r="H18" s="1344"/>
      <c r="I18" s="1344"/>
      <c r="J18" s="1341">
        <f>J19+J20</f>
        <v>680.3000000000001</v>
      </c>
      <c r="K18" s="1342">
        <f>K19+K20</f>
        <v>31980</v>
      </c>
      <c r="L18" s="1343">
        <f>L19+L20</f>
        <v>32660.3</v>
      </c>
    </row>
    <row r="19" spans="1:12" ht="10.5" customHeight="1">
      <c r="A19" s="1336"/>
      <c r="B19" s="1337"/>
      <c r="C19" s="1338"/>
      <c r="D19" s="1339"/>
      <c r="E19" s="1322"/>
      <c r="F19" s="1327" t="s">
        <v>303</v>
      </c>
      <c r="G19" s="1328" t="s">
        <v>453</v>
      </c>
      <c r="H19" s="1328"/>
      <c r="I19" s="1328"/>
      <c r="J19" s="1329">
        <f>J21+J22</f>
        <v>680.3000000000001</v>
      </c>
      <c r="K19" s="1330">
        <f>K21+K22</f>
        <v>-20</v>
      </c>
      <c r="L19" s="1331">
        <f>L21+L22</f>
        <v>660.3000000000001</v>
      </c>
    </row>
    <row r="20" spans="1:12" ht="10.5" customHeight="1">
      <c r="A20" s="1336"/>
      <c r="B20" s="1337"/>
      <c r="C20" s="1338"/>
      <c r="D20" s="1339"/>
      <c r="E20" s="1322"/>
      <c r="F20" s="1327"/>
      <c r="G20" s="1332" t="s">
        <v>888</v>
      </c>
      <c r="H20" s="1332"/>
      <c r="I20" s="1332"/>
      <c r="J20" s="1333">
        <f>J23</f>
        <v>0</v>
      </c>
      <c r="K20" s="1334">
        <f>K23</f>
        <v>32000</v>
      </c>
      <c r="L20" s="1335">
        <f>L23</f>
        <v>32000</v>
      </c>
    </row>
    <row r="21" spans="1:12" ht="9.75" customHeight="1">
      <c r="A21" s="1336"/>
      <c r="B21" s="1337"/>
      <c r="C21" s="1338"/>
      <c r="D21" s="1339"/>
      <c r="E21" s="1322"/>
      <c r="F21" s="1345" t="s">
        <v>889</v>
      </c>
      <c r="G21" s="1346" t="s">
        <v>579</v>
      </c>
      <c r="H21" s="1345" t="s">
        <v>477</v>
      </c>
      <c r="I21" s="1347"/>
      <c r="J21" s="1348">
        <v>680.3</v>
      </c>
      <c r="K21" s="1349">
        <v>-343.2</v>
      </c>
      <c r="L21" s="1350">
        <f>J21+K21</f>
        <v>337.1000000000001</v>
      </c>
    </row>
    <row r="22" spans="1:12" ht="9.75" customHeight="1">
      <c r="A22" s="1336"/>
      <c r="B22" s="1337"/>
      <c r="C22" s="1338"/>
      <c r="D22" s="1339"/>
      <c r="E22" s="1322"/>
      <c r="F22" s="1345"/>
      <c r="G22" s="987" t="s">
        <v>890</v>
      </c>
      <c r="H22" s="1345"/>
      <c r="I22" s="1351"/>
      <c r="J22" s="1352">
        <v>0</v>
      </c>
      <c r="K22" s="1353">
        <v>323.2</v>
      </c>
      <c r="L22" s="1354">
        <f>J22+K22</f>
        <v>323.2</v>
      </c>
    </row>
    <row r="23" spans="1:12" ht="12" customHeight="1">
      <c r="A23" s="1336"/>
      <c r="B23" s="1337"/>
      <c r="C23" s="1338"/>
      <c r="D23" s="1339"/>
      <c r="E23" s="1322"/>
      <c r="F23" s="1345"/>
      <c r="G23" s="1252" t="s">
        <v>890</v>
      </c>
      <c r="H23" s="1345"/>
      <c r="I23" s="1355" t="s">
        <v>891</v>
      </c>
      <c r="J23" s="1356">
        <v>0</v>
      </c>
      <c r="K23" s="1357">
        <v>32000</v>
      </c>
      <c r="L23" s="1358">
        <f>J23+K23</f>
        <v>32000</v>
      </c>
    </row>
    <row r="24" spans="1:12" ht="12.75" customHeight="1">
      <c r="A24" s="1336"/>
      <c r="B24" s="1337"/>
      <c r="C24" s="1338"/>
      <c r="D24" s="1339"/>
      <c r="E24" s="1322"/>
      <c r="F24" s="1344" t="s">
        <v>892</v>
      </c>
      <c r="G24" s="1344"/>
      <c r="H24" s="1344"/>
      <c r="I24" s="1344"/>
      <c r="J24" s="1341">
        <f>J25+J26</f>
        <v>4709.4</v>
      </c>
      <c r="K24" s="1342">
        <f>K25+K26</f>
        <v>13262.9</v>
      </c>
      <c r="L24" s="1343">
        <f>L25+L26</f>
        <v>17972.3</v>
      </c>
    </row>
    <row r="25" spans="1:12" ht="12" customHeight="1">
      <c r="A25" s="1336"/>
      <c r="B25" s="1337"/>
      <c r="C25" s="1338"/>
      <c r="D25" s="1339"/>
      <c r="E25" s="1322"/>
      <c r="F25" s="1327" t="s">
        <v>303</v>
      </c>
      <c r="G25" s="1328" t="s">
        <v>453</v>
      </c>
      <c r="H25" s="1328"/>
      <c r="I25" s="1328"/>
      <c r="J25" s="1329">
        <f>J27+J28</f>
        <v>4709.4</v>
      </c>
      <c r="K25" s="1330">
        <f>K27+K28</f>
        <v>1560</v>
      </c>
      <c r="L25" s="1331">
        <f>J25+K25</f>
        <v>6269.4</v>
      </c>
    </row>
    <row r="26" spans="1:12" ht="10.5" customHeight="1">
      <c r="A26" s="1336"/>
      <c r="B26" s="1337"/>
      <c r="C26" s="1338"/>
      <c r="D26" s="1339"/>
      <c r="E26" s="1322"/>
      <c r="F26" s="1327"/>
      <c r="G26" s="1332" t="s">
        <v>888</v>
      </c>
      <c r="H26" s="1332"/>
      <c r="I26" s="1332"/>
      <c r="J26" s="1333">
        <f>J29</f>
        <v>0</v>
      </c>
      <c r="K26" s="1334">
        <f>K29</f>
        <v>11702.9</v>
      </c>
      <c r="L26" s="1335">
        <f>J26+K26</f>
        <v>11702.9</v>
      </c>
    </row>
    <row r="27" spans="1:12" ht="10.5" customHeight="1">
      <c r="A27" s="1336"/>
      <c r="B27" s="1337"/>
      <c r="C27" s="1338"/>
      <c r="D27" s="1339"/>
      <c r="E27" s="1322"/>
      <c r="F27" s="1252" t="s">
        <v>889</v>
      </c>
      <c r="G27" s="1359" t="s">
        <v>573</v>
      </c>
      <c r="H27" s="1252" t="s">
        <v>477</v>
      </c>
      <c r="I27" s="1351"/>
      <c r="J27" s="1360">
        <v>4709.4</v>
      </c>
      <c r="K27" s="1361">
        <v>1446.2</v>
      </c>
      <c r="L27" s="1362">
        <f>J27+K27</f>
        <v>6155.599999999999</v>
      </c>
    </row>
    <row r="28" spans="1:12" ht="10.5" customHeight="1">
      <c r="A28" s="1336"/>
      <c r="B28" s="1337"/>
      <c r="C28" s="1338"/>
      <c r="D28" s="1339"/>
      <c r="E28" s="1322"/>
      <c r="F28" s="1252"/>
      <c r="G28" s="987" t="s">
        <v>893</v>
      </c>
      <c r="H28" s="1252"/>
      <c r="I28" s="1351"/>
      <c r="J28" s="1352">
        <v>0</v>
      </c>
      <c r="K28" s="1353">
        <v>113.8</v>
      </c>
      <c r="L28" s="1354">
        <f>J28+K28</f>
        <v>113.8</v>
      </c>
    </row>
    <row r="29" spans="1:12" ht="12" customHeight="1">
      <c r="A29" s="1336"/>
      <c r="B29" s="1337"/>
      <c r="C29" s="1338"/>
      <c r="D29" s="1339"/>
      <c r="E29" s="1322"/>
      <c r="F29" s="1252"/>
      <c r="G29" s="1252" t="s">
        <v>893</v>
      </c>
      <c r="H29" s="1252"/>
      <c r="I29" s="1355" t="s">
        <v>894</v>
      </c>
      <c r="J29" s="1356">
        <v>0</v>
      </c>
      <c r="K29" s="1357">
        <v>11702.9</v>
      </c>
      <c r="L29" s="1358">
        <f>J29+K29</f>
        <v>11702.9</v>
      </c>
    </row>
    <row r="30" spans="1:12" ht="11.25" customHeight="1">
      <c r="A30" s="1336"/>
      <c r="B30" s="1337"/>
      <c r="C30" s="1338"/>
      <c r="D30" s="1339"/>
      <c r="E30" s="1322"/>
      <c r="F30" s="1344" t="s">
        <v>895</v>
      </c>
      <c r="G30" s="1344"/>
      <c r="H30" s="1344"/>
      <c r="I30" s="1344"/>
      <c r="J30" s="1341">
        <f>J31+J32</f>
        <v>1030.3999999999999</v>
      </c>
      <c r="K30" s="1342">
        <f>K31+K32</f>
        <v>93050</v>
      </c>
      <c r="L30" s="1343">
        <f>L31+L32</f>
        <v>94080.4</v>
      </c>
    </row>
    <row r="31" spans="1:12" ht="10.5" customHeight="1">
      <c r="A31" s="1336"/>
      <c r="B31" s="1337"/>
      <c r="C31" s="1338"/>
      <c r="D31" s="1339"/>
      <c r="E31" s="1322"/>
      <c r="F31" s="1327" t="s">
        <v>303</v>
      </c>
      <c r="G31" s="1328" t="s">
        <v>453</v>
      </c>
      <c r="H31" s="1328"/>
      <c r="I31" s="1328"/>
      <c r="J31" s="1329">
        <f>J33+J34</f>
        <v>1030.3999999999999</v>
      </c>
      <c r="K31" s="1330">
        <f>K33+K34</f>
        <v>-20</v>
      </c>
      <c r="L31" s="1331">
        <f>L33+L34</f>
        <v>1010.3999999999999</v>
      </c>
    </row>
    <row r="32" spans="1:12" ht="11.25" customHeight="1">
      <c r="A32" s="1336"/>
      <c r="B32" s="1337"/>
      <c r="C32" s="1338"/>
      <c r="D32" s="1339"/>
      <c r="E32" s="1322"/>
      <c r="F32" s="1327"/>
      <c r="G32" s="1332" t="s">
        <v>883</v>
      </c>
      <c r="H32" s="1332"/>
      <c r="I32" s="1332"/>
      <c r="J32" s="1333">
        <f>J35+J36</f>
        <v>0</v>
      </c>
      <c r="K32" s="1334">
        <f>K35+K36</f>
        <v>93070</v>
      </c>
      <c r="L32" s="1335">
        <f>L35+L36</f>
        <v>93070</v>
      </c>
    </row>
    <row r="33" spans="1:12" ht="11.25" customHeight="1">
      <c r="A33" s="1336"/>
      <c r="B33" s="1337"/>
      <c r="C33" s="1338"/>
      <c r="D33" s="1339"/>
      <c r="E33" s="1322"/>
      <c r="F33" s="1252" t="s">
        <v>889</v>
      </c>
      <c r="G33" s="880" t="s">
        <v>593</v>
      </c>
      <c r="H33" s="1252" t="s">
        <v>586</v>
      </c>
      <c r="I33" s="1351"/>
      <c r="J33" s="1352">
        <v>1030.3999999999999</v>
      </c>
      <c r="K33" s="1353">
        <v>-960.1</v>
      </c>
      <c r="L33" s="1354">
        <f>J33+K33</f>
        <v>70.29999999999984</v>
      </c>
    </row>
    <row r="34" spans="1:12" ht="10.5" customHeight="1">
      <c r="A34" s="1336"/>
      <c r="B34" s="1337"/>
      <c r="C34" s="1338"/>
      <c r="D34" s="1339"/>
      <c r="E34" s="1322"/>
      <c r="F34" s="1252"/>
      <c r="G34" s="987" t="s">
        <v>896</v>
      </c>
      <c r="H34" s="1252"/>
      <c r="I34" s="1347"/>
      <c r="J34" s="1363">
        <v>0</v>
      </c>
      <c r="K34" s="1364">
        <v>940.1</v>
      </c>
      <c r="L34" s="1365">
        <f>J34+K34</f>
        <v>940.1</v>
      </c>
    </row>
    <row r="35" spans="1:12" ht="12" customHeight="1">
      <c r="A35" s="1336"/>
      <c r="B35" s="1337"/>
      <c r="C35" s="1338"/>
      <c r="D35" s="1339"/>
      <c r="E35" s="1322"/>
      <c r="F35" s="1252"/>
      <c r="G35" s="987" t="s">
        <v>896</v>
      </c>
      <c r="H35" s="1252"/>
      <c r="I35" s="1347" t="s">
        <v>897</v>
      </c>
      <c r="J35" s="1363">
        <v>0</v>
      </c>
      <c r="K35" s="1364">
        <v>78282.2</v>
      </c>
      <c r="L35" s="1365">
        <f>J35+K35</f>
        <v>78282.2</v>
      </c>
    </row>
    <row r="36" spans="1:12" ht="12" customHeight="1">
      <c r="A36" s="1336"/>
      <c r="B36" s="1337"/>
      <c r="C36" s="1338"/>
      <c r="D36" s="1339"/>
      <c r="E36" s="1322"/>
      <c r="F36" s="1252"/>
      <c r="G36" s="1252" t="s">
        <v>896</v>
      </c>
      <c r="H36" s="1252"/>
      <c r="I36" s="1347" t="s">
        <v>897</v>
      </c>
      <c r="J36" s="1356">
        <v>0</v>
      </c>
      <c r="K36" s="1357">
        <v>14787.8</v>
      </c>
      <c r="L36" s="1358">
        <f>J36+K36</f>
        <v>14787.8</v>
      </c>
    </row>
    <row r="37" spans="1:12" ht="12" customHeight="1">
      <c r="A37" s="1336"/>
      <c r="B37" s="1337"/>
      <c r="C37" s="1338"/>
      <c r="D37" s="1339"/>
      <c r="E37" s="1322"/>
      <c r="F37" s="1366" t="s">
        <v>898</v>
      </c>
      <c r="G37" s="1366"/>
      <c r="H37" s="1366"/>
      <c r="I37" s="1366"/>
      <c r="J37" s="1341">
        <f>J38+J39</f>
        <v>0</v>
      </c>
      <c r="K37" s="1342">
        <f>K38+K39</f>
        <v>0</v>
      </c>
      <c r="L37" s="1343">
        <f>L38+L39</f>
        <v>0</v>
      </c>
    </row>
    <row r="38" spans="1:12" ht="9.75" customHeight="1">
      <c r="A38" s="1336"/>
      <c r="B38" s="1337"/>
      <c r="C38" s="1338"/>
      <c r="D38" s="1339"/>
      <c r="E38" s="1322"/>
      <c r="F38" s="1327" t="s">
        <v>303</v>
      </c>
      <c r="G38" s="1328" t="s">
        <v>453</v>
      </c>
      <c r="H38" s="1328"/>
      <c r="I38" s="1328"/>
      <c r="J38" s="1329">
        <f>J40+J41</f>
        <v>0</v>
      </c>
      <c r="K38" s="1330">
        <f>K40</f>
        <v>0</v>
      </c>
      <c r="L38" s="1331">
        <f>L40</f>
        <v>0</v>
      </c>
    </row>
    <row r="39" spans="1:12" ht="10.5" customHeight="1">
      <c r="A39" s="1336"/>
      <c r="B39" s="1337"/>
      <c r="C39" s="1338"/>
      <c r="D39" s="1339"/>
      <c r="E39" s="1322"/>
      <c r="F39" s="1327"/>
      <c r="G39" s="1332" t="s">
        <v>888</v>
      </c>
      <c r="H39" s="1332"/>
      <c r="I39" s="1332"/>
      <c r="J39" s="1333">
        <f>J42</f>
        <v>0</v>
      </c>
      <c r="K39" s="1334">
        <f>K41</f>
        <v>0</v>
      </c>
      <c r="L39" s="1335">
        <f>L41</f>
        <v>0</v>
      </c>
    </row>
    <row r="40" spans="1:12" ht="9.75" customHeight="1">
      <c r="A40" s="1336"/>
      <c r="B40" s="1337"/>
      <c r="C40" s="1338"/>
      <c r="D40" s="1339"/>
      <c r="E40" s="1322"/>
      <c r="F40" s="1252" t="s">
        <v>889</v>
      </c>
      <c r="G40" s="1346" t="s">
        <v>583</v>
      </c>
      <c r="H40" s="1367" t="s">
        <v>531</v>
      </c>
      <c r="I40" s="1368"/>
      <c r="J40" s="1348">
        <v>0</v>
      </c>
      <c r="K40" s="1349"/>
      <c r="L40" s="1350">
        <f>J40+K40</f>
        <v>0</v>
      </c>
    </row>
    <row r="41" spans="1:12" ht="13.5" customHeight="1">
      <c r="A41" s="1336"/>
      <c r="B41" s="1337"/>
      <c r="C41" s="1338"/>
      <c r="D41" s="1339"/>
      <c r="E41" s="1322"/>
      <c r="F41" s="1252"/>
      <c r="G41" s="987" t="s">
        <v>899</v>
      </c>
      <c r="H41" s="1367"/>
      <c r="I41" s="1369"/>
      <c r="J41" s="1348">
        <v>0</v>
      </c>
      <c r="K41" s="1349"/>
      <c r="L41" s="1350">
        <f>J41+K41</f>
        <v>0</v>
      </c>
    </row>
    <row r="42" spans="1:12" ht="13.5" customHeight="1">
      <c r="A42" s="1336"/>
      <c r="B42" s="1337"/>
      <c r="C42" s="1338"/>
      <c r="D42" s="1339"/>
      <c r="E42" s="1322"/>
      <c r="F42" s="1252"/>
      <c r="G42" s="987" t="s">
        <v>899</v>
      </c>
      <c r="H42" s="1367"/>
      <c r="I42" s="1369" t="s">
        <v>900</v>
      </c>
      <c r="J42" s="1348">
        <v>0</v>
      </c>
      <c r="K42" s="1349"/>
      <c r="L42" s="1350">
        <f>J42+K42</f>
        <v>0</v>
      </c>
    </row>
    <row r="43" spans="1:12" ht="21.75" customHeight="1">
      <c r="A43" s="1336"/>
      <c r="B43" s="1337"/>
      <c r="C43" s="1338"/>
      <c r="D43" s="1339"/>
      <c r="E43" s="1322"/>
      <c r="F43" s="1366" t="s">
        <v>901</v>
      </c>
      <c r="G43" s="1366"/>
      <c r="H43" s="1366"/>
      <c r="I43" s="1366"/>
      <c r="J43" s="1341">
        <f>J44+J45</f>
        <v>0</v>
      </c>
      <c r="K43" s="1342">
        <f>K44+K45</f>
        <v>0</v>
      </c>
      <c r="L43" s="1343">
        <f>L44+L45</f>
        <v>0</v>
      </c>
    </row>
    <row r="44" spans="1:12" ht="11.25" customHeight="1">
      <c r="A44" s="1336"/>
      <c r="B44" s="1337"/>
      <c r="C44" s="1338"/>
      <c r="D44" s="1339"/>
      <c r="E44" s="1322"/>
      <c r="F44" s="1327" t="s">
        <v>303</v>
      </c>
      <c r="G44" s="1328" t="s">
        <v>453</v>
      </c>
      <c r="H44" s="1328"/>
      <c r="I44" s="1328"/>
      <c r="J44" s="1329">
        <f>J46+J47</f>
        <v>0</v>
      </c>
      <c r="K44" s="1330">
        <f>K46+K47</f>
        <v>0</v>
      </c>
      <c r="L44" s="1331">
        <f>L46+L47</f>
        <v>0</v>
      </c>
    </row>
    <row r="45" spans="1:12" ht="11.25" customHeight="1">
      <c r="A45" s="1336"/>
      <c r="B45" s="1337"/>
      <c r="C45" s="1338"/>
      <c r="D45" s="1339"/>
      <c r="E45" s="1322"/>
      <c r="F45" s="1327"/>
      <c r="G45" s="1332" t="s">
        <v>888</v>
      </c>
      <c r="H45" s="1332"/>
      <c r="I45" s="1332"/>
      <c r="J45" s="1333">
        <f>J48</f>
        <v>0</v>
      </c>
      <c r="K45" s="1334">
        <f>K48</f>
        <v>0</v>
      </c>
      <c r="L45" s="1335">
        <f>L48</f>
        <v>0</v>
      </c>
    </row>
    <row r="46" spans="1:12" ht="9.75" customHeight="1">
      <c r="A46" s="1336"/>
      <c r="B46" s="1337"/>
      <c r="C46" s="1338"/>
      <c r="D46" s="1339"/>
      <c r="E46" s="1322"/>
      <c r="F46" s="987" t="s">
        <v>889</v>
      </c>
      <c r="G46" s="987" t="s">
        <v>599</v>
      </c>
      <c r="H46" s="1252" t="s">
        <v>477</v>
      </c>
      <c r="I46" s="1368"/>
      <c r="J46" s="1348">
        <v>0</v>
      </c>
      <c r="K46" s="1349"/>
      <c r="L46" s="1350">
        <f>J46+K46</f>
        <v>0</v>
      </c>
    </row>
    <row r="47" spans="1:12" ht="11.25" customHeight="1">
      <c r="A47" s="1336"/>
      <c r="B47" s="1337"/>
      <c r="C47" s="1338"/>
      <c r="D47" s="1339"/>
      <c r="E47" s="1322"/>
      <c r="F47" s="987"/>
      <c r="G47" s="987" t="s">
        <v>902</v>
      </c>
      <c r="H47" s="1252"/>
      <c r="I47" s="1369"/>
      <c r="J47" s="1348">
        <v>0</v>
      </c>
      <c r="K47" s="1349"/>
      <c r="L47" s="1350">
        <f>J47+K47</f>
        <v>0</v>
      </c>
    </row>
    <row r="48" spans="1:12" ht="10.5" customHeight="1">
      <c r="A48" s="1336"/>
      <c r="B48" s="1337"/>
      <c r="C48" s="1338"/>
      <c r="D48" s="1339"/>
      <c r="E48" s="1322"/>
      <c r="F48" s="987"/>
      <c r="G48" s="987" t="s">
        <v>902</v>
      </c>
      <c r="H48" s="1252"/>
      <c r="I48" s="1369" t="s">
        <v>903</v>
      </c>
      <c r="J48" s="1348">
        <v>0</v>
      </c>
      <c r="K48" s="1349"/>
      <c r="L48" s="1350">
        <f>J48+K48</f>
        <v>0</v>
      </c>
    </row>
    <row r="49" spans="1:12" ht="17.25" customHeight="1">
      <c r="A49" s="1336"/>
      <c r="B49" s="1370" t="s">
        <v>904</v>
      </c>
      <c r="C49" s="1338"/>
      <c r="D49" s="1371" t="s">
        <v>905</v>
      </c>
      <c r="E49" s="1322"/>
      <c r="F49" s="1340" t="s">
        <v>906</v>
      </c>
      <c r="G49" s="1340"/>
      <c r="H49" s="1340"/>
      <c r="I49" s="1340"/>
      <c r="J49" s="1341">
        <f>J50+J51</f>
        <v>23.7</v>
      </c>
      <c r="K49" s="1342">
        <f>K50+K51</f>
        <v>40</v>
      </c>
      <c r="L49" s="1343">
        <f>L50+L51</f>
        <v>63.7</v>
      </c>
    </row>
    <row r="50" spans="1:12" ht="12" customHeight="1">
      <c r="A50" s="1336"/>
      <c r="B50" s="1370"/>
      <c r="C50" s="1338"/>
      <c r="D50" s="1371"/>
      <c r="E50" s="1371"/>
      <c r="F50" s="1327" t="s">
        <v>303</v>
      </c>
      <c r="G50" s="1328" t="s">
        <v>453</v>
      </c>
      <c r="H50" s="1328"/>
      <c r="I50" s="1328"/>
      <c r="J50" s="1329">
        <f>J53+J54</f>
        <v>23.7</v>
      </c>
      <c r="K50" s="1330">
        <f>K53+K54</f>
        <v>40</v>
      </c>
      <c r="L50" s="1331">
        <f>L53+L54</f>
        <v>63.7</v>
      </c>
    </row>
    <row r="51" spans="1:12" ht="11.25" customHeight="1">
      <c r="A51" s="1336"/>
      <c r="B51" s="1370"/>
      <c r="C51" s="1338"/>
      <c r="D51" s="1371"/>
      <c r="E51" s="1371"/>
      <c r="F51" s="1327"/>
      <c r="G51" s="1332" t="s">
        <v>883</v>
      </c>
      <c r="H51" s="1332"/>
      <c r="I51" s="1332"/>
      <c r="J51" s="1333">
        <f>J55</f>
        <v>0</v>
      </c>
      <c r="K51" s="1334">
        <f>K55</f>
        <v>0</v>
      </c>
      <c r="L51" s="1335">
        <f>L55</f>
        <v>0</v>
      </c>
    </row>
    <row r="52" spans="1:12" ht="33.75" customHeight="1">
      <c r="A52" s="1336"/>
      <c r="B52" s="1370"/>
      <c r="C52" s="1338"/>
      <c r="D52" s="1371"/>
      <c r="E52" s="1371"/>
      <c r="F52" s="1372" t="s">
        <v>907</v>
      </c>
      <c r="G52" s="1372"/>
      <c r="H52" s="1372"/>
      <c r="I52" s="1372"/>
      <c r="J52" s="1373">
        <f>J53+J54+J55</f>
        <v>23.7</v>
      </c>
      <c r="K52" s="1374">
        <f>K53</f>
        <v>40</v>
      </c>
      <c r="L52" s="1375">
        <f>L53</f>
        <v>63.7</v>
      </c>
    </row>
    <row r="53" spans="1:12" ht="11.25" customHeight="1">
      <c r="A53" s="1336"/>
      <c r="B53" s="1370"/>
      <c r="C53" s="1338"/>
      <c r="D53" s="1371"/>
      <c r="E53" s="1371"/>
      <c r="F53" s="1376" t="s">
        <v>889</v>
      </c>
      <c r="G53" s="1359" t="s">
        <v>584</v>
      </c>
      <c r="H53" s="1377" t="s">
        <v>531</v>
      </c>
      <c r="I53" s="1378"/>
      <c r="J53" s="1352">
        <v>23.7</v>
      </c>
      <c r="K53" s="1353">
        <v>40</v>
      </c>
      <c r="L53" s="1354">
        <f>J53+K53</f>
        <v>63.7</v>
      </c>
    </row>
    <row r="54" spans="1:12" ht="11.25" customHeight="1">
      <c r="A54" s="1336"/>
      <c r="B54" s="1370"/>
      <c r="C54" s="1338"/>
      <c r="D54" s="1371"/>
      <c r="E54" s="1371"/>
      <c r="F54" s="1376"/>
      <c r="G54" s="987" t="s">
        <v>908</v>
      </c>
      <c r="H54" s="1377"/>
      <c r="I54" s="1351"/>
      <c r="J54" s="1352">
        <v>0</v>
      </c>
      <c r="K54" s="1353"/>
      <c r="L54" s="1354">
        <f>J54+K54</f>
        <v>0</v>
      </c>
    </row>
    <row r="55" spans="1:12" ht="13.5" customHeight="1">
      <c r="A55" s="1336"/>
      <c r="B55" s="1370"/>
      <c r="C55" s="1338"/>
      <c r="D55" s="1371"/>
      <c r="E55" s="1371"/>
      <c r="F55" s="1376"/>
      <c r="G55" s="1376" t="s">
        <v>908</v>
      </c>
      <c r="H55" s="1377"/>
      <c r="I55" s="1379" t="s">
        <v>900</v>
      </c>
      <c r="J55" s="1380">
        <v>0</v>
      </c>
      <c r="K55" s="1381"/>
      <c r="L55" s="1382">
        <f>J55+K55</f>
        <v>0</v>
      </c>
    </row>
    <row r="56" spans="1:12" ht="12.75" customHeight="1">
      <c r="A56" s="1319">
        <v>2</v>
      </c>
      <c r="B56" s="1320"/>
      <c r="C56" s="1321" t="s">
        <v>909</v>
      </c>
      <c r="D56" s="1321"/>
      <c r="E56" s="1322" t="s">
        <v>910</v>
      </c>
      <c r="F56" s="1323" t="s">
        <v>911</v>
      </c>
      <c r="G56" s="1323"/>
      <c r="H56" s="1323"/>
      <c r="I56" s="1323"/>
      <c r="J56" s="1324">
        <f>J57+J58</f>
        <v>7100.7</v>
      </c>
      <c r="K56" s="1325">
        <f>K57+K58</f>
        <v>21</v>
      </c>
      <c r="L56" s="1326">
        <f>L57+L58</f>
        <v>7121.700000000001</v>
      </c>
    </row>
    <row r="57" spans="1:12" ht="11.25" customHeight="1">
      <c r="A57" s="1319"/>
      <c r="B57" s="1320"/>
      <c r="C57" s="1321"/>
      <c r="D57" s="1321"/>
      <c r="E57" s="1322"/>
      <c r="F57" s="1327" t="s">
        <v>303</v>
      </c>
      <c r="G57" s="1328" t="s">
        <v>453</v>
      </c>
      <c r="H57" s="1328"/>
      <c r="I57" s="1328"/>
      <c r="J57" s="1329">
        <f>J60+J74</f>
        <v>7100.7</v>
      </c>
      <c r="K57" s="1330">
        <f>K60+K74</f>
        <v>21</v>
      </c>
      <c r="L57" s="1331">
        <f>L60+L74</f>
        <v>7121.700000000001</v>
      </c>
    </row>
    <row r="58" spans="1:12" ht="10.5" customHeight="1">
      <c r="A58" s="1319"/>
      <c r="B58" s="1320"/>
      <c r="C58" s="1321"/>
      <c r="D58" s="1321"/>
      <c r="E58" s="1322"/>
      <c r="F58" s="1327"/>
      <c r="G58" s="1332" t="s">
        <v>883</v>
      </c>
      <c r="H58" s="1332"/>
      <c r="I58" s="1332"/>
      <c r="J58" s="1333"/>
      <c r="K58" s="1334"/>
      <c r="L58" s="1335"/>
    </row>
    <row r="59" spans="1:12" ht="24.75" customHeight="1">
      <c r="A59" s="1336" t="s">
        <v>303</v>
      </c>
      <c r="B59" s="1383" t="s">
        <v>912</v>
      </c>
      <c r="C59" s="1338" t="s">
        <v>303</v>
      </c>
      <c r="D59" s="1384" t="s">
        <v>913</v>
      </c>
      <c r="E59" s="1322"/>
      <c r="F59" s="723" t="s">
        <v>914</v>
      </c>
      <c r="G59" s="723" t="s">
        <v>915</v>
      </c>
      <c r="H59" s="1385" t="s">
        <v>586</v>
      </c>
      <c r="I59" s="1386"/>
      <c r="J59" s="1387">
        <v>0</v>
      </c>
      <c r="K59" s="1388"/>
      <c r="L59" s="1389">
        <f aca="true" t="shared" si="2" ref="L59:L73">L62</f>
        <v>0</v>
      </c>
    </row>
    <row r="60" spans="1:12" ht="14.25" customHeight="1">
      <c r="A60" s="1336"/>
      <c r="B60" s="1383" t="s">
        <v>916</v>
      </c>
      <c r="C60" s="1338"/>
      <c r="D60" s="1384" t="s">
        <v>917</v>
      </c>
      <c r="E60" s="1322"/>
      <c r="F60" s="1340" t="s">
        <v>918</v>
      </c>
      <c r="G60" s="1340"/>
      <c r="H60" s="1340"/>
      <c r="I60" s="1340"/>
      <c r="J60" s="1390">
        <f>J61+J65+J67+J71</f>
        <v>7100.7</v>
      </c>
      <c r="K60" s="1391">
        <f>K61+K65+K67+K71</f>
        <v>21</v>
      </c>
      <c r="L60" s="1392">
        <f>L61+L65+L67+L71</f>
        <v>7121.700000000001</v>
      </c>
    </row>
    <row r="61" spans="1:12" ht="12" customHeight="1">
      <c r="A61" s="1336"/>
      <c r="B61" s="1383"/>
      <c r="C61" s="1338"/>
      <c r="D61" s="1384"/>
      <c r="E61" s="1322"/>
      <c r="F61" s="1393" t="s">
        <v>919</v>
      </c>
      <c r="G61" s="1393"/>
      <c r="H61" s="1393"/>
      <c r="I61" s="1393"/>
      <c r="J61" s="1394">
        <f>J62+J63+J64</f>
        <v>4508.5</v>
      </c>
      <c r="K61" s="1395">
        <f>K62+K63+K64</f>
        <v>0</v>
      </c>
      <c r="L61" s="1396">
        <f>L62+L63+L64</f>
        <v>4508.500000000001</v>
      </c>
    </row>
    <row r="62" spans="1:12" ht="11.25" customHeight="1">
      <c r="A62" s="1336"/>
      <c r="B62" s="1383"/>
      <c r="C62" s="1338"/>
      <c r="D62" s="1384"/>
      <c r="E62" s="1322"/>
      <c r="F62" s="1252" t="s">
        <v>920</v>
      </c>
      <c r="G62" s="1252" t="s">
        <v>628</v>
      </c>
      <c r="H62" s="982" t="s">
        <v>477</v>
      </c>
      <c r="I62" s="1351"/>
      <c r="J62" s="1352">
        <v>4508.5</v>
      </c>
      <c r="K62" s="1353">
        <v>-232.9</v>
      </c>
      <c r="L62" s="1354">
        <f t="shared" si="2"/>
        <v>4275.6</v>
      </c>
    </row>
    <row r="63" spans="1:12" ht="12" customHeight="1">
      <c r="A63" s="1336"/>
      <c r="B63" s="1383"/>
      <c r="C63" s="1338"/>
      <c r="D63" s="1384"/>
      <c r="E63" s="1322"/>
      <c r="F63" s="1252"/>
      <c r="G63" s="1252"/>
      <c r="H63" s="982" t="s">
        <v>492</v>
      </c>
      <c r="I63" s="1351"/>
      <c r="J63" s="1352">
        <v>0</v>
      </c>
      <c r="K63" s="1353">
        <v>74.3</v>
      </c>
      <c r="L63" s="1354">
        <f t="shared" si="2"/>
        <v>74.3</v>
      </c>
    </row>
    <row r="64" spans="1:12" ht="12" customHeight="1">
      <c r="A64" s="1336"/>
      <c r="B64" s="1383"/>
      <c r="C64" s="1338"/>
      <c r="D64" s="1384"/>
      <c r="E64" s="1322"/>
      <c r="F64" s="1252"/>
      <c r="G64" s="1252"/>
      <c r="H64" s="1397" t="s">
        <v>481</v>
      </c>
      <c r="I64" s="1398"/>
      <c r="J64" s="1356">
        <v>0</v>
      </c>
      <c r="K64" s="1357">
        <v>158.6</v>
      </c>
      <c r="L64" s="1358">
        <f t="shared" si="2"/>
        <v>158.6</v>
      </c>
    </row>
    <row r="65" spans="1:12" ht="14.25" customHeight="1">
      <c r="A65" s="1336"/>
      <c r="B65" s="1383"/>
      <c r="C65" s="1338"/>
      <c r="D65" s="1384"/>
      <c r="E65" s="1322"/>
      <c r="F65" s="1393" t="s">
        <v>921</v>
      </c>
      <c r="G65" s="1393"/>
      <c r="H65" s="1393"/>
      <c r="I65" s="1393"/>
      <c r="J65" s="1394">
        <f>J66</f>
        <v>600</v>
      </c>
      <c r="K65" s="1395">
        <f>K66</f>
        <v>0</v>
      </c>
      <c r="L65" s="1396">
        <f>L66</f>
        <v>600</v>
      </c>
    </row>
    <row r="66" spans="1:12" ht="15" customHeight="1">
      <c r="A66" s="1336"/>
      <c r="B66" s="1383"/>
      <c r="C66" s="1338"/>
      <c r="D66" s="1384"/>
      <c r="E66" s="1322"/>
      <c r="F66" s="916" t="s">
        <v>922</v>
      </c>
      <c r="G66" s="916" t="s">
        <v>636</v>
      </c>
      <c r="H66" s="1399" t="s">
        <v>477</v>
      </c>
      <c r="I66" s="1400"/>
      <c r="J66" s="1401">
        <v>600</v>
      </c>
      <c r="K66" s="1402"/>
      <c r="L66" s="1403">
        <f t="shared" si="2"/>
        <v>600</v>
      </c>
    </row>
    <row r="67" spans="1:12" ht="15" customHeight="1">
      <c r="A67" s="1336"/>
      <c r="B67" s="1383"/>
      <c r="C67" s="1338"/>
      <c r="D67" s="1384"/>
      <c r="E67" s="1322"/>
      <c r="F67" s="1404" t="s">
        <v>923</v>
      </c>
      <c r="G67" s="1404"/>
      <c r="H67" s="1404"/>
      <c r="I67" s="1404"/>
      <c r="J67" s="1394">
        <f>J68+J69+J70</f>
        <v>813.4</v>
      </c>
      <c r="K67" s="1395">
        <f>K68+K69+K70</f>
        <v>0</v>
      </c>
      <c r="L67" s="1396">
        <f>L68+L69+L70</f>
        <v>813.4</v>
      </c>
    </row>
    <row r="68" spans="1:12" ht="12" customHeight="1">
      <c r="A68" s="1336"/>
      <c r="B68" s="1383"/>
      <c r="C68" s="1338"/>
      <c r="D68" s="1384"/>
      <c r="E68" s="1322"/>
      <c r="F68" s="1252" t="s">
        <v>920</v>
      </c>
      <c r="G68" s="1252" t="s">
        <v>640</v>
      </c>
      <c r="H68" s="982" t="s">
        <v>477</v>
      </c>
      <c r="I68" s="1351"/>
      <c r="J68" s="1352">
        <v>813.4</v>
      </c>
      <c r="K68" s="1353"/>
      <c r="L68" s="1354">
        <f t="shared" si="2"/>
        <v>813.4</v>
      </c>
    </row>
    <row r="69" spans="1:12" ht="12" customHeight="1">
      <c r="A69" s="1336"/>
      <c r="B69" s="1383"/>
      <c r="C69" s="1338"/>
      <c r="D69" s="1384"/>
      <c r="E69" s="1322"/>
      <c r="F69" s="1252"/>
      <c r="G69" s="1252"/>
      <c r="H69" s="1187" t="s">
        <v>533</v>
      </c>
      <c r="I69" s="1369"/>
      <c r="J69" s="1363">
        <v>0</v>
      </c>
      <c r="K69" s="1364"/>
      <c r="L69" s="1365">
        <f>J69+K69</f>
        <v>0</v>
      </c>
    </row>
    <row r="70" spans="1:12" ht="12" customHeight="1">
      <c r="A70" s="1336"/>
      <c r="B70" s="1383"/>
      <c r="C70" s="1338"/>
      <c r="D70" s="1384"/>
      <c r="E70" s="1322"/>
      <c r="F70" s="1252"/>
      <c r="G70" s="1252"/>
      <c r="H70" s="974" t="s">
        <v>586</v>
      </c>
      <c r="I70" s="1355"/>
      <c r="J70" s="1356">
        <v>0</v>
      </c>
      <c r="K70" s="1357"/>
      <c r="L70" s="1358">
        <f t="shared" si="2"/>
        <v>0</v>
      </c>
    </row>
    <row r="71" spans="1:12" ht="12" customHeight="1">
      <c r="A71" s="1336"/>
      <c r="B71" s="1383"/>
      <c r="C71" s="1338"/>
      <c r="D71" s="1384"/>
      <c r="E71" s="1322"/>
      <c r="F71" s="1404" t="s">
        <v>924</v>
      </c>
      <c r="G71" s="1404"/>
      <c r="H71" s="1404"/>
      <c r="I71" s="1404"/>
      <c r="J71" s="1394">
        <f>J72+J73</f>
        <v>1178.8</v>
      </c>
      <c r="K71" s="1395">
        <f>K72+K73</f>
        <v>21</v>
      </c>
      <c r="L71" s="1396">
        <f>L72+L73</f>
        <v>1199.8</v>
      </c>
    </row>
    <row r="72" spans="1:12" ht="13.5" customHeight="1">
      <c r="A72" s="1336"/>
      <c r="B72" s="1383"/>
      <c r="C72" s="1338"/>
      <c r="D72" s="1384"/>
      <c r="E72" s="1322"/>
      <c r="F72" s="1399" t="s">
        <v>920</v>
      </c>
      <c r="G72" s="916" t="s">
        <v>644</v>
      </c>
      <c r="H72" s="848" t="s">
        <v>477</v>
      </c>
      <c r="I72" s="1400"/>
      <c r="J72" s="1401">
        <v>878.8</v>
      </c>
      <c r="K72" s="1402">
        <v>146</v>
      </c>
      <c r="L72" s="1403">
        <f t="shared" si="2"/>
        <v>1024.8</v>
      </c>
    </row>
    <row r="73" spans="1:14" ht="11.25" customHeight="1">
      <c r="A73" s="1336"/>
      <c r="B73" s="1383"/>
      <c r="C73" s="1338"/>
      <c r="D73" s="1384"/>
      <c r="E73" s="1322"/>
      <c r="F73" s="1399"/>
      <c r="G73" s="880" t="s">
        <v>646</v>
      </c>
      <c r="H73" s="848"/>
      <c r="I73" s="1405"/>
      <c r="J73" s="1363">
        <v>300</v>
      </c>
      <c r="K73" s="1364">
        <v>-125</v>
      </c>
      <c r="L73" s="1365">
        <f t="shared" si="2"/>
        <v>175</v>
      </c>
      <c r="N73" s="1406"/>
    </row>
    <row r="74" spans="1:14" ht="0.75" customHeight="1">
      <c r="A74" s="1336"/>
      <c r="B74" s="1370" t="s">
        <v>925</v>
      </c>
      <c r="C74" s="1338"/>
      <c r="D74" s="1407" t="s">
        <v>926</v>
      </c>
      <c r="E74" s="1322"/>
      <c r="F74" s="722" t="s">
        <v>920</v>
      </c>
      <c r="G74" s="722" t="s">
        <v>927</v>
      </c>
      <c r="H74" s="1408" t="s">
        <v>477</v>
      </c>
      <c r="I74" s="1409"/>
      <c r="J74" s="1410">
        <v>0</v>
      </c>
      <c r="K74" s="1411"/>
      <c r="L74" s="1412">
        <f>J74+K74</f>
        <v>0</v>
      </c>
      <c r="N74" s="1413"/>
    </row>
    <row r="75" spans="1:14" ht="33.75" customHeight="1">
      <c r="A75" s="1414">
        <v>3</v>
      </c>
      <c r="B75" s="1415"/>
      <c r="C75" s="1416" t="s">
        <v>928</v>
      </c>
      <c r="D75" s="1416"/>
      <c r="E75" s="1322" t="s">
        <v>929</v>
      </c>
      <c r="F75" s="1417" t="s">
        <v>930</v>
      </c>
      <c r="G75" s="1417" t="s">
        <v>535</v>
      </c>
      <c r="H75" s="1418" t="s">
        <v>536</v>
      </c>
      <c r="I75" s="1419"/>
      <c r="J75" s="1420">
        <v>62.4</v>
      </c>
      <c r="K75" s="1421"/>
      <c r="L75" s="1422">
        <f>J75+K75</f>
        <v>62.4</v>
      </c>
      <c r="N75" s="1406"/>
    </row>
    <row r="76" spans="1:12" ht="14.25" customHeight="1">
      <c r="A76" s="1423">
        <v>4</v>
      </c>
      <c r="B76" s="1424"/>
      <c r="C76" s="1425" t="s">
        <v>619</v>
      </c>
      <c r="D76" s="1425"/>
      <c r="E76" s="1426" t="s">
        <v>931</v>
      </c>
      <c r="F76" s="1323" t="s">
        <v>932</v>
      </c>
      <c r="G76" s="1323"/>
      <c r="H76" s="1323"/>
      <c r="I76" s="1323"/>
      <c r="J76" s="1324">
        <f>J77+J78</f>
        <v>1205.2</v>
      </c>
      <c r="K76" s="1325">
        <f>K77+K78</f>
        <v>-21</v>
      </c>
      <c r="L76" s="1326">
        <f>L77+L78</f>
        <v>1184.2</v>
      </c>
    </row>
    <row r="77" spans="1:12" ht="13.5" customHeight="1">
      <c r="A77" s="1423"/>
      <c r="B77" s="1424"/>
      <c r="C77" s="1425"/>
      <c r="D77" s="1425"/>
      <c r="E77" s="1426"/>
      <c r="F77" s="828" t="s">
        <v>933</v>
      </c>
      <c r="G77" s="828" t="s">
        <v>620</v>
      </c>
      <c r="H77" s="979" t="s">
        <v>586</v>
      </c>
      <c r="I77" s="1347"/>
      <c r="J77" s="1348">
        <v>1205.2</v>
      </c>
      <c r="K77" s="1349">
        <v>-120</v>
      </c>
      <c r="L77" s="1350">
        <f>J77+K77</f>
        <v>1085.2</v>
      </c>
    </row>
    <row r="78" spans="1:12" ht="12.75" customHeight="1">
      <c r="A78" s="1423"/>
      <c r="B78" s="1424"/>
      <c r="C78" s="1425"/>
      <c r="D78" s="1425"/>
      <c r="E78" s="1426"/>
      <c r="F78" s="828"/>
      <c r="G78" s="828"/>
      <c r="H78" s="1427" t="s">
        <v>477</v>
      </c>
      <c r="I78" s="1379"/>
      <c r="J78" s="1380">
        <v>0</v>
      </c>
      <c r="K78" s="1381">
        <v>99</v>
      </c>
      <c r="L78" s="1382">
        <f>J78+K78</f>
        <v>99</v>
      </c>
    </row>
    <row r="79" spans="1:12" ht="17.25" customHeight="1">
      <c r="A79" s="1428">
        <v>5</v>
      </c>
      <c r="B79" s="1429"/>
      <c r="C79" s="1321" t="s">
        <v>934</v>
      </c>
      <c r="D79" s="1321"/>
      <c r="E79" s="1430" t="s">
        <v>935</v>
      </c>
      <c r="F79" s="1431" t="s">
        <v>936</v>
      </c>
      <c r="G79" s="1431"/>
      <c r="H79" s="1431"/>
      <c r="I79" s="1431"/>
      <c r="J79" s="1432">
        <f>J80+J81</f>
        <v>13150.5</v>
      </c>
      <c r="K79" s="1433">
        <f>K80+K81</f>
        <v>14663</v>
      </c>
      <c r="L79" s="1434">
        <f>L80+L81</f>
        <v>27813.5</v>
      </c>
    </row>
    <row r="80" spans="1:12" ht="12" customHeight="1">
      <c r="A80" s="1435"/>
      <c r="B80" s="1436"/>
      <c r="C80" s="1321"/>
      <c r="D80" s="1321"/>
      <c r="E80" s="1430"/>
      <c r="F80" s="1437" t="s">
        <v>303</v>
      </c>
      <c r="G80" s="1438" t="s">
        <v>453</v>
      </c>
      <c r="H80" s="1438"/>
      <c r="I80" s="1438"/>
      <c r="J80" s="1394">
        <f>J82+J83+J84+J86</f>
        <v>13150.5</v>
      </c>
      <c r="K80" s="1395">
        <f>K82+K83+K84+K86</f>
        <v>6371</v>
      </c>
      <c r="L80" s="1396">
        <f>L82+L83+L84+L86</f>
        <v>19521.5</v>
      </c>
    </row>
    <row r="81" spans="1:12" ht="12" customHeight="1">
      <c r="A81" s="1435"/>
      <c r="B81" s="1436"/>
      <c r="C81" s="1321"/>
      <c r="D81" s="1321"/>
      <c r="E81" s="1430"/>
      <c r="F81" s="1437"/>
      <c r="G81" s="1439" t="s">
        <v>888</v>
      </c>
      <c r="H81" s="1439"/>
      <c r="I81" s="1439"/>
      <c r="J81" s="1440">
        <f>J87</f>
        <v>0</v>
      </c>
      <c r="K81" s="1441">
        <f>K87</f>
        <v>8292</v>
      </c>
      <c r="L81" s="1442">
        <f>L87</f>
        <v>8292</v>
      </c>
    </row>
    <row r="82" spans="1:12" ht="21.75" customHeight="1">
      <c r="A82" s="1443" t="s">
        <v>303</v>
      </c>
      <c r="B82" s="1444" t="s">
        <v>937</v>
      </c>
      <c r="C82" s="1445" t="s">
        <v>303</v>
      </c>
      <c r="D82" s="1446" t="s">
        <v>938</v>
      </c>
      <c r="E82" s="1430"/>
      <c r="F82" s="1447" t="s">
        <v>939</v>
      </c>
      <c r="G82" s="1447" t="s">
        <v>700</v>
      </c>
      <c r="H82" s="1262" t="s">
        <v>698</v>
      </c>
      <c r="I82" s="1448"/>
      <c r="J82" s="1449">
        <v>2261.2</v>
      </c>
      <c r="K82" s="1450">
        <v>182</v>
      </c>
      <c r="L82" s="1451">
        <f>J82+K82</f>
        <v>2443.2</v>
      </c>
    </row>
    <row r="83" spans="1:12" ht="22.5" customHeight="1">
      <c r="A83" s="1443"/>
      <c r="B83" s="1452" t="s">
        <v>940</v>
      </c>
      <c r="C83" s="1445"/>
      <c r="D83" s="1453" t="s">
        <v>941</v>
      </c>
      <c r="E83" s="1430"/>
      <c r="F83" s="987" t="s">
        <v>942</v>
      </c>
      <c r="G83" s="987" t="s">
        <v>733</v>
      </c>
      <c r="H83" s="982" t="s">
        <v>698</v>
      </c>
      <c r="I83" s="1351"/>
      <c r="J83" s="1352">
        <v>419</v>
      </c>
      <c r="K83" s="1353">
        <v>30</v>
      </c>
      <c r="L83" s="1354">
        <f>J83+K83</f>
        <v>449</v>
      </c>
    </row>
    <row r="84" spans="1:12" ht="33" customHeight="1">
      <c r="A84" s="1443"/>
      <c r="B84" s="1452" t="s">
        <v>943</v>
      </c>
      <c r="C84" s="1445"/>
      <c r="D84" s="1453" t="s">
        <v>944</v>
      </c>
      <c r="E84" s="1430"/>
      <c r="F84" s="880" t="s">
        <v>945</v>
      </c>
      <c r="G84" s="880" t="s">
        <v>746</v>
      </c>
      <c r="H84" s="1187" t="s">
        <v>698</v>
      </c>
      <c r="I84" s="1369"/>
      <c r="J84" s="1363">
        <v>140</v>
      </c>
      <c r="K84" s="1364"/>
      <c r="L84" s="1365">
        <f>J84+K84</f>
        <v>140</v>
      </c>
    </row>
    <row r="85" spans="1:12" ht="15" customHeight="1">
      <c r="A85" s="1443"/>
      <c r="B85" s="1454" t="s">
        <v>946</v>
      </c>
      <c r="C85" s="1445"/>
      <c r="D85" s="1455" t="s">
        <v>947</v>
      </c>
      <c r="E85" s="1430"/>
      <c r="F85" s="1456" t="s">
        <v>948</v>
      </c>
      <c r="G85" s="1456"/>
      <c r="H85" s="1456"/>
      <c r="I85" s="1456"/>
      <c r="J85" s="1457">
        <f>J86+J87</f>
        <v>10330.3</v>
      </c>
      <c r="K85" s="1458">
        <f>K86+K87</f>
        <v>14451</v>
      </c>
      <c r="L85" s="1459">
        <f>L86+L87</f>
        <v>24781.3</v>
      </c>
    </row>
    <row r="86" spans="1:12" ht="14.25" customHeight="1">
      <c r="A86" s="1443"/>
      <c r="B86" s="1454"/>
      <c r="C86" s="1445"/>
      <c r="D86" s="1455"/>
      <c r="E86" s="1455"/>
      <c r="F86" s="1327" t="s">
        <v>303</v>
      </c>
      <c r="G86" s="1328" t="s">
        <v>453</v>
      </c>
      <c r="H86" s="1328"/>
      <c r="I86" s="1328"/>
      <c r="J86" s="1329">
        <f>J88+J89</f>
        <v>10330.3</v>
      </c>
      <c r="K86" s="1330">
        <f>K88+K89</f>
        <v>6159</v>
      </c>
      <c r="L86" s="1331">
        <f>L88+L89</f>
        <v>16489.3</v>
      </c>
    </row>
    <row r="87" spans="1:12" ht="12.75" customHeight="1">
      <c r="A87" s="1443"/>
      <c r="B87" s="1454"/>
      <c r="C87" s="1445"/>
      <c r="D87" s="1455"/>
      <c r="E87" s="1455"/>
      <c r="F87" s="1327"/>
      <c r="G87" s="1332" t="s">
        <v>888</v>
      </c>
      <c r="H87" s="1332"/>
      <c r="I87" s="1332"/>
      <c r="J87" s="1333">
        <f>J90</f>
        <v>0</v>
      </c>
      <c r="K87" s="1334">
        <f>K90</f>
        <v>8292</v>
      </c>
      <c r="L87" s="1335">
        <f>L90</f>
        <v>8292</v>
      </c>
    </row>
    <row r="88" spans="1:12" ht="10.5" customHeight="1">
      <c r="A88" s="1443"/>
      <c r="B88" s="1454"/>
      <c r="C88" s="1445"/>
      <c r="D88" s="1455"/>
      <c r="E88" s="1455"/>
      <c r="F88" s="1376" t="s">
        <v>942</v>
      </c>
      <c r="G88" s="880" t="s">
        <v>949</v>
      </c>
      <c r="H88" s="1376" t="s">
        <v>698</v>
      </c>
      <c r="I88" s="1369"/>
      <c r="J88" s="1363">
        <v>10330.3</v>
      </c>
      <c r="K88" s="1364">
        <v>-10330.3</v>
      </c>
      <c r="L88" s="1365">
        <f>J88+K88</f>
        <v>0</v>
      </c>
    </row>
    <row r="89" spans="1:12" ht="9.75" customHeight="1">
      <c r="A89" s="1443"/>
      <c r="B89" s="1454"/>
      <c r="C89" s="1445"/>
      <c r="D89" s="1455"/>
      <c r="E89" s="1455"/>
      <c r="F89" s="1376"/>
      <c r="G89" s="880" t="s">
        <v>950</v>
      </c>
      <c r="H89" s="1376"/>
      <c r="I89" s="1369"/>
      <c r="J89" s="1363">
        <v>0</v>
      </c>
      <c r="K89" s="1364">
        <v>16489.3</v>
      </c>
      <c r="L89" s="1365">
        <f>J89+K89</f>
        <v>16489.3</v>
      </c>
    </row>
    <row r="90" spans="1:12" ht="15" customHeight="1">
      <c r="A90" s="1443"/>
      <c r="B90" s="1454"/>
      <c r="C90" s="1445"/>
      <c r="D90" s="1455"/>
      <c r="E90" s="1455"/>
      <c r="F90" s="1376"/>
      <c r="G90" s="1376" t="s">
        <v>950</v>
      </c>
      <c r="H90" s="1376"/>
      <c r="I90" s="1379" t="s">
        <v>951</v>
      </c>
      <c r="J90" s="1380">
        <v>0</v>
      </c>
      <c r="K90" s="1381">
        <v>8292</v>
      </c>
      <c r="L90" s="1382">
        <f>J90+K90</f>
        <v>8292</v>
      </c>
    </row>
    <row r="91" spans="1:12" ht="15" customHeight="1">
      <c r="A91" s="1460"/>
      <c r="B91" s="1461"/>
      <c r="C91" s="729"/>
      <c r="D91" s="1462"/>
      <c r="E91" s="1462"/>
      <c r="F91" s="732"/>
      <c r="G91" s="1463" t="s">
        <v>952</v>
      </c>
      <c r="H91" s="733"/>
      <c r="I91" s="733"/>
      <c r="J91" s="1464"/>
      <c r="K91" s="1464"/>
      <c r="L91" s="1464"/>
    </row>
    <row r="92" spans="1:12" ht="6.75" customHeight="1">
      <c r="A92" s="1465"/>
      <c r="B92" s="1466"/>
      <c r="C92" s="1467"/>
      <c r="D92" s="1468"/>
      <c r="E92" s="1468"/>
      <c r="F92" s="1469"/>
      <c r="G92" s="941"/>
      <c r="H92" s="941"/>
      <c r="I92" s="941"/>
      <c r="J92" s="1470"/>
      <c r="K92" s="1470"/>
      <c r="L92" s="1470"/>
    </row>
    <row r="93" spans="1:12" ht="19.5" customHeight="1">
      <c r="A93" s="1471">
        <v>6</v>
      </c>
      <c r="B93" s="1472"/>
      <c r="C93" s="1473" t="s">
        <v>953</v>
      </c>
      <c r="D93" s="1473"/>
      <c r="E93" s="1474" t="s">
        <v>954</v>
      </c>
      <c r="F93" s="1475" t="s">
        <v>955</v>
      </c>
      <c r="G93" s="1475"/>
      <c r="H93" s="1475"/>
      <c r="I93" s="1475"/>
      <c r="J93" s="1476">
        <f>J94+J95</f>
        <v>1668.5</v>
      </c>
      <c r="K93" s="1477">
        <f>K94+K95</f>
        <v>598.1</v>
      </c>
      <c r="L93" s="1478">
        <f>L94+L95</f>
        <v>2266.6</v>
      </c>
    </row>
    <row r="94" spans="1:12" ht="12" customHeight="1">
      <c r="A94" s="1471"/>
      <c r="B94" s="1472"/>
      <c r="C94" s="1473"/>
      <c r="D94" s="1473"/>
      <c r="E94" s="1474"/>
      <c r="F94" s="1437" t="s">
        <v>303</v>
      </c>
      <c r="G94" s="1438" t="s">
        <v>453</v>
      </c>
      <c r="H94" s="1438"/>
      <c r="I94" s="1438"/>
      <c r="J94" s="1394">
        <f>J96+J100+J102</f>
        <v>1668.5</v>
      </c>
      <c r="K94" s="1395">
        <f>K96+K100+K102</f>
        <v>-70</v>
      </c>
      <c r="L94" s="1396">
        <f>L96+L100+L102</f>
        <v>1598.5</v>
      </c>
    </row>
    <row r="95" spans="1:12" ht="12.75" customHeight="1">
      <c r="A95" s="1471"/>
      <c r="B95" s="1472"/>
      <c r="C95" s="1473"/>
      <c r="D95" s="1473"/>
      <c r="E95" s="1474"/>
      <c r="F95" s="1437"/>
      <c r="G95" s="1439" t="s">
        <v>888</v>
      </c>
      <c r="H95" s="1439"/>
      <c r="I95" s="1439"/>
      <c r="J95" s="1440">
        <f>J103</f>
        <v>0</v>
      </c>
      <c r="K95" s="1441">
        <f>K103</f>
        <v>668.1</v>
      </c>
      <c r="L95" s="1442">
        <f>L103</f>
        <v>668.1</v>
      </c>
    </row>
    <row r="96" spans="1:12" ht="17.25" customHeight="1">
      <c r="A96" s="1443" t="s">
        <v>303</v>
      </c>
      <c r="B96" s="1383" t="s">
        <v>956</v>
      </c>
      <c r="C96" s="1479" t="s">
        <v>303</v>
      </c>
      <c r="D96" s="1480" t="s">
        <v>957</v>
      </c>
      <c r="E96" s="1474"/>
      <c r="F96" s="1481" t="s">
        <v>958</v>
      </c>
      <c r="G96" s="1481"/>
      <c r="H96" s="1481"/>
      <c r="I96" s="1481"/>
      <c r="J96" s="1457">
        <f>J97+J98+J99</f>
        <v>657</v>
      </c>
      <c r="K96" s="1458">
        <f>K97+K98+K99</f>
        <v>-70</v>
      </c>
      <c r="L96" s="1459">
        <f>L97+L98+L99</f>
        <v>587</v>
      </c>
    </row>
    <row r="97" spans="1:12" ht="13.5" customHeight="1">
      <c r="A97" s="1443"/>
      <c r="B97" s="1383"/>
      <c r="C97" s="1479"/>
      <c r="D97" s="1480"/>
      <c r="E97" s="1474"/>
      <c r="F97" s="1252" t="s">
        <v>959</v>
      </c>
      <c r="G97" s="1252" t="s">
        <v>752</v>
      </c>
      <c r="H97" s="982" t="s">
        <v>477</v>
      </c>
      <c r="I97" s="1351"/>
      <c r="J97" s="1360">
        <v>295</v>
      </c>
      <c r="K97" s="1361">
        <v>-80.6</v>
      </c>
      <c r="L97" s="1362">
        <f>J97+K97</f>
        <v>214.4</v>
      </c>
    </row>
    <row r="98" spans="1:12" ht="11.25" customHeight="1">
      <c r="A98" s="1443"/>
      <c r="B98" s="1383"/>
      <c r="C98" s="1479"/>
      <c r="D98" s="1480"/>
      <c r="E98" s="1474"/>
      <c r="F98" s="1252"/>
      <c r="G98" s="1252"/>
      <c r="H98" s="982" t="s">
        <v>525</v>
      </c>
      <c r="I98" s="1351"/>
      <c r="J98" s="1360">
        <v>164.4</v>
      </c>
      <c r="K98" s="1361">
        <v>1.8</v>
      </c>
      <c r="L98" s="1362">
        <f>J98+K98</f>
        <v>166.20000000000002</v>
      </c>
    </row>
    <row r="99" spans="1:12" ht="12" customHeight="1">
      <c r="A99" s="1443"/>
      <c r="B99" s="1383"/>
      <c r="C99" s="1479"/>
      <c r="D99" s="1480"/>
      <c r="E99" s="1474"/>
      <c r="F99" s="1252"/>
      <c r="G99" s="1252"/>
      <c r="H99" s="974" t="s">
        <v>527</v>
      </c>
      <c r="I99" s="1355"/>
      <c r="J99" s="1482">
        <v>197.6</v>
      </c>
      <c r="K99" s="1483">
        <v>8.8</v>
      </c>
      <c r="L99" s="1484">
        <f>J99+K99</f>
        <v>206.4</v>
      </c>
    </row>
    <row r="100" spans="1:12" ht="34.5" customHeight="1">
      <c r="A100" s="1443"/>
      <c r="B100" s="1383" t="s">
        <v>960</v>
      </c>
      <c r="C100" s="1479"/>
      <c r="D100" s="1485" t="s">
        <v>961</v>
      </c>
      <c r="E100" s="1474"/>
      <c r="F100" s="723" t="s">
        <v>959</v>
      </c>
      <c r="G100" s="723" t="s">
        <v>767</v>
      </c>
      <c r="H100" s="495" t="s">
        <v>477</v>
      </c>
      <c r="I100" s="1486"/>
      <c r="J100" s="1387">
        <v>50</v>
      </c>
      <c r="K100" s="1388"/>
      <c r="L100" s="1389">
        <f>J100+K100</f>
        <v>50</v>
      </c>
    </row>
    <row r="101" spans="1:12" ht="16.5" customHeight="1">
      <c r="A101" s="1443"/>
      <c r="B101" s="1370" t="s">
        <v>962</v>
      </c>
      <c r="C101" s="1479"/>
      <c r="D101" s="1371" t="s">
        <v>963</v>
      </c>
      <c r="E101" s="1474"/>
      <c r="F101" s="1481" t="s">
        <v>964</v>
      </c>
      <c r="G101" s="1481"/>
      <c r="H101" s="1481"/>
      <c r="I101" s="1481"/>
      <c r="J101" s="1457">
        <f>J102+J103</f>
        <v>961.5</v>
      </c>
      <c r="K101" s="1458">
        <f>K102+K103</f>
        <v>668.1</v>
      </c>
      <c r="L101" s="1459">
        <f>L102+L103</f>
        <v>1629.6</v>
      </c>
    </row>
    <row r="102" spans="1:12" ht="13.5" customHeight="1">
      <c r="A102" s="1443"/>
      <c r="B102" s="1370"/>
      <c r="C102" s="1479"/>
      <c r="D102" s="1371"/>
      <c r="E102" s="1474"/>
      <c r="F102" s="1487" t="s">
        <v>303</v>
      </c>
      <c r="G102" s="1488" t="s">
        <v>453</v>
      </c>
      <c r="H102" s="1488"/>
      <c r="I102" s="1488"/>
      <c r="J102" s="1333">
        <f>J104+J105</f>
        <v>961.5</v>
      </c>
      <c r="K102" s="1334">
        <f>K104+K105</f>
        <v>0</v>
      </c>
      <c r="L102" s="1335">
        <f>L104+L105</f>
        <v>961.5</v>
      </c>
    </row>
    <row r="103" spans="1:12" ht="12" customHeight="1">
      <c r="A103" s="1443"/>
      <c r="B103" s="1370"/>
      <c r="C103" s="1479"/>
      <c r="D103" s="1371"/>
      <c r="E103" s="1474"/>
      <c r="F103" s="1487"/>
      <c r="G103" s="1332" t="s">
        <v>883</v>
      </c>
      <c r="H103" s="1332"/>
      <c r="I103" s="1332"/>
      <c r="J103" s="1333">
        <f>J106+J107</f>
        <v>0</v>
      </c>
      <c r="K103" s="1334">
        <f>K106+K107</f>
        <v>668.1</v>
      </c>
      <c r="L103" s="1335">
        <f>L106+L107</f>
        <v>668.1</v>
      </c>
    </row>
    <row r="104" spans="1:12" ht="12.75" customHeight="1">
      <c r="A104" s="1443"/>
      <c r="B104" s="1370"/>
      <c r="C104" s="1479"/>
      <c r="D104" s="1371"/>
      <c r="E104" s="1474"/>
      <c r="F104" s="828" t="s">
        <v>965</v>
      </c>
      <c r="G104" s="1489" t="s">
        <v>966</v>
      </c>
      <c r="H104" s="979" t="s">
        <v>810</v>
      </c>
      <c r="I104" s="1347"/>
      <c r="J104" s="1348">
        <v>0</v>
      </c>
      <c r="K104" s="1349"/>
      <c r="L104" s="1350">
        <f>J104+K104</f>
        <v>0</v>
      </c>
    </row>
    <row r="105" spans="1:12" ht="11.25" customHeight="1">
      <c r="A105" s="1443"/>
      <c r="B105" s="1370"/>
      <c r="C105" s="1479"/>
      <c r="D105" s="1371"/>
      <c r="E105" s="1474"/>
      <c r="F105" s="828"/>
      <c r="G105" s="898" t="s">
        <v>967</v>
      </c>
      <c r="H105" s="982" t="s">
        <v>810</v>
      </c>
      <c r="I105" s="1351"/>
      <c r="J105" s="1352">
        <v>961.5</v>
      </c>
      <c r="K105" s="1353"/>
      <c r="L105" s="1354">
        <f>J105+K105</f>
        <v>961.5</v>
      </c>
    </row>
    <row r="106" spans="1:12" ht="11.25" customHeight="1">
      <c r="A106" s="1443"/>
      <c r="B106" s="1370"/>
      <c r="C106" s="1479"/>
      <c r="D106" s="1371"/>
      <c r="E106" s="1371"/>
      <c r="F106" s="828"/>
      <c r="G106" s="1490" t="s">
        <v>812</v>
      </c>
      <c r="H106" s="982" t="s">
        <v>810</v>
      </c>
      <c r="I106" s="1351" t="s">
        <v>968</v>
      </c>
      <c r="J106" s="1352">
        <v>0</v>
      </c>
      <c r="K106" s="1353">
        <v>634.7</v>
      </c>
      <c r="L106" s="1354">
        <f>J106+K106</f>
        <v>634.7</v>
      </c>
    </row>
    <row r="107" spans="1:12" ht="12.75" customHeight="1">
      <c r="A107" s="1443"/>
      <c r="B107" s="1370"/>
      <c r="C107" s="1479"/>
      <c r="D107" s="1371"/>
      <c r="E107" s="1371"/>
      <c r="F107" s="828"/>
      <c r="G107" s="1491" t="s">
        <v>812</v>
      </c>
      <c r="H107" s="1427" t="s">
        <v>810</v>
      </c>
      <c r="I107" s="1379" t="s">
        <v>968</v>
      </c>
      <c r="J107" s="1380">
        <v>0</v>
      </c>
      <c r="K107" s="1381">
        <v>33.4</v>
      </c>
      <c r="L107" s="1382">
        <f>J107+K107</f>
        <v>33.4</v>
      </c>
    </row>
    <row r="108" spans="1:12" ht="16.5" customHeight="1">
      <c r="A108" s="1428">
        <v>7</v>
      </c>
      <c r="B108" s="1429"/>
      <c r="C108" s="1492" t="s">
        <v>969</v>
      </c>
      <c r="D108" s="1492"/>
      <c r="E108" s="1322" t="s">
        <v>970</v>
      </c>
      <c r="F108" s="1323" t="s">
        <v>971</v>
      </c>
      <c r="G108" s="1323"/>
      <c r="H108" s="1323"/>
      <c r="I108" s="1323"/>
      <c r="J108" s="1324">
        <f>J109+J110</f>
        <v>787.5</v>
      </c>
      <c r="K108" s="1325">
        <f>K109+K110</f>
        <v>1090.2</v>
      </c>
      <c r="L108" s="1326">
        <f>L109+L110</f>
        <v>1877.7</v>
      </c>
    </row>
    <row r="109" spans="1:12" ht="14.25" customHeight="1">
      <c r="A109" s="1493"/>
      <c r="B109" s="1436"/>
      <c r="C109" s="1492"/>
      <c r="D109" s="1492"/>
      <c r="E109" s="1322"/>
      <c r="F109" s="1487" t="s">
        <v>303</v>
      </c>
      <c r="G109" s="1488" t="s">
        <v>453</v>
      </c>
      <c r="H109" s="1488"/>
      <c r="I109" s="1488"/>
      <c r="J109" s="1333">
        <f>J112+J119</f>
        <v>787.5</v>
      </c>
      <c r="K109" s="1334">
        <f>K112+K119</f>
        <v>0</v>
      </c>
      <c r="L109" s="1335">
        <f>L112+L119</f>
        <v>787.5</v>
      </c>
    </row>
    <row r="110" spans="1:12" ht="12.75" customHeight="1">
      <c r="A110" s="1493"/>
      <c r="B110" s="1436"/>
      <c r="C110" s="1492"/>
      <c r="D110" s="1492"/>
      <c r="E110" s="1322"/>
      <c r="F110" s="1487"/>
      <c r="G110" s="1332" t="s">
        <v>888</v>
      </c>
      <c r="H110" s="1332"/>
      <c r="I110" s="1332"/>
      <c r="J110" s="1333">
        <f>J113</f>
        <v>0</v>
      </c>
      <c r="K110" s="1334">
        <f>K113</f>
        <v>1090.2</v>
      </c>
      <c r="L110" s="1335">
        <f>L113</f>
        <v>1090.2</v>
      </c>
    </row>
    <row r="111" spans="1:12" ht="16.5" customHeight="1">
      <c r="A111" s="1494" t="s">
        <v>744</v>
      </c>
      <c r="B111" s="1495" t="s">
        <v>972</v>
      </c>
      <c r="C111" s="1496" t="s">
        <v>744</v>
      </c>
      <c r="D111" s="1497" t="s">
        <v>973</v>
      </c>
      <c r="E111" s="1322"/>
      <c r="F111" s="1481" t="s">
        <v>974</v>
      </c>
      <c r="G111" s="1481"/>
      <c r="H111" s="1481"/>
      <c r="I111" s="1481"/>
      <c r="J111" s="1457">
        <f>J112+J113</f>
        <v>727.5</v>
      </c>
      <c r="K111" s="1458">
        <f>K112+K113</f>
        <v>1090.2</v>
      </c>
      <c r="L111" s="1459">
        <f>L112+L113</f>
        <v>1817.7</v>
      </c>
    </row>
    <row r="112" spans="1:12" ht="15" customHeight="1">
      <c r="A112" s="1494"/>
      <c r="B112" s="1495"/>
      <c r="C112" s="1496"/>
      <c r="D112" s="1497"/>
      <c r="E112" s="1322"/>
      <c r="F112" s="1487" t="s">
        <v>303</v>
      </c>
      <c r="G112" s="1488" t="s">
        <v>453</v>
      </c>
      <c r="H112" s="1488"/>
      <c r="I112" s="1488"/>
      <c r="J112" s="1333">
        <f>J115+J117</f>
        <v>727.5</v>
      </c>
      <c r="K112" s="1334">
        <f>K115+K117</f>
        <v>0</v>
      </c>
      <c r="L112" s="1335">
        <f>L115+L117</f>
        <v>727.5</v>
      </c>
    </row>
    <row r="113" spans="1:12" ht="13.5" customHeight="1">
      <c r="A113" s="1494"/>
      <c r="B113" s="1495"/>
      <c r="C113" s="1496"/>
      <c r="D113" s="1497"/>
      <c r="E113" s="1322"/>
      <c r="F113" s="1487"/>
      <c r="G113" s="1332" t="s">
        <v>888</v>
      </c>
      <c r="H113" s="1332"/>
      <c r="I113" s="1332"/>
      <c r="J113" s="1333">
        <f>J118</f>
        <v>0</v>
      </c>
      <c r="K113" s="1334">
        <f>K118</f>
        <v>1090.2</v>
      </c>
      <c r="L113" s="1335">
        <f>L118</f>
        <v>1090.2</v>
      </c>
    </row>
    <row r="114" spans="1:12" ht="14.25" customHeight="1">
      <c r="A114" s="1494"/>
      <c r="B114" s="1495"/>
      <c r="C114" s="1496"/>
      <c r="D114" s="1497"/>
      <c r="E114" s="1322"/>
      <c r="F114" s="1498" t="s">
        <v>975</v>
      </c>
      <c r="G114" s="1498"/>
      <c r="H114" s="1498"/>
      <c r="I114" s="1498"/>
      <c r="J114" s="1394">
        <f>J115</f>
        <v>323.2</v>
      </c>
      <c r="K114" s="1395">
        <f>K115</f>
        <v>0</v>
      </c>
      <c r="L114" s="1396">
        <f>L115</f>
        <v>323.2</v>
      </c>
    </row>
    <row r="115" spans="1:12" ht="17.25" customHeight="1">
      <c r="A115" s="1494"/>
      <c r="B115" s="1495"/>
      <c r="C115" s="1496"/>
      <c r="D115" s="1497"/>
      <c r="E115" s="1322"/>
      <c r="F115" s="1447" t="s">
        <v>976</v>
      </c>
      <c r="G115" s="1447" t="s">
        <v>977</v>
      </c>
      <c r="H115" s="1262" t="s">
        <v>698</v>
      </c>
      <c r="I115" s="1448"/>
      <c r="J115" s="1449">
        <v>323.2</v>
      </c>
      <c r="K115" s="1450"/>
      <c r="L115" s="1451">
        <f>J115+K115</f>
        <v>323.2</v>
      </c>
    </row>
    <row r="116" spans="1:12" ht="15.75" customHeight="1">
      <c r="A116" s="1494"/>
      <c r="B116" s="1495"/>
      <c r="C116" s="1496"/>
      <c r="D116" s="1166" t="s">
        <v>978</v>
      </c>
      <c r="E116" s="1322"/>
      <c r="F116" s="1498" t="s">
        <v>979</v>
      </c>
      <c r="G116" s="1498"/>
      <c r="H116" s="1498"/>
      <c r="I116" s="1498"/>
      <c r="J116" s="1394">
        <f>J117+J118</f>
        <v>404.3</v>
      </c>
      <c r="K116" s="1395">
        <f>K117+K118</f>
        <v>1090.2</v>
      </c>
      <c r="L116" s="1396">
        <f>L117+L118</f>
        <v>1494.5</v>
      </c>
    </row>
    <row r="117" spans="1:12" ht="16.5" customHeight="1">
      <c r="A117" s="1494"/>
      <c r="B117" s="1495"/>
      <c r="C117" s="1496"/>
      <c r="D117" s="1496"/>
      <c r="E117" s="1322"/>
      <c r="F117" s="1252" t="s">
        <v>976</v>
      </c>
      <c r="G117" s="987" t="s">
        <v>980</v>
      </c>
      <c r="H117" s="1252" t="s">
        <v>698</v>
      </c>
      <c r="I117" s="1351"/>
      <c r="J117" s="1352">
        <v>404.3</v>
      </c>
      <c r="K117" s="1353"/>
      <c r="L117" s="1354">
        <f>J117+K117</f>
        <v>404.3</v>
      </c>
    </row>
    <row r="118" spans="1:12" ht="14.25" customHeight="1">
      <c r="A118" s="1494"/>
      <c r="B118" s="1495"/>
      <c r="C118" s="1496"/>
      <c r="D118" s="1166"/>
      <c r="E118" s="1322"/>
      <c r="F118" s="1252"/>
      <c r="G118" s="1247" t="s">
        <v>981</v>
      </c>
      <c r="H118" s="1252"/>
      <c r="I118" s="1369" t="s">
        <v>982</v>
      </c>
      <c r="J118" s="1363">
        <v>0</v>
      </c>
      <c r="K118" s="1364">
        <v>1090.2</v>
      </c>
      <c r="L118" s="1365">
        <f>J118+K118</f>
        <v>1090.2</v>
      </c>
    </row>
    <row r="119" spans="1:12" ht="34.5" customHeight="1">
      <c r="A119" s="1494"/>
      <c r="B119" s="1499" t="s">
        <v>983</v>
      </c>
      <c r="C119" s="1496"/>
      <c r="D119" s="1500" t="s">
        <v>984</v>
      </c>
      <c r="E119" s="1322"/>
      <c r="F119" s="722" t="s">
        <v>920</v>
      </c>
      <c r="G119" s="722" t="s">
        <v>648</v>
      </c>
      <c r="H119" s="1408" t="s">
        <v>477</v>
      </c>
      <c r="I119" s="1409"/>
      <c r="J119" s="1410">
        <v>60</v>
      </c>
      <c r="K119" s="1411"/>
      <c r="L119" s="1412">
        <f>J119+K119</f>
        <v>60</v>
      </c>
    </row>
    <row r="120" spans="1:12" ht="19.5" customHeight="1">
      <c r="A120" s="1501">
        <v>8</v>
      </c>
      <c r="B120" s="1502"/>
      <c r="C120" s="1503" t="s">
        <v>985</v>
      </c>
      <c r="D120" s="1503"/>
      <c r="E120" s="1322" t="s">
        <v>986</v>
      </c>
      <c r="F120" s="1323" t="s">
        <v>987</v>
      </c>
      <c r="G120" s="1323"/>
      <c r="H120" s="1323"/>
      <c r="I120" s="1323"/>
      <c r="J120" s="1432">
        <f>J121+J122+J123</f>
        <v>3000</v>
      </c>
      <c r="K120" s="1433">
        <f>K121+K122+K123</f>
        <v>-208.5</v>
      </c>
      <c r="L120" s="1434">
        <f>L121+L122+L123</f>
        <v>2791.5</v>
      </c>
    </row>
    <row r="121" spans="1:12" ht="12.75" customHeight="1">
      <c r="A121" s="1501"/>
      <c r="B121" s="1502"/>
      <c r="C121" s="1503"/>
      <c r="D121" s="1503"/>
      <c r="E121" s="1322"/>
      <c r="F121" s="1346" t="s">
        <v>959</v>
      </c>
      <c r="G121" s="1504" t="s">
        <v>762</v>
      </c>
      <c r="H121" s="1505">
        <v>323</v>
      </c>
      <c r="I121" s="1506"/>
      <c r="J121" s="1449">
        <v>133.4</v>
      </c>
      <c r="K121" s="1450"/>
      <c r="L121" s="1451">
        <f>J121+K121</f>
        <v>133.4</v>
      </c>
    </row>
    <row r="122" spans="1:12" ht="14.25" customHeight="1">
      <c r="A122" s="1501"/>
      <c r="B122" s="1502"/>
      <c r="C122" s="1503"/>
      <c r="D122" s="1503"/>
      <c r="E122" s="1322"/>
      <c r="F122" s="1346" t="s">
        <v>959</v>
      </c>
      <c r="G122" s="1376" t="s">
        <v>764</v>
      </c>
      <c r="H122" s="982" t="s">
        <v>558</v>
      </c>
      <c r="I122" s="1351"/>
      <c r="J122" s="1352">
        <v>525.5</v>
      </c>
      <c r="K122" s="1353"/>
      <c r="L122" s="1354">
        <f>J122+K122</f>
        <v>525.5</v>
      </c>
    </row>
    <row r="123" spans="1:12" ht="12" customHeight="1">
      <c r="A123" s="1501"/>
      <c r="B123" s="1502"/>
      <c r="C123" s="1503"/>
      <c r="D123" s="1503"/>
      <c r="E123" s="1322"/>
      <c r="F123" s="1376" t="s">
        <v>988</v>
      </c>
      <c r="G123" s="1376"/>
      <c r="H123" s="1427" t="s">
        <v>698</v>
      </c>
      <c r="I123" s="1379"/>
      <c r="J123" s="1380">
        <v>2341.1</v>
      </c>
      <c r="K123" s="1381">
        <v>-208.5</v>
      </c>
      <c r="L123" s="1382">
        <f>J123+K123</f>
        <v>2132.6</v>
      </c>
    </row>
    <row r="124" spans="1:12" ht="18.75" customHeight="1">
      <c r="A124" s="1501">
        <v>9</v>
      </c>
      <c r="B124" s="1502"/>
      <c r="C124" s="1503" t="s">
        <v>989</v>
      </c>
      <c r="D124" s="1503"/>
      <c r="E124" s="1322" t="s">
        <v>990</v>
      </c>
      <c r="F124" s="1323" t="s">
        <v>932</v>
      </c>
      <c r="G124" s="1323"/>
      <c r="H124" s="1323"/>
      <c r="I124" s="1323"/>
      <c r="J124" s="1324">
        <f>J125+J126</f>
        <v>82.2</v>
      </c>
      <c r="K124" s="1325">
        <f>K125+K126</f>
        <v>417.4</v>
      </c>
      <c r="L124" s="1326">
        <f>L125+L126</f>
        <v>499.59999999999997</v>
      </c>
    </row>
    <row r="125" spans="1:12" ht="14.25" customHeight="1">
      <c r="A125" s="1501"/>
      <c r="B125" s="1502"/>
      <c r="C125" s="1503"/>
      <c r="D125" s="1503"/>
      <c r="E125" s="1322"/>
      <c r="F125" s="1487" t="s">
        <v>303</v>
      </c>
      <c r="G125" s="1488" t="s">
        <v>453</v>
      </c>
      <c r="H125" s="1488"/>
      <c r="I125" s="1488"/>
      <c r="J125" s="1333">
        <f>J128+J131</f>
        <v>82.2</v>
      </c>
      <c r="K125" s="1334">
        <f>K128+K131</f>
        <v>0</v>
      </c>
      <c r="L125" s="1335">
        <f>L128+L131</f>
        <v>82.2</v>
      </c>
    </row>
    <row r="126" spans="1:12" ht="15" customHeight="1">
      <c r="A126" s="1501"/>
      <c r="B126" s="1502"/>
      <c r="C126" s="1503"/>
      <c r="D126" s="1503"/>
      <c r="E126" s="1322"/>
      <c r="F126" s="1487"/>
      <c r="G126" s="1332" t="s">
        <v>883</v>
      </c>
      <c r="H126" s="1332"/>
      <c r="I126" s="1332"/>
      <c r="J126" s="1333">
        <f>J129</f>
        <v>0</v>
      </c>
      <c r="K126" s="1334">
        <f>K129</f>
        <v>417.4</v>
      </c>
      <c r="L126" s="1335">
        <f>L129</f>
        <v>417.4</v>
      </c>
    </row>
    <row r="127" spans="1:12" ht="15" customHeight="1">
      <c r="A127" s="1501"/>
      <c r="B127" s="1502"/>
      <c r="C127" s="1503"/>
      <c r="D127" s="1503"/>
      <c r="E127" s="1322"/>
      <c r="F127" s="1498" t="s">
        <v>991</v>
      </c>
      <c r="G127" s="1498"/>
      <c r="H127" s="1498"/>
      <c r="I127" s="1498"/>
      <c r="J127" s="1394">
        <f>J128+J129</f>
        <v>62.2</v>
      </c>
      <c r="K127" s="1395">
        <f>K128+K129</f>
        <v>417.4</v>
      </c>
      <c r="L127" s="1396">
        <f>L128+L129</f>
        <v>479.59999999999997</v>
      </c>
    </row>
    <row r="128" spans="1:12" ht="15" customHeight="1">
      <c r="A128" s="1501"/>
      <c r="B128" s="1502"/>
      <c r="C128" s="1503"/>
      <c r="D128" s="1503"/>
      <c r="E128" s="1322"/>
      <c r="F128" s="987" t="s">
        <v>992</v>
      </c>
      <c r="G128" s="1346" t="s">
        <v>708</v>
      </c>
      <c r="H128" s="987" t="s">
        <v>698</v>
      </c>
      <c r="I128" s="1347"/>
      <c r="J128" s="1348">
        <v>62.2</v>
      </c>
      <c r="K128" s="1349"/>
      <c r="L128" s="1350">
        <f>J128+K128</f>
        <v>62.2</v>
      </c>
    </row>
    <row r="129" spans="1:12" ht="16.5" customHeight="1">
      <c r="A129" s="1501"/>
      <c r="B129" s="1502"/>
      <c r="C129" s="1503"/>
      <c r="D129" s="1503"/>
      <c r="E129" s="1322"/>
      <c r="F129" s="987"/>
      <c r="G129" s="1346" t="s">
        <v>708</v>
      </c>
      <c r="H129" s="987"/>
      <c r="I129" s="1400" t="s">
        <v>993</v>
      </c>
      <c r="J129" s="1348">
        <v>0</v>
      </c>
      <c r="K129" s="1349">
        <v>417.4</v>
      </c>
      <c r="L129" s="1350">
        <f>J129+K129</f>
        <v>417.4</v>
      </c>
    </row>
    <row r="130" spans="1:12" ht="14.25" customHeight="1">
      <c r="A130" s="1501"/>
      <c r="B130" s="1502"/>
      <c r="C130" s="1503"/>
      <c r="D130" s="1503"/>
      <c r="E130" s="1322"/>
      <c r="F130" s="1498" t="s">
        <v>994</v>
      </c>
      <c r="G130" s="1498"/>
      <c r="H130" s="1498"/>
      <c r="I130" s="1498"/>
      <c r="J130" s="1394">
        <f>J131</f>
        <v>20</v>
      </c>
      <c r="K130" s="1395">
        <f>K131</f>
        <v>0</v>
      </c>
      <c r="L130" s="1396">
        <f>L131</f>
        <v>20</v>
      </c>
    </row>
    <row r="131" spans="1:12" ht="16.5" customHeight="1">
      <c r="A131" s="1501"/>
      <c r="B131" s="1502"/>
      <c r="C131" s="1503"/>
      <c r="D131" s="1503"/>
      <c r="E131" s="1322"/>
      <c r="F131" s="1376" t="s">
        <v>945</v>
      </c>
      <c r="G131" s="1376" t="s">
        <v>748</v>
      </c>
      <c r="H131" s="1427" t="s">
        <v>698</v>
      </c>
      <c r="I131" s="1379"/>
      <c r="J131" s="1380">
        <v>20</v>
      </c>
      <c r="K131" s="1381"/>
      <c r="L131" s="1382">
        <f>J131+K131</f>
        <v>20</v>
      </c>
    </row>
    <row r="132" spans="1:12" ht="32.25" customHeight="1">
      <c r="A132" s="1501" t="s">
        <v>995</v>
      </c>
      <c r="B132" s="1415"/>
      <c r="C132" s="1416" t="s">
        <v>996</v>
      </c>
      <c r="D132" s="1416"/>
      <c r="E132" s="1322" t="s">
        <v>997</v>
      </c>
      <c r="F132" s="1417" t="s">
        <v>998</v>
      </c>
      <c r="G132" s="1417" t="s">
        <v>557</v>
      </c>
      <c r="H132" s="1418" t="s">
        <v>558</v>
      </c>
      <c r="I132" s="1507"/>
      <c r="J132" s="1508">
        <v>15</v>
      </c>
      <c r="K132" s="1509"/>
      <c r="L132" s="1510">
        <f>J132+K132</f>
        <v>15</v>
      </c>
    </row>
    <row r="133" spans="1:12" ht="31.5" customHeight="1">
      <c r="A133" s="1501" t="s">
        <v>999</v>
      </c>
      <c r="B133" s="1415"/>
      <c r="C133" s="1416" t="s">
        <v>1000</v>
      </c>
      <c r="D133" s="1416"/>
      <c r="E133" s="1322" t="s">
        <v>1001</v>
      </c>
      <c r="F133" s="1417" t="s">
        <v>914</v>
      </c>
      <c r="G133" s="1417" t="s">
        <v>606</v>
      </c>
      <c r="H133" s="1418" t="s">
        <v>477</v>
      </c>
      <c r="I133" s="1511"/>
      <c r="J133" s="1512">
        <v>10</v>
      </c>
      <c r="K133" s="1513"/>
      <c r="L133" s="1514">
        <f>J133+K133</f>
        <v>10</v>
      </c>
    </row>
    <row r="134" spans="1:12" ht="15" customHeight="1">
      <c r="A134" s="1428" t="s">
        <v>1002</v>
      </c>
      <c r="B134" s="1515"/>
      <c r="C134" s="1492" t="s">
        <v>1003</v>
      </c>
      <c r="D134" s="1492"/>
      <c r="E134" s="1322" t="s">
        <v>1004</v>
      </c>
      <c r="F134" s="1323" t="s">
        <v>1005</v>
      </c>
      <c r="G134" s="1323"/>
      <c r="H134" s="1323"/>
      <c r="I134" s="1323"/>
      <c r="J134" s="1324">
        <f>J135+J136</f>
        <v>192.8</v>
      </c>
      <c r="K134" s="1325">
        <f>K135+K136</f>
        <v>18958.5</v>
      </c>
      <c r="L134" s="1326">
        <f>L135+L136</f>
        <v>19151.3</v>
      </c>
    </row>
    <row r="135" spans="1:12" ht="13.5" customHeight="1">
      <c r="A135" s="1428"/>
      <c r="B135" s="1515"/>
      <c r="C135" s="1492"/>
      <c r="D135" s="1492"/>
      <c r="E135" s="1322"/>
      <c r="F135" s="1327" t="s">
        <v>303</v>
      </c>
      <c r="G135" s="1328" t="s">
        <v>453</v>
      </c>
      <c r="H135" s="1328"/>
      <c r="I135" s="1328"/>
      <c r="J135" s="1329">
        <f aca="true" t="shared" si="3" ref="J135:L136">J138+J150</f>
        <v>192.8</v>
      </c>
      <c r="K135" s="1330">
        <f t="shared" si="3"/>
        <v>0</v>
      </c>
      <c r="L135" s="1331">
        <f t="shared" si="3"/>
        <v>192.8</v>
      </c>
    </row>
    <row r="136" spans="1:12" ht="15" customHeight="1">
      <c r="A136" s="1428"/>
      <c r="B136" s="1515"/>
      <c r="C136" s="1492"/>
      <c r="D136" s="1492"/>
      <c r="E136" s="1322"/>
      <c r="F136" s="1327"/>
      <c r="G136" s="1332" t="s">
        <v>883</v>
      </c>
      <c r="H136" s="1332"/>
      <c r="I136" s="1332"/>
      <c r="J136" s="1333">
        <f t="shared" si="3"/>
        <v>0</v>
      </c>
      <c r="K136" s="1334">
        <f t="shared" si="3"/>
        <v>18958.5</v>
      </c>
      <c r="L136" s="1335">
        <f t="shared" si="3"/>
        <v>18958.5</v>
      </c>
    </row>
    <row r="137" spans="1:12" ht="13.5" customHeight="1">
      <c r="A137" s="1494" t="s">
        <v>744</v>
      </c>
      <c r="B137" s="1495" t="s">
        <v>1006</v>
      </c>
      <c r="C137" s="1496" t="s">
        <v>744</v>
      </c>
      <c r="D137" s="1516" t="s">
        <v>1007</v>
      </c>
      <c r="E137" s="1322"/>
      <c r="F137" s="1340" t="s">
        <v>1008</v>
      </c>
      <c r="G137" s="1340"/>
      <c r="H137" s="1340"/>
      <c r="I137" s="1340"/>
      <c r="J137" s="1341">
        <f>J138+J139</f>
        <v>170.4</v>
      </c>
      <c r="K137" s="1342">
        <f>K138+K139</f>
        <v>16866.1</v>
      </c>
      <c r="L137" s="1343">
        <f>L138+L139</f>
        <v>17036.5</v>
      </c>
    </row>
    <row r="138" spans="1:12" ht="12.75" customHeight="1">
      <c r="A138" s="1494"/>
      <c r="B138" s="1495"/>
      <c r="C138" s="1496"/>
      <c r="D138" s="1516"/>
      <c r="E138" s="1322"/>
      <c r="F138" s="1517" t="s">
        <v>303</v>
      </c>
      <c r="G138" s="1328" t="s">
        <v>453</v>
      </c>
      <c r="H138" s="1328"/>
      <c r="I138" s="1328"/>
      <c r="J138" s="1329">
        <f aca="true" t="shared" si="4" ref="J138:L139">J141+J144+J147</f>
        <v>170.4</v>
      </c>
      <c r="K138" s="1330">
        <f t="shared" si="4"/>
        <v>0</v>
      </c>
      <c r="L138" s="1331">
        <f t="shared" si="4"/>
        <v>170.4</v>
      </c>
    </row>
    <row r="139" spans="1:12" ht="14.25" customHeight="1">
      <c r="A139" s="1494"/>
      <c r="B139" s="1495"/>
      <c r="C139" s="1496"/>
      <c r="D139" s="1516"/>
      <c r="E139" s="1322"/>
      <c r="F139" s="1517"/>
      <c r="G139" s="1518" t="s">
        <v>883</v>
      </c>
      <c r="H139" s="1518"/>
      <c r="I139" s="1518"/>
      <c r="J139" s="1519">
        <f t="shared" si="4"/>
        <v>0</v>
      </c>
      <c r="K139" s="1520">
        <f t="shared" si="4"/>
        <v>16866.1</v>
      </c>
      <c r="L139" s="1521">
        <f t="shared" si="4"/>
        <v>16866.1</v>
      </c>
    </row>
    <row r="140" spans="1:12" ht="22.5" customHeight="1">
      <c r="A140" s="1494"/>
      <c r="B140" s="1495"/>
      <c r="C140" s="1496"/>
      <c r="D140" s="1516"/>
      <c r="E140" s="1322"/>
      <c r="F140" s="1498" t="s">
        <v>1009</v>
      </c>
      <c r="G140" s="1498"/>
      <c r="H140" s="1498"/>
      <c r="I140" s="1498"/>
      <c r="J140" s="1394">
        <f>J141+J142</f>
        <v>64.5</v>
      </c>
      <c r="K140" s="1395">
        <f>K141+K142</f>
        <v>6381.5</v>
      </c>
      <c r="L140" s="1396">
        <f>L141+L142</f>
        <v>6446</v>
      </c>
    </row>
    <row r="141" spans="1:12" ht="13.5" customHeight="1">
      <c r="A141" s="1494"/>
      <c r="B141" s="1495"/>
      <c r="C141" s="1496"/>
      <c r="D141" s="1516"/>
      <c r="E141" s="1322"/>
      <c r="F141" s="1346" t="s">
        <v>889</v>
      </c>
      <c r="G141" s="987" t="s">
        <v>1010</v>
      </c>
      <c r="H141" s="1346" t="s">
        <v>477</v>
      </c>
      <c r="I141" s="1347"/>
      <c r="J141" s="1522">
        <v>64.5</v>
      </c>
      <c r="K141" s="571"/>
      <c r="L141" s="1523">
        <f>J141+K141</f>
        <v>64.5</v>
      </c>
    </row>
    <row r="142" spans="1:12" ht="13.5" customHeight="1">
      <c r="A142" s="1494"/>
      <c r="B142" s="1495"/>
      <c r="C142" s="1496"/>
      <c r="D142" s="1516"/>
      <c r="E142" s="1322"/>
      <c r="F142" s="1346"/>
      <c r="G142" s="1367" t="s">
        <v>1011</v>
      </c>
      <c r="H142" s="1346"/>
      <c r="I142" s="1347" t="s">
        <v>1012</v>
      </c>
      <c r="J142" s="1522">
        <v>0</v>
      </c>
      <c r="K142" s="571">
        <v>6381.5</v>
      </c>
      <c r="L142" s="1523">
        <f>J142+K142</f>
        <v>6381.5</v>
      </c>
    </row>
    <row r="143" spans="1:12" ht="15" customHeight="1">
      <c r="A143" s="1494"/>
      <c r="B143" s="1495"/>
      <c r="C143" s="1496"/>
      <c r="D143" s="1516"/>
      <c r="E143" s="1322"/>
      <c r="F143" s="1498" t="s">
        <v>1013</v>
      </c>
      <c r="G143" s="1498"/>
      <c r="H143" s="1498"/>
      <c r="I143" s="1498"/>
      <c r="J143" s="1394">
        <f>J144+J145</f>
        <v>94.4</v>
      </c>
      <c r="K143" s="1395">
        <f>K144+K145</f>
        <v>9346</v>
      </c>
      <c r="L143" s="1396">
        <f>L144+L145</f>
        <v>9440.4</v>
      </c>
    </row>
    <row r="144" spans="1:12" ht="12" customHeight="1">
      <c r="A144" s="1494"/>
      <c r="B144" s="1495"/>
      <c r="C144" s="1496"/>
      <c r="D144" s="1516"/>
      <c r="E144" s="1322"/>
      <c r="F144" s="1252" t="s">
        <v>920</v>
      </c>
      <c r="G144" s="987" t="s">
        <v>1014</v>
      </c>
      <c r="H144" s="1252" t="s">
        <v>477</v>
      </c>
      <c r="I144" s="1351"/>
      <c r="J144" s="1524">
        <v>94.4</v>
      </c>
      <c r="K144" s="576"/>
      <c r="L144" s="1525">
        <f>J144+K144</f>
        <v>94.4</v>
      </c>
    </row>
    <row r="145" spans="1:12" ht="11.25" customHeight="1">
      <c r="A145" s="1494"/>
      <c r="B145" s="1495"/>
      <c r="C145" s="1496"/>
      <c r="D145" s="1516"/>
      <c r="E145" s="1322"/>
      <c r="F145" s="1252"/>
      <c r="G145" s="816" t="s">
        <v>1015</v>
      </c>
      <c r="H145" s="1252"/>
      <c r="I145" s="1351" t="s">
        <v>1016</v>
      </c>
      <c r="J145" s="1526">
        <v>0</v>
      </c>
      <c r="K145" s="550">
        <v>9346</v>
      </c>
      <c r="L145" s="1527">
        <f>J145+K145</f>
        <v>9346</v>
      </c>
    </row>
    <row r="146" spans="1:12" ht="12" customHeight="1">
      <c r="A146" s="1494"/>
      <c r="B146" s="1495"/>
      <c r="C146" s="1496"/>
      <c r="D146" s="1516"/>
      <c r="E146" s="1322"/>
      <c r="F146" s="1498" t="s">
        <v>1017</v>
      </c>
      <c r="G146" s="1498"/>
      <c r="H146" s="1498"/>
      <c r="I146" s="1498"/>
      <c r="J146" s="1394">
        <f>J147+J148</f>
        <v>11.5</v>
      </c>
      <c r="K146" s="1395">
        <f>K147+K148</f>
        <v>1138.6</v>
      </c>
      <c r="L146" s="1396">
        <f>L147+L148</f>
        <v>1150.1</v>
      </c>
    </row>
    <row r="147" spans="1:12" ht="11.25" customHeight="1">
      <c r="A147" s="1494"/>
      <c r="B147" s="1495"/>
      <c r="C147" s="1496"/>
      <c r="D147" s="1516"/>
      <c r="E147" s="1322"/>
      <c r="F147" s="1252" t="s">
        <v>920</v>
      </c>
      <c r="G147" s="987" t="s">
        <v>1018</v>
      </c>
      <c r="H147" s="1252" t="s">
        <v>477</v>
      </c>
      <c r="I147" s="1528"/>
      <c r="J147" s="575">
        <v>11.5</v>
      </c>
      <c r="K147" s="576"/>
      <c r="L147" s="577">
        <f>J147+K147</f>
        <v>11.5</v>
      </c>
    </row>
    <row r="148" spans="1:12" ht="14.25" customHeight="1">
      <c r="A148" s="1494"/>
      <c r="B148" s="1495"/>
      <c r="C148" s="1496"/>
      <c r="D148" s="1516"/>
      <c r="E148" s="1322"/>
      <c r="F148" s="1252"/>
      <c r="G148" s="816" t="s">
        <v>1019</v>
      </c>
      <c r="H148" s="1252"/>
      <c r="I148" s="1529" t="s">
        <v>1016</v>
      </c>
      <c r="J148" s="1526">
        <v>0</v>
      </c>
      <c r="K148" s="550">
        <v>1138.6</v>
      </c>
      <c r="L148" s="1527">
        <f>J148+K148</f>
        <v>1138.6</v>
      </c>
    </row>
    <row r="149" spans="1:12" ht="14.25" customHeight="1">
      <c r="A149" s="1494"/>
      <c r="B149" s="1499" t="s">
        <v>1020</v>
      </c>
      <c r="C149" s="1496"/>
      <c r="D149" s="1530" t="s">
        <v>1021</v>
      </c>
      <c r="E149" s="1322"/>
      <c r="F149" s="1340" t="s">
        <v>1008</v>
      </c>
      <c r="G149" s="1340"/>
      <c r="H149" s="1340"/>
      <c r="I149" s="1340"/>
      <c r="J149" s="1341">
        <f>J150+J151</f>
        <v>22.4</v>
      </c>
      <c r="K149" s="1342">
        <f>K150+K151</f>
        <v>2092.4</v>
      </c>
      <c r="L149" s="1343">
        <f>L150+L151</f>
        <v>2114.8</v>
      </c>
    </row>
    <row r="150" spans="1:12" ht="14.25" customHeight="1">
      <c r="A150" s="1494"/>
      <c r="B150" s="1499"/>
      <c r="C150" s="1496"/>
      <c r="D150" s="1530"/>
      <c r="E150" s="1322"/>
      <c r="F150" s="1327" t="s">
        <v>303</v>
      </c>
      <c r="G150" s="1328" t="s">
        <v>453</v>
      </c>
      <c r="H150" s="1328"/>
      <c r="I150" s="1328"/>
      <c r="J150" s="1329">
        <f aca="true" t="shared" si="5" ref="J150:L151">J152</f>
        <v>22.4</v>
      </c>
      <c r="K150" s="1330">
        <f t="shared" si="5"/>
        <v>0</v>
      </c>
      <c r="L150" s="1331">
        <f t="shared" si="5"/>
        <v>22.4</v>
      </c>
    </row>
    <row r="151" spans="1:12" ht="12.75" customHeight="1">
      <c r="A151" s="1494"/>
      <c r="B151" s="1499"/>
      <c r="C151" s="1496"/>
      <c r="D151" s="1530"/>
      <c r="E151" s="1322"/>
      <c r="F151" s="1327"/>
      <c r="G151" s="1332" t="s">
        <v>883</v>
      </c>
      <c r="H151" s="1332"/>
      <c r="I151" s="1332"/>
      <c r="J151" s="1333">
        <f t="shared" si="5"/>
        <v>0</v>
      </c>
      <c r="K151" s="1334">
        <f t="shared" si="5"/>
        <v>2092.4</v>
      </c>
      <c r="L151" s="1335">
        <f t="shared" si="5"/>
        <v>2092.4</v>
      </c>
    </row>
    <row r="152" spans="1:12" ht="12" customHeight="1">
      <c r="A152" s="1494"/>
      <c r="B152" s="1499"/>
      <c r="C152" s="1496"/>
      <c r="D152" s="1530"/>
      <c r="E152" s="1322"/>
      <c r="F152" s="1376" t="s">
        <v>1022</v>
      </c>
      <c r="G152" s="987" t="s">
        <v>1023</v>
      </c>
      <c r="H152" s="1376" t="s">
        <v>477</v>
      </c>
      <c r="I152" s="1351"/>
      <c r="J152" s="575">
        <v>22.4</v>
      </c>
      <c r="K152" s="576"/>
      <c r="L152" s="577">
        <f>J152+K152</f>
        <v>22.4</v>
      </c>
    </row>
    <row r="153" spans="1:12" ht="12.75" customHeight="1">
      <c r="A153" s="1494"/>
      <c r="B153" s="1499"/>
      <c r="C153" s="1496"/>
      <c r="D153" s="1530"/>
      <c r="E153" s="1530"/>
      <c r="F153" s="1376"/>
      <c r="G153" s="1376" t="s">
        <v>1023</v>
      </c>
      <c r="H153" s="1376"/>
      <c r="I153" s="1379" t="s">
        <v>1024</v>
      </c>
      <c r="J153" s="832">
        <v>0</v>
      </c>
      <c r="K153" s="833">
        <v>2092.4</v>
      </c>
      <c r="L153" s="834">
        <f>J153+K153</f>
        <v>2092.4</v>
      </c>
    </row>
    <row r="154" spans="1:12" ht="42.75" customHeight="1">
      <c r="A154" s="1531" t="s">
        <v>1025</v>
      </c>
      <c r="B154" s="1415"/>
      <c r="C154" s="1416" t="s">
        <v>559</v>
      </c>
      <c r="D154" s="1416"/>
      <c r="E154" s="1322" t="s">
        <v>1026</v>
      </c>
      <c r="F154" s="1417" t="s">
        <v>1027</v>
      </c>
      <c r="G154" s="1532" t="s">
        <v>560</v>
      </c>
      <c r="H154" s="1418" t="s">
        <v>477</v>
      </c>
      <c r="I154" s="1511"/>
      <c r="J154" s="1533">
        <v>15</v>
      </c>
      <c r="K154" s="1513"/>
      <c r="L154" s="1534">
        <f>J154+K154</f>
        <v>15</v>
      </c>
    </row>
    <row r="155" spans="1:12" ht="33.75" customHeight="1">
      <c r="A155" s="1501" t="s">
        <v>1028</v>
      </c>
      <c r="B155" s="1415"/>
      <c r="C155" s="1416" t="s">
        <v>561</v>
      </c>
      <c r="D155" s="1416"/>
      <c r="E155" s="1322" t="s">
        <v>1029</v>
      </c>
      <c r="F155" s="1535" t="s">
        <v>1027</v>
      </c>
      <c r="G155" s="1536" t="s">
        <v>562</v>
      </c>
      <c r="H155" s="1537" t="s">
        <v>477</v>
      </c>
      <c r="I155" s="1538"/>
      <c r="J155" s="1539">
        <v>4</v>
      </c>
      <c r="K155" s="1540"/>
      <c r="L155" s="1541">
        <f>J155+K155</f>
        <v>4</v>
      </c>
    </row>
    <row r="156" spans="1:12" ht="17.25" customHeight="1">
      <c r="A156" s="1501" t="s">
        <v>1030</v>
      </c>
      <c r="B156" s="1542"/>
      <c r="C156" s="1416" t="s">
        <v>1031</v>
      </c>
      <c r="D156" s="1416"/>
      <c r="E156" s="1322" t="s">
        <v>1032</v>
      </c>
      <c r="F156" s="1543" t="s">
        <v>1033</v>
      </c>
      <c r="G156" s="1543"/>
      <c r="H156" s="1543"/>
      <c r="I156" s="1543"/>
      <c r="J156" s="1544">
        <f>J157+J158</f>
        <v>544</v>
      </c>
      <c r="K156" s="1545">
        <f>K157+K158</f>
        <v>0</v>
      </c>
      <c r="L156" s="1546">
        <f>L157+L158</f>
        <v>544</v>
      </c>
    </row>
    <row r="157" spans="1:12" ht="15" customHeight="1">
      <c r="A157" s="1501"/>
      <c r="B157" s="1542"/>
      <c r="C157" s="1416"/>
      <c r="D157" s="1416"/>
      <c r="E157" s="1322"/>
      <c r="F157" s="722" t="s">
        <v>1034</v>
      </c>
      <c r="G157" s="1547" t="s">
        <v>849</v>
      </c>
      <c r="H157" s="1262" t="s">
        <v>486</v>
      </c>
      <c r="I157" s="1448"/>
      <c r="J157" s="1548">
        <v>0</v>
      </c>
      <c r="K157" s="1450">
        <v>239</v>
      </c>
      <c r="L157" s="1549">
        <f>J157+K157</f>
        <v>239</v>
      </c>
    </row>
    <row r="158" spans="1:12" ht="16.5" customHeight="1">
      <c r="A158" s="1501"/>
      <c r="B158" s="1542"/>
      <c r="C158" s="1416"/>
      <c r="D158" s="1416"/>
      <c r="E158" s="1322"/>
      <c r="F158" s="722"/>
      <c r="G158" s="722"/>
      <c r="H158" s="1427" t="s">
        <v>477</v>
      </c>
      <c r="I158" s="1379"/>
      <c r="J158" s="1550">
        <v>544</v>
      </c>
      <c r="K158" s="1381">
        <v>-239</v>
      </c>
      <c r="L158" s="1551">
        <f>J158+K158</f>
        <v>305</v>
      </c>
    </row>
    <row r="159" spans="1:12" ht="33.75" customHeight="1">
      <c r="A159" s="1501" t="s">
        <v>1035</v>
      </c>
      <c r="B159" s="1552"/>
      <c r="C159" s="1553" t="s">
        <v>1036</v>
      </c>
      <c r="D159" s="1553"/>
      <c r="E159" s="1322" t="s">
        <v>1037</v>
      </c>
      <c r="F159" s="828" t="s">
        <v>939</v>
      </c>
      <c r="G159" s="1554" t="s">
        <v>1038</v>
      </c>
      <c r="H159" s="1507" t="s">
        <v>698</v>
      </c>
      <c r="I159" s="1555"/>
      <c r="J159" s="1508"/>
      <c r="K159" s="1509"/>
      <c r="L159" s="1510">
        <f>J159+K159</f>
        <v>0</v>
      </c>
    </row>
    <row r="160" spans="1:12" ht="21" customHeight="1">
      <c r="A160" s="1556" t="s">
        <v>1039</v>
      </c>
      <c r="B160" s="1556"/>
      <c r="C160" s="1556"/>
      <c r="D160" s="1556"/>
      <c r="E160" s="1556"/>
      <c r="F160" s="1556"/>
      <c r="G160" s="1556"/>
      <c r="H160" s="1556"/>
      <c r="I160" s="1557"/>
      <c r="J160" s="1558">
        <f>J161+J162</f>
        <v>34281.6</v>
      </c>
      <c r="K160" s="1559">
        <f>K161+K162</f>
        <v>173851.6</v>
      </c>
      <c r="L160" s="1560">
        <f>L161+L162</f>
        <v>208133.2</v>
      </c>
    </row>
    <row r="161" spans="1:12" ht="15.75" customHeight="1">
      <c r="A161" s="1561" t="s">
        <v>303</v>
      </c>
      <c r="B161" s="1561"/>
      <c r="C161" s="1561"/>
      <c r="D161" s="1562" t="s">
        <v>453</v>
      </c>
      <c r="E161" s="1562"/>
      <c r="F161" s="1562"/>
      <c r="G161" s="1562"/>
      <c r="H161" s="1562"/>
      <c r="I161" s="1562"/>
      <c r="J161" s="1548">
        <f>J13+J57+J75+J76+J80+J94+J109+J120+J125+J132+J133+J135+J154+J155+J156</f>
        <v>34281.6</v>
      </c>
      <c r="K161" s="1450">
        <f>K13+K57+K75+K76+K80+K94+K109+K120+K125+K132+K133+K135+K154+K155+K156</f>
        <v>7652.5</v>
      </c>
      <c r="L161" s="1549">
        <f>L13+L57+L75+L76+L80+L94+L109+L120+L125+L132+L133+L135+L154+L155+L156</f>
        <v>41934.1</v>
      </c>
    </row>
    <row r="162" spans="1:15" ht="14.25">
      <c r="A162" s="1561"/>
      <c r="B162" s="1561"/>
      <c r="C162" s="1561"/>
      <c r="D162" s="1563" t="s">
        <v>883</v>
      </c>
      <c r="E162" s="1563"/>
      <c r="F162" s="1563"/>
      <c r="G162" s="1563"/>
      <c r="H162" s="1563"/>
      <c r="I162" s="1563"/>
      <c r="J162" s="1550">
        <f>J14+J58+J81+J95+J110+J126+J136</f>
        <v>0</v>
      </c>
      <c r="K162" s="1381">
        <f>K14+K58+K81+K95+K110+K126+K136</f>
        <v>166199.1</v>
      </c>
      <c r="L162" s="1551">
        <f>L14+L58+L81+L95+L110+L126+L136</f>
        <v>166199.1</v>
      </c>
      <c r="O162" s="1564"/>
    </row>
    <row r="163" spans="1:12" ht="15" customHeight="1">
      <c r="A163" s="7"/>
      <c r="B163" s="7"/>
      <c r="C163" s="7"/>
      <c r="D163" s="7"/>
      <c r="E163" s="7"/>
      <c r="F163" s="7"/>
      <c r="G163" s="1463" t="s">
        <v>1040</v>
      </c>
      <c r="H163" s="7"/>
      <c r="I163" s="7"/>
      <c r="J163" s="7"/>
      <c r="K163" s="7"/>
      <c r="L163" s="7"/>
    </row>
  </sheetData>
  <sheetProtection selectLockedCells="1" selectUnlockedCells="1"/>
  <mergeCells count="227">
    <mergeCell ref="H1:L1"/>
    <mergeCell ref="E2:L2"/>
    <mergeCell ref="E3:L3"/>
    <mergeCell ref="A4:L4"/>
    <mergeCell ref="D5:L5"/>
    <mergeCell ref="A7:J7"/>
    <mergeCell ref="A8:J8"/>
    <mergeCell ref="K9:L9"/>
    <mergeCell ref="A10:A11"/>
    <mergeCell ref="B10:B11"/>
    <mergeCell ref="C10:D11"/>
    <mergeCell ref="E10:E11"/>
    <mergeCell ref="F10:F11"/>
    <mergeCell ref="G10:G11"/>
    <mergeCell ref="H10:H11"/>
    <mergeCell ref="I10:I11"/>
    <mergeCell ref="J10:L10"/>
    <mergeCell ref="A12:A14"/>
    <mergeCell ref="B12:B14"/>
    <mergeCell ref="C12:D14"/>
    <mergeCell ref="E12:E55"/>
    <mergeCell ref="F12:I12"/>
    <mergeCell ref="F13:F14"/>
    <mergeCell ref="G13:I13"/>
    <mergeCell ref="G14:I14"/>
    <mergeCell ref="A15:A55"/>
    <mergeCell ref="B15:B48"/>
    <mergeCell ref="C15:C55"/>
    <mergeCell ref="D15:D48"/>
    <mergeCell ref="F15:I15"/>
    <mergeCell ref="F16:F17"/>
    <mergeCell ref="G16:I16"/>
    <mergeCell ref="G17:I17"/>
    <mergeCell ref="F18:I18"/>
    <mergeCell ref="F19:F20"/>
    <mergeCell ref="G19:I19"/>
    <mergeCell ref="G20:I20"/>
    <mergeCell ref="F21:F23"/>
    <mergeCell ref="H21:H23"/>
    <mergeCell ref="F24:I24"/>
    <mergeCell ref="F25:F26"/>
    <mergeCell ref="G25:I25"/>
    <mergeCell ref="G26:I26"/>
    <mergeCell ref="F27:F29"/>
    <mergeCell ref="H27:H29"/>
    <mergeCell ref="F30:I30"/>
    <mergeCell ref="F31:F32"/>
    <mergeCell ref="G31:I31"/>
    <mergeCell ref="G32:I32"/>
    <mergeCell ref="F33:F36"/>
    <mergeCell ref="H33:H36"/>
    <mergeCell ref="F37:I37"/>
    <mergeCell ref="F38:F39"/>
    <mergeCell ref="G38:I38"/>
    <mergeCell ref="G39:I39"/>
    <mergeCell ref="F40:F42"/>
    <mergeCell ref="H40:H42"/>
    <mergeCell ref="F43:I43"/>
    <mergeCell ref="F44:F45"/>
    <mergeCell ref="G44:I44"/>
    <mergeCell ref="G45:I45"/>
    <mergeCell ref="F46:F48"/>
    <mergeCell ref="H46:H48"/>
    <mergeCell ref="B49:B55"/>
    <mergeCell ref="D49:D55"/>
    <mergeCell ref="F49:I49"/>
    <mergeCell ref="F50:F51"/>
    <mergeCell ref="G50:I50"/>
    <mergeCell ref="G51:I51"/>
    <mergeCell ref="F52:I52"/>
    <mergeCell ref="F53:F55"/>
    <mergeCell ref="H53:H55"/>
    <mergeCell ref="A56:A58"/>
    <mergeCell ref="B56:B58"/>
    <mergeCell ref="C56:D58"/>
    <mergeCell ref="E56:E74"/>
    <mergeCell ref="F56:I56"/>
    <mergeCell ref="F57:F58"/>
    <mergeCell ref="G57:I57"/>
    <mergeCell ref="G58:I58"/>
    <mergeCell ref="A59:A74"/>
    <mergeCell ref="C59:C74"/>
    <mergeCell ref="B60:B73"/>
    <mergeCell ref="D60:D73"/>
    <mergeCell ref="F60:I60"/>
    <mergeCell ref="F61:I61"/>
    <mergeCell ref="F62:F64"/>
    <mergeCell ref="G62:G64"/>
    <mergeCell ref="F65:I65"/>
    <mergeCell ref="F67:I67"/>
    <mergeCell ref="F68:F70"/>
    <mergeCell ref="G68:G70"/>
    <mergeCell ref="F71:I71"/>
    <mergeCell ref="F72:F73"/>
    <mergeCell ref="H72:H73"/>
    <mergeCell ref="C75:D75"/>
    <mergeCell ref="A76:A78"/>
    <mergeCell ref="B76:B78"/>
    <mergeCell ref="C76:D78"/>
    <mergeCell ref="E76:E78"/>
    <mergeCell ref="F76:I76"/>
    <mergeCell ref="F77:F78"/>
    <mergeCell ref="G77:G78"/>
    <mergeCell ref="C79:D81"/>
    <mergeCell ref="E79:E90"/>
    <mergeCell ref="F79:I79"/>
    <mergeCell ref="F80:F81"/>
    <mergeCell ref="G80:I80"/>
    <mergeCell ref="G81:I81"/>
    <mergeCell ref="A82:A90"/>
    <mergeCell ref="C82:C90"/>
    <mergeCell ref="B85:B90"/>
    <mergeCell ref="D85:D90"/>
    <mergeCell ref="F85:I85"/>
    <mergeCell ref="F86:F87"/>
    <mergeCell ref="G86:I86"/>
    <mergeCell ref="G87:I87"/>
    <mergeCell ref="F88:F90"/>
    <mergeCell ref="H88:H90"/>
    <mergeCell ref="A93:A95"/>
    <mergeCell ref="B93:B95"/>
    <mergeCell ref="C93:D95"/>
    <mergeCell ref="E93:E107"/>
    <mergeCell ref="F93:I93"/>
    <mergeCell ref="F94:F95"/>
    <mergeCell ref="G94:I94"/>
    <mergeCell ref="G95:I95"/>
    <mergeCell ref="A96:A107"/>
    <mergeCell ref="B96:B99"/>
    <mergeCell ref="C96:C107"/>
    <mergeCell ref="D96:D99"/>
    <mergeCell ref="F96:I96"/>
    <mergeCell ref="F97:F99"/>
    <mergeCell ref="G97:G99"/>
    <mergeCell ref="B101:B107"/>
    <mergeCell ref="D101:D107"/>
    <mergeCell ref="F101:I101"/>
    <mergeCell ref="F102:F103"/>
    <mergeCell ref="G102:I102"/>
    <mergeCell ref="G103:I103"/>
    <mergeCell ref="F104:F107"/>
    <mergeCell ref="C108:D110"/>
    <mergeCell ref="E108:E119"/>
    <mergeCell ref="F108:I108"/>
    <mergeCell ref="F109:F110"/>
    <mergeCell ref="G109:I109"/>
    <mergeCell ref="G110:I110"/>
    <mergeCell ref="A111:A119"/>
    <mergeCell ref="B111:B118"/>
    <mergeCell ref="C111:C119"/>
    <mergeCell ref="D111:D115"/>
    <mergeCell ref="F111:I111"/>
    <mergeCell ref="F112:F113"/>
    <mergeCell ref="G112:I112"/>
    <mergeCell ref="G113:I113"/>
    <mergeCell ref="F114:I114"/>
    <mergeCell ref="D116:D118"/>
    <mergeCell ref="F116:I116"/>
    <mergeCell ref="F117:F118"/>
    <mergeCell ref="H117:H118"/>
    <mergeCell ref="A120:A123"/>
    <mergeCell ref="B120:B123"/>
    <mergeCell ref="C120:D123"/>
    <mergeCell ref="E120:E123"/>
    <mergeCell ref="F120:I120"/>
    <mergeCell ref="G122:G123"/>
    <mergeCell ref="A124:A131"/>
    <mergeCell ref="B124:B131"/>
    <mergeCell ref="C124:D131"/>
    <mergeCell ref="E124:E131"/>
    <mergeCell ref="F124:I124"/>
    <mergeCell ref="F125:F126"/>
    <mergeCell ref="G125:I125"/>
    <mergeCell ref="G126:I126"/>
    <mergeCell ref="F127:I127"/>
    <mergeCell ref="F128:F129"/>
    <mergeCell ref="H128:H129"/>
    <mergeCell ref="F130:I130"/>
    <mergeCell ref="C132:D132"/>
    <mergeCell ref="C133:D133"/>
    <mergeCell ref="A134:A136"/>
    <mergeCell ref="B134:B136"/>
    <mergeCell ref="C134:D136"/>
    <mergeCell ref="E134:E153"/>
    <mergeCell ref="F134:I134"/>
    <mergeCell ref="F135:F136"/>
    <mergeCell ref="G135:I135"/>
    <mergeCell ref="G136:I136"/>
    <mergeCell ref="A137:A153"/>
    <mergeCell ref="B137:B148"/>
    <mergeCell ref="C137:C153"/>
    <mergeCell ref="D137:D148"/>
    <mergeCell ref="F137:I137"/>
    <mergeCell ref="F138:F139"/>
    <mergeCell ref="G138:I138"/>
    <mergeCell ref="G139:I139"/>
    <mergeCell ref="F140:I140"/>
    <mergeCell ref="F141:F142"/>
    <mergeCell ref="H141:H142"/>
    <mergeCell ref="F143:I143"/>
    <mergeCell ref="F144:F145"/>
    <mergeCell ref="H144:H145"/>
    <mergeCell ref="F146:I146"/>
    <mergeCell ref="F147:F148"/>
    <mergeCell ref="H147:H148"/>
    <mergeCell ref="B149:B153"/>
    <mergeCell ref="D149:D153"/>
    <mergeCell ref="F149:I149"/>
    <mergeCell ref="F150:F151"/>
    <mergeCell ref="G150:I150"/>
    <mergeCell ref="G151:I151"/>
    <mergeCell ref="F152:F153"/>
    <mergeCell ref="H152:H153"/>
    <mergeCell ref="C154:D154"/>
    <mergeCell ref="C155:D155"/>
    <mergeCell ref="A156:A158"/>
    <mergeCell ref="B156:B158"/>
    <mergeCell ref="C156:D158"/>
    <mergeCell ref="E156:E158"/>
    <mergeCell ref="F156:I156"/>
    <mergeCell ref="F157:F158"/>
    <mergeCell ref="G157:G158"/>
    <mergeCell ref="C159:D159"/>
    <mergeCell ref="A160:H160"/>
    <mergeCell ref="A161:C162"/>
    <mergeCell ref="D161:I161"/>
    <mergeCell ref="D162:I16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22"/>
  <sheetViews>
    <sheetView tabSelected="1" workbookViewId="0" topLeftCell="A1">
      <selection activeCell="A1" sqref="A1:IV65536"/>
    </sheetView>
  </sheetViews>
  <sheetFormatPr defaultColWidth="9.00390625" defaultRowHeight="12.75" customHeight="1"/>
  <cols>
    <col min="1" max="1" width="21.25390625" style="0" customWidth="1"/>
    <col min="2" max="2" width="1.875" style="0" customWidth="1"/>
    <col min="3" max="3" width="1.37890625" style="0" customWidth="1"/>
    <col min="4" max="4" width="58.75390625" style="0" customWidth="1"/>
    <col min="5" max="5" width="10.25390625" style="0" customWidth="1"/>
  </cols>
  <sheetData>
    <row r="1" spans="1:7" ht="14.25" customHeight="1">
      <c r="A1" s="7"/>
      <c r="B1" s="7"/>
      <c r="C1" s="7"/>
      <c r="D1" s="498" t="s">
        <v>1041</v>
      </c>
      <c r="E1" s="498"/>
      <c r="F1" s="498"/>
      <c r="G1" s="498"/>
    </row>
    <row r="2" spans="1:7" ht="14.25" customHeight="1">
      <c r="A2" s="498" t="s">
        <v>865</v>
      </c>
      <c r="B2" s="498"/>
      <c r="C2" s="498"/>
      <c r="D2" s="498"/>
      <c r="E2" s="498"/>
      <c r="F2" s="498"/>
      <c r="G2" s="498"/>
    </row>
    <row r="3" spans="1:7" ht="12.75" customHeight="1">
      <c r="A3" s="498" t="s">
        <v>866</v>
      </c>
      <c r="B3" s="498"/>
      <c r="C3" s="498"/>
      <c r="D3" s="498"/>
      <c r="E3" s="498"/>
      <c r="F3" s="498"/>
      <c r="G3" s="498"/>
    </row>
    <row r="4" spans="1:7" ht="12" customHeight="1">
      <c r="A4" s="498" t="s">
        <v>1042</v>
      </c>
      <c r="B4" s="498"/>
      <c r="C4" s="498"/>
      <c r="D4" s="498"/>
      <c r="E4" s="498"/>
      <c r="F4" s="498"/>
      <c r="G4" s="498"/>
    </row>
    <row r="5" spans="1:7" ht="10.5" customHeight="1">
      <c r="A5" s="498" t="s">
        <v>4</v>
      </c>
      <c r="B5" s="498"/>
      <c r="C5" s="498"/>
      <c r="D5" s="498"/>
      <c r="E5" s="498"/>
      <c r="F5" s="498"/>
      <c r="G5" s="498"/>
    </row>
    <row r="6" spans="1:7" ht="6" customHeight="1">
      <c r="A6" s="7"/>
      <c r="B6" s="7"/>
      <c r="C6" s="7"/>
      <c r="D6" s="7"/>
      <c r="E6" s="701"/>
      <c r="F6" s="7"/>
      <c r="G6" s="7"/>
    </row>
    <row r="7" spans="1:7" ht="15.75" customHeight="1">
      <c r="A7" s="1565" t="s">
        <v>1043</v>
      </c>
      <c r="B7" s="1565"/>
      <c r="C7" s="1565"/>
      <c r="D7" s="1565"/>
      <c r="E7" s="1565"/>
      <c r="F7" s="1565"/>
      <c r="G7" s="1565"/>
    </row>
    <row r="8" spans="1:7" ht="13.5" customHeight="1">
      <c r="A8" s="1565" t="s">
        <v>1044</v>
      </c>
      <c r="B8" s="1565"/>
      <c r="C8" s="1565"/>
      <c r="D8" s="1565"/>
      <c r="E8" s="1565"/>
      <c r="F8" s="1565"/>
      <c r="G8" s="1565"/>
    </row>
    <row r="9" spans="1:7" ht="13.5" customHeight="1">
      <c r="A9" s="1565" t="s">
        <v>1045</v>
      </c>
      <c r="B9" s="1565"/>
      <c r="C9" s="1565"/>
      <c r="D9" s="1565"/>
      <c r="E9" s="1565"/>
      <c r="F9" s="1565"/>
      <c r="G9" s="1565"/>
    </row>
    <row r="10" spans="1:7" ht="12" customHeight="1">
      <c r="A10" s="1566"/>
      <c r="B10" s="1566"/>
      <c r="C10" s="1566"/>
      <c r="D10" s="1566"/>
      <c r="E10" s="14"/>
      <c r="F10" s="1567"/>
      <c r="G10" s="14" t="s">
        <v>7</v>
      </c>
    </row>
    <row r="11" spans="1:7" ht="12" customHeight="1">
      <c r="A11" s="1568" t="s">
        <v>8</v>
      </c>
      <c r="B11" s="16" t="s">
        <v>9</v>
      </c>
      <c r="C11" s="16"/>
      <c r="D11" s="16"/>
      <c r="E11" s="17" t="s">
        <v>10</v>
      </c>
      <c r="F11" s="17"/>
      <c r="G11" s="17"/>
    </row>
    <row r="12" spans="1:7" ht="33" customHeight="1">
      <c r="A12" s="1568"/>
      <c r="B12" s="16"/>
      <c r="C12" s="16"/>
      <c r="D12" s="16"/>
      <c r="E12" s="1569" t="s">
        <v>1046</v>
      </c>
      <c r="F12" s="19" t="s">
        <v>12</v>
      </c>
      <c r="G12" s="1570" t="s">
        <v>13</v>
      </c>
    </row>
    <row r="13" spans="1:7" ht="22.5" customHeight="1">
      <c r="A13" s="1571" t="s">
        <v>1047</v>
      </c>
      <c r="B13" s="1571"/>
      <c r="C13" s="1571"/>
      <c r="D13" s="1571"/>
      <c r="E13" s="1572">
        <f>E14+E42</f>
        <v>540560.3</v>
      </c>
      <c r="F13" s="1573">
        <f>F14+F42</f>
        <v>-24246.399999999998</v>
      </c>
      <c r="G13" s="1574">
        <f>G14+G42</f>
        <v>474121.30000000005</v>
      </c>
    </row>
    <row r="14" spans="1:7" ht="17.25" customHeight="1">
      <c r="A14" s="21" t="s">
        <v>14</v>
      </c>
      <c r="B14" s="1575" t="s">
        <v>15</v>
      </c>
      <c r="C14" s="1575"/>
      <c r="D14" s="1575"/>
      <c r="E14" s="1576">
        <f>E21+E39</f>
        <v>6306</v>
      </c>
      <c r="F14" s="1577">
        <f>F21+F39</f>
        <v>1560</v>
      </c>
      <c r="G14" s="1578">
        <f>G21+G39</f>
        <v>7866</v>
      </c>
    </row>
    <row r="15" spans="1:7" ht="21.75" customHeight="1">
      <c r="A15" s="21" t="s">
        <v>34</v>
      </c>
      <c r="B15" s="1579" t="s">
        <v>35</v>
      </c>
      <c r="C15" s="1579"/>
      <c r="D15" s="1579"/>
      <c r="E15" s="1576">
        <f>E16</f>
        <v>1888</v>
      </c>
      <c r="F15" s="1577">
        <f>F16</f>
        <v>0</v>
      </c>
      <c r="G15" s="1578">
        <f>G16</f>
        <v>1888</v>
      </c>
    </row>
    <row r="16" spans="1:7" ht="24" customHeight="1">
      <c r="A16" s="1580" t="s">
        <v>36</v>
      </c>
      <c r="B16" s="1581" t="s">
        <v>37</v>
      </c>
      <c r="C16" s="1581"/>
      <c r="D16" s="1581"/>
      <c r="E16" s="1582">
        <f>E17+E18+E19+E20</f>
        <v>1888</v>
      </c>
      <c r="F16" s="1583">
        <f>F17+F18+F19+F20</f>
        <v>0</v>
      </c>
      <c r="G16" s="1584">
        <f>G17+G18+G19+G20</f>
        <v>1888</v>
      </c>
    </row>
    <row r="17" spans="1:7" ht="30.75" customHeight="1">
      <c r="A17" s="80" t="s">
        <v>38</v>
      </c>
      <c r="B17" s="1585" t="s">
        <v>39</v>
      </c>
      <c r="C17" s="1585"/>
      <c r="D17" s="1585"/>
      <c r="E17" s="1586">
        <v>700</v>
      </c>
      <c r="F17" s="1587"/>
      <c r="G17" s="1588">
        <f>E17+F17</f>
        <v>700</v>
      </c>
    </row>
    <row r="18" spans="1:7" ht="34.5" customHeight="1">
      <c r="A18" s="80" t="s">
        <v>40</v>
      </c>
      <c r="B18" s="1585" t="s">
        <v>41</v>
      </c>
      <c r="C18" s="1585"/>
      <c r="D18" s="1585"/>
      <c r="E18" s="1586">
        <v>5</v>
      </c>
      <c r="F18" s="1587"/>
      <c r="G18" s="1588">
        <f>E18+F18</f>
        <v>5</v>
      </c>
    </row>
    <row r="19" spans="1:7" ht="30.75" customHeight="1">
      <c r="A19" s="80" t="s">
        <v>42</v>
      </c>
      <c r="B19" s="1585" t="s">
        <v>43</v>
      </c>
      <c r="C19" s="1585"/>
      <c r="D19" s="1585"/>
      <c r="E19" s="1586">
        <v>1183</v>
      </c>
      <c r="F19" s="1587"/>
      <c r="G19" s="1588">
        <f>E19+F19</f>
        <v>1183</v>
      </c>
    </row>
    <row r="20" spans="1:7" ht="31.5" customHeight="1">
      <c r="A20" s="85" t="s">
        <v>44</v>
      </c>
      <c r="B20" s="1589" t="s">
        <v>45</v>
      </c>
      <c r="C20" s="1589"/>
      <c r="D20" s="1589"/>
      <c r="E20" s="1590">
        <v>0</v>
      </c>
      <c r="F20" s="1591"/>
      <c r="G20" s="1592">
        <f>E20+F20</f>
        <v>0</v>
      </c>
    </row>
    <row r="21" spans="1:7" ht="18" customHeight="1">
      <c r="A21" s="1593" t="s">
        <v>97</v>
      </c>
      <c r="B21" s="1593"/>
      <c r="C21" s="1593"/>
      <c r="D21" s="1593"/>
      <c r="E21" s="1576">
        <f>E15</f>
        <v>1888</v>
      </c>
      <c r="F21" s="1577">
        <f>F15</f>
        <v>0</v>
      </c>
      <c r="G21" s="1578">
        <f>G15</f>
        <v>1888</v>
      </c>
    </row>
    <row r="22" spans="1:7" ht="6" customHeight="1">
      <c r="A22" s="1594"/>
      <c r="B22" s="1595"/>
      <c r="C22" s="1596"/>
      <c r="D22" s="1596"/>
      <c r="E22" s="1597"/>
      <c r="F22" s="1597"/>
      <c r="G22" s="1597"/>
    </row>
    <row r="23" spans="1:7" ht="24" customHeight="1">
      <c r="A23" s="1598" t="s">
        <v>1048</v>
      </c>
      <c r="B23" s="1599" t="s">
        <v>100</v>
      </c>
      <c r="C23" s="1599"/>
      <c r="D23" s="1599"/>
      <c r="E23" s="1600">
        <f>E24+E25+E26+E27</f>
        <v>3654</v>
      </c>
      <c r="F23" s="1601">
        <f>F24+F25+F26+F27</f>
        <v>0</v>
      </c>
      <c r="G23" s="1602">
        <f>G24+G25+G26+G27</f>
        <v>3654</v>
      </c>
    </row>
    <row r="24" spans="1:7" ht="43.5" customHeight="1">
      <c r="A24" s="1603" t="s">
        <v>1049</v>
      </c>
      <c r="B24" s="277" t="s">
        <v>1050</v>
      </c>
      <c r="C24" s="277"/>
      <c r="D24" s="277"/>
      <c r="E24" s="1604">
        <v>3076</v>
      </c>
      <c r="F24" s="1605"/>
      <c r="G24" s="1606">
        <f>E24+F24</f>
        <v>3076</v>
      </c>
    </row>
    <row r="25" spans="1:7" ht="32.25" customHeight="1">
      <c r="A25" s="1607" t="s">
        <v>116</v>
      </c>
      <c r="B25" s="1608" t="s">
        <v>117</v>
      </c>
      <c r="C25" s="1608"/>
      <c r="D25" s="1608"/>
      <c r="E25" s="1586">
        <v>578</v>
      </c>
      <c r="F25" s="1587"/>
      <c r="G25" s="1588">
        <f>E25+F25</f>
        <v>578</v>
      </c>
    </row>
    <row r="26" spans="1:7" ht="43.5" customHeight="1">
      <c r="A26" s="1607" t="s">
        <v>1051</v>
      </c>
      <c r="B26" s="1609" t="s">
        <v>135</v>
      </c>
      <c r="C26" s="1609"/>
      <c r="D26" s="1609"/>
      <c r="E26" s="1586"/>
      <c r="F26" s="1587"/>
      <c r="G26" s="1588">
        <f>E26+F26</f>
        <v>0</v>
      </c>
    </row>
    <row r="27" spans="1:7" ht="22.5" customHeight="1">
      <c r="A27" s="208" t="s">
        <v>140</v>
      </c>
      <c r="B27" s="1610" t="s">
        <v>141</v>
      </c>
      <c r="C27" s="1610"/>
      <c r="D27" s="1610"/>
      <c r="E27" s="1611"/>
      <c r="F27" s="1612"/>
      <c r="G27" s="1613">
        <f>E27+F27</f>
        <v>0</v>
      </c>
    </row>
    <row r="28" spans="1:7" ht="21.75" customHeight="1">
      <c r="A28" s="1598" t="s">
        <v>1052</v>
      </c>
      <c r="B28" s="1614" t="s">
        <v>159</v>
      </c>
      <c r="C28" s="1614"/>
      <c r="D28" s="1614"/>
      <c r="E28" s="1600">
        <f>E29</f>
        <v>0</v>
      </c>
      <c r="F28" s="1601">
        <f>F29</f>
        <v>0</v>
      </c>
      <c r="G28" s="1602">
        <f>G29</f>
        <v>0</v>
      </c>
    </row>
    <row r="29" spans="1:7" ht="33" customHeight="1">
      <c r="A29" s="255" t="s">
        <v>164</v>
      </c>
      <c r="B29" s="1615" t="s">
        <v>165</v>
      </c>
      <c r="C29" s="1615"/>
      <c r="D29" s="1615"/>
      <c r="E29" s="1616"/>
      <c r="F29" s="1617"/>
      <c r="G29" s="1618">
        <f>E29+F29</f>
        <v>0</v>
      </c>
    </row>
    <row r="30" spans="1:7" ht="20.25" customHeight="1">
      <c r="A30" s="1619" t="s">
        <v>1053</v>
      </c>
      <c r="B30" s="1614" t="s">
        <v>181</v>
      </c>
      <c r="C30" s="1614"/>
      <c r="D30" s="1614"/>
      <c r="E30" s="1600">
        <f>E31</f>
        <v>0</v>
      </c>
      <c r="F30" s="1601">
        <f>F31</f>
        <v>1560</v>
      </c>
      <c r="G30" s="1602">
        <f>G31</f>
        <v>1560</v>
      </c>
    </row>
    <row r="31" spans="1:7" ht="77.25" customHeight="1">
      <c r="A31" s="1620" t="s">
        <v>1054</v>
      </c>
      <c r="B31" s="1621" t="s">
        <v>1055</v>
      </c>
      <c r="C31" s="1621"/>
      <c r="D31" s="1621"/>
      <c r="E31" s="1616">
        <v>0</v>
      </c>
      <c r="F31" s="1617">
        <v>1560</v>
      </c>
      <c r="G31" s="1618">
        <f>E31+F31</f>
        <v>1560</v>
      </c>
    </row>
    <row r="32" spans="1:7" ht="17.25" customHeight="1">
      <c r="A32" s="1598" t="s">
        <v>1056</v>
      </c>
      <c r="B32" s="1614" t="s">
        <v>209</v>
      </c>
      <c r="C32" s="1614"/>
      <c r="D32" s="1614"/>
      <c r="E32" s="1600">
        <f>E33</f>
        <v>640</v>
      </c>
      <c r="F32" s="1601">
        <f>F33</f>
        <v>0</v>
      </c>
      <c r="G32" s="1602">
        <f>G33</f>
        <v>640</v>
      </c>
    </row>
    <row r="33" spans="1:7" ht="21" customHeight="1">
      <c r="A33" s="208" t="s">
        <v>1057</v>
      </c>
      <c r="B33" s="1622" t="s">
        <v>213</v>
      </c>
      <c r="C33" s="1622"/>
      <c r="D33" s="1622"/>
      <c r="E33" s="1616">
        <v>640</v>
      </c>
      <c r="F33" s="1617"/>
      <c r="G33" s="1618">
        <f>E33+F33</f>
        <v>640</v>
      </c>
    </row>
    <row r="34" spans="1:7" ht="14.25" customHeight="1">
      <c r="A34" s="1598" t="s">
        <v>1058</v>
      </c>
      <c r="B34" s="1623" t="s">
        <v>216</v>
      </c>
      <c r="C34" s="1623"/>
      <c r="D34" s="1623"/>
      <c r="E34" s="1600">
        <f>E35+E36</f>
        <v>66.4</v>
      </c>
      <c r="F34" s="1601">
        <f>F35+F36</f>
        <v>0</v>
      </c>
      <c r="G34" s="1602">
        <f>G35+G36</f>
        <v>66.4</v>
      </c>
    </row>
    <row r="35" spans="1:7" ht="30" customHeight="1">
      <c r="A35" s="206" t="s">
        <v>263</v>
      </c>
      <c r="B35" s="1624" t="s">
        <v>264</v>
      </c>
      <c r="C35" s="1624"/>
      <c r="D35" s="1624"/>
      <c r="E35" s="1604"/>
      <c r="F35" s="1605"/>
      <c r="G35" s="1606">
        <f>E35+F35</f>
        <v>0</v>
      </c>
    </row>
    <row r="36" spans="1:7" ht="42" customHeight="1">
      <c r="A36" s="208" t="s">
        <v>271</v>
      </c>
      <c r="B36" s="1625" t="s">
        <v>272</v>
      </c>
      <c r="C36" s="1625"/>
      <c r="D36" s="1625"/>
      <c r="E36" s="1611">
        <v>66.4</v>
      </c>
      <c r="F36" s="1612"/>
      <c r="G36" s="1613">
        <f>E36+F36</f>
        <v>66.4</v>
      </c>
    </row>
    <row r="37" spans="1:7" ht="18" customHeight="1">
      <c r="A37" s="1598" t="s">
        <v>1059</v>
      </c>
      <c r="B37" s="1626" t="s">
        <v>278</v>
      </c>
      <c r="C37" s="1626"/>
      <c r="D37" s="1626"/>
      <c r="E37" s="1600">
        <f>E38</f>
        <v>57.6</v>
      </c>
      <c r="F37" s="1601">
        <f>F38</f>
        <v>0</v>
      </c>
      <c r="G37" s="1602">
        <f>G38</f>
        <v>57.6</v>
      </c>
    </row>
    <row r="38" spans="1:7" ht="22.5" customHeight="1">
      <c r="A38" s="1627" t="s">
        <v>1060</v>
      </c>
      <c r="B38" s="1628" t="s">
        <v>1061</v>
      </c>
      <c r="C38" s="1628"/>
      <c r="D38" s="1628"/>
      <c r="E38" s="1629">
        <v>57.6</v>
      </c>
      <c r="F38" s="1630"/>
      <c r="G38" s="1631">
        <f>E38+F38</f>
        <v>57.6</v>
      </c>
    </row>
    <row r="39" spans="1:7" ht="16.5" customHeight="1">
      <c r="A39" s="1632" t="s">
        <v>285</v>
      </c>
      <c r="B39" s="1632"/>
      <c r="C39" s="1632"/>
      <c r="D39" s="1632"/>
      <c r="E39" s="1633">
        <f>E23+E28+E30+E32+E34+E37</f>
        <v>4418</v>
      </c>
      <c r="F39" s="1634">
        <f>F23+F28+F30+F32+F34+F37</f>
        <v>1560</v>
      </c>
      <c r="G39" s="1635">
        <f>G23+G28+G30+G32+G34+G37</f>
        <v>5978</v>
      </c>
    </row>
    <row r="40" spans="1:7" ht="21" customHeight="1">
      <c r="A40" s="1636"/>
      <c r="B40" s="1637"/>
      <c r="C40" s="1638"/>
      <c r="D40" s="1639" t="s">
        <v>1062</v>
      </c>
      <c r="E40" s="1597"/>
      <c r="F40" s="1597"/>
      <c r="G40" s="1597"/>
    </row>
    <row r="41" spans="1:7" ht="1.5" customHeight="1">
      <c r="A41" s="1636"/>
      <c r="B41" s="1637"/>
      <c r="C41" s="1638"/>
      <c r="D41" s="1638"/>
      <c r="E41" s="1597"/>
      <c r="F41" s="1597"/>
      <c r="G41" s="1597"/>
    </row>
    <row r="42" spans="1:7" ht="29.25" customHeight="1">
      <c r="A42" s="335" t="s">
        <v>286</v>
      </c>
      <c r="B42" s="1640" t="s">
        <v>287</v>
      </c>
      <c r="C42" s="1640"/>
      <c r="D42" s="1640"/>
      <c r="E42" s="1641">
        <f>E43+E61</f>
        <v>534254.3</v>
      </c>
      <c r="F42" s="1642">
        <f>F43+F61</f>
        <v>-25806.399999999998</v>
      </c>
      <c r="G42" s="1643">
        <f>G43+G61</f>
        <v>466255.30000000005</v>
      </c>
    </row>
    <row r="43" spans="1:7" ht="29.25" customHeight="1">
      <c r="A43" s="412" t="s">
        <v>289</v>
      </c>
      <c r="B43" s="1644" t="s">
        <v>290</v>
      </c>
      <c r="C43" s="1644"/>
      <c r="D43" s="1644"/>
      <c r="E43" s="1645">
        <f>E44+E58</f>
        <v>345352.9</v>
      </c>
      <c r="F43" s="1646">
        <f>F44+F58</f>
        <v>-5509.299999999999</v>
      </c>
      <c r="G43" s="1647">
        <f>G44+G58</f>
        <v>311353.4</v>
      </c>
    </row>
    <row r="44" spans="1:7" ht="22.5" customHeight="1">
      <c r="A44" s="1648" t="s">
        <v>1063</v>
      </c>
      <c r="B44" s="1649" t="s">
        <v>300</v>
      </c>
      <c r="C44" s="1649"/>
      <c r="D44" s="1649"/>
      <c r="E44" s="1650">
        <f>E45+E48+E54</f>
        <v>156451.5</v>
      </c>
      <c r="F44" s="1651">
        <f>F45+F48+F54</f>
        <v>0</v>
      </c>
      <c r="G44" s="1652">
        <f>G45+G48+G54</f>
        <v>156451.5</v>
      </c>
    </row>
    <row r="45" spans="1:7" ht="28.5" customHeight="1">
      <c r="A45" s="206" t="s">
        <v>301</v>
      </c>
      <c r="B45" s="1653" t="s">
        <v>302</v>
      </c>
      <c r="C45" s="1653"/>
      <c r="D45" s="1653"/>
      <c r="E45" s="1654">
        <f>E46+E47</f>
        <v>93070</v>
      </c>
      <c r="F45" s="1655">
        <f>F46+F47</f>
        <v>-93070</v>
      </c>
      <c r="G45" s="1656">
        <f>G46+G47</f>
        <v>0</v>
      </c>
    </row>
    <row r="46" spans="1:7" ht="21" customHeight="1">
      <c r="A46" s="208" t="s">
        <v>303</v>
      </c>
      <c r="B46" s="1657" t="s">
        <v>1064</v>
      </c>
      <c r="C46" s="1657"/>
      <c r="D46" s="1657"/>
      <c r="E46" s="1586">
        <v>83070</v>
      </c>
      <c r="F46" s="1587">
        <v>-83070</v>
      </c>
      <c r="G46" s="1588">
        <f>E46+F46</f>
        <v>0</v>
      </c>
    </row>
    <row r="47" spans="1:7" ht="23.25" customHeight="1">
      <c r="A47" s="208"/>
      <c r="B47" s="372" t="s">
        <v>1065</v>
      </c>
      <c r="C47" s="372"/>
      <c r="D47" s="372"/>
      <c r="E47" s="1611">
        <v>10000</v>
      </c>
      <c r="F47" s="1612">
        <v>-10000</v>
      </c>
      <c r="G47" s="1613">
        <f>E47+F47</f>
        <v>0</v>
      </c>
    </row>
    <row r="48" spans="1:7" ht="53.25" customHeight="1">
      <c r="A48" s="206" t="s">
        <v>1066</v>
      </c>
      <c r="B48" s="1658" t="s">
        <v>1067</v>
      </c>
      <c r="C48" s="1658"/>
      <c r="D48" s="1658"/>
      <c r="E48" s="1654">
        <f>E49+E50+E51+E52+E53</f>
        <v>63381.5</v>
      </c>
      <c r="F48" s="1655">
        <f>F49+F50+F51+F52+F53</f>
        <v>0</v>
      </c>
      <c r="G48" s="1656">
        <f>G49+G50+G51+G52+G53</f>
        <v>63381.5</v>
      </c>
    </row>
    <row r="49" spans="1:7" ht="25.5" customHeight="1">
      <c r="A49" s="62" t="s">
        <v>303</v>
      </c>
      <c r="B49" s="1657" t="s">
        <v>1068</v>
      </c>
      <c r="C49" s="1657"/>
      <c r="D49" s="1657"/>
      <c r="E49" s="1659">
        <v>32000</v>
      </c>
      <c r="F49" s="1660"/>
      <c r="G49" s="1661">
        <f>E49+F49</f>
        <v>32000</v>
      </c>
    </row>
    <row r="50" spans="1:7" ht="21.75" customHeight="1">
      <c r="A50" s="62"/>
      <c r="B50" s="1657" t="s">
        <v>1069</v>
      </c>
      <c r="C50" s="1657"/>
      <c r="D50" s="1657"/>
      <c r="E50" s="1659">
        <v>25000</v>
      </c>
      <c r="F50" s="1660"/>
      <c r="G50" s="1661">
        <f>E50+F50</f>
        <v>25000</v>
      </c>
    </row>
    <row r="51" spans="1:7" ht="25.5" customHeight="1">
      <c r="A51" s="62"/>
      <c r="B51" s="1657" t="s">
        <v>1070</v>
      </c>
      <c r="C51" s="1657"/>
      <c r="D51" s="1657"/>
      <c r="E51" s="1586">
        <v>0</v>
      </c>
      <c r="F51" s="1587"/>
      <c r="G51" s="1588">
        <f>E51+F51</f>
        <v>0</v>
      </c>
    </row>
    <row r="52" spans="1:7" ht="44.25" customHeight="1">
      <c r="A52" s="62"/>
      <c r="B52" s="1662" t="s">
        <v>1071</v>
      </c>
      <c r="C52" s="1662"/>
      <c r="D52" s="1662"/>
      <c r="E52" s="1586">
        <v>0</v>
      </c>
      <c r="F52" s="1587"/>
      <c r="G52" s="1588">
        <f>E52+F52</f>
        <v>0</v>
      </c>
    </row>
    <row r="53" spans="1:7" ht="24.75" customHeight="1">
      <c r="A53" s="62"/>
      <c r="B53" s="372" t="s">
        <v>1072</v>
      </c>
      <c r="C53" s="372"/>
      <c r="D53" s="372"/>
      <c r="E53" s="1611">
        <v>6381.5</v>
      </c>
      <c r="F53" s="1612"/>
      <c r="G53" s="1613">
        <f>E53+F53</f>
        <v>6381.5</v>
      </c>
    </row>
    <row r="54" spans="1:7" ht="24.75" customHeight="1">
      <c r="A54" s="55" t="s">
        <v>330</v>
      </c>
      <c r="B54" s="1663" t="s">
        <v>331</v>
      </c>
      <c r="C54" s="1663"/>
      <c r="D54" s="1663"/>
      <c r="E54" s="379">
        <f>E55</f>
        <v>0</v>
      </c>
      <c r="F54" s="380">
        <f>F55</f>
        <v>93070</v>
      </c>
      <c r="G54" s="381">
        <f>G55</f>
        <v>93070</v>
      </c>
    </row>
    <row r="55" spans="1:7" ht="24.75" customHeight="1">
      <c r="A55" s="1664" t="s">
        <v>303</v>
      </c>
      <c r="B55" s="1665" t="s">
        <v>1073</v>
      </c>
      <c r="C55" s="1665"/>
      <c r="D55" s="1665"/>
      <c r="E55" s="291">
        <f>E56+E57</f>
        <v>0</v>
      </c>
      <c r="F55" s="292">
        <f>F56+F57</f>
        <v>93070</v>
      </c>
      <c r="G55" s="293">
        <f>G56+G57</f>
        <v>93070</v>
      </c>
    </row>
    <row r="56" spans="1:7" ht="24.75" customHeight="1">
      <c r="A56" s="1664"/>
      <c r="B56" s="1666" t="s">
        <v>303</v>
      </c>
      <c r="C56" s="1666"/>
      <c r="D56" s="311" t="s">
        <v>1074</v>
      </c>
      <c r="E56" s="82">
        <v>0</v>
      </c>
      <c r="F56" s="83">
        <v>78282.2</v>
      </c>
      <c r="G56" s="84">
        <f>E56+F56</f>
        <v>78282.2</v>
      </c>
    </row>
    <row r="57" spans="1:7" ht="24.75" customHeight="1">
      <c r="A57" s="1664"/>
      <c r="B57" s="1666"/>
      <c r="C57" s="1666"/>
      <c r="D57" s="312" t="s">
        <v>1075</v>
      </c>
      <c r="E57" s="109">
        <v>0</v>
      </c>
      <c r="F57" s="110">
        <v>14787.8</v>
      </c>
      <c r="G57" s="111">
        <f>E57+F57</f>
        <v>14787.8</v>
      </c>
    </row>
    <row r="58" spans="1:7" ht="30" customHeight="1">
      <c r="A58" s="385" t="s">
        <v>375</v>
      </c>
      <c r="B58" s="1614" t="s">
        <v>376</v>
      </c>
      <c r="C58" s="1614"/>
      <c r="D58" s="1614"/>
      <c r="E58" s="1600">
        <f aca="true" t="shared" si="0" ref="E58:G59">E61+E95</f>
        <v>188901.4</v>
      </c>
      <c r="F58" s="1601">
        <f t="shared" si="0"/>
        <v>-5509.299999999999</v>
      </c>
      <c r="G58" s="1602">
        <f t="shared" si="0"/>
        <v>154901.9</v>
      </c>
    </row>
    <row r="59" spans="1:7" ht="30.75" customHeight="1">
      <c r="A59" s="206" t="s">
        <v>1076</v>
      </c>
      <c r="B59" s="1667" t="s">
        <v>1077</v>
      </c>
      <c r="C59" s="1667"/>
      <c r="D59" s="1667"/>
      <c r="E59" s="1654">
        <f t="shared" si="0"/>
        <v>164463.8</v>
      </c>
      <c r="F59" s="1655">
        <f t="shared" si="0"/>
        <v>32753.700000000004</v>
      </c>
      <c r="G59" s="1656">
        <f t="shared" si="0"/>
        <v>220478.9</v>
      </c>
    </row>
    <row r="60" spans="1:7" ht="34.5" customHeight="1">
      <c r="A60" s="1627" t="s">
        <v>1078</v>
      </c>
      <c r="B60" s="1668" t="s">
        <v>1079</v>
      </c>
      <c r="C60" s="1668"/>
      <c r="D60" s="1668"/>
      <c r="E60" s="1629"/>
      <c r="F60" s="1630"/>
      <c r="G60" s="1631">
        <f>E60+F60</f>
        <v>0</v>
      </c>
    </row>
    <row r="61" spans="1:7" ht="29.25" customHeight="1">
      <c r="A61" s="412" t="s">
        <v>391</v>
      </c>
      <c r="B61" s="1669" t="s">
        <v>392</v>
      </c>
      <c r="C61" s="1669"/>
      <c r="D61" s="1669"/>
      <c r="E61" s="1645">
        <f aca="true" t="shared" si="1" ref="E61:G62">E64+E70+E76+E83+E89</f>
        <v>188901.4</v>
      </c>
      <c r="F61" s="1646">
        <f t="shared" si="1"/>
        <v>-20297.1</v>
      </c>
      <c r="G61" s="1647">
        <f t="shared" si="1"/>
        <v>154901.9</v>
      </c>
    </row>
    <row r="62" spans="1:7" ht="26.25" customHeight="1">
      <c r="A62" s="1670" t="s">
        <v>393</v>
      </c>
      <c r="B62" s="1671" t="s">
        <v>394</v>
      </c>
      <c r="C62" s="1671"/>
      <c r="D62" s="1671"/>
      <c r="E62" s="1672">
        <f t="shared" si="1"/>
        <v>163433.4</v>
      </c>
      <c r="F62" s="1673">
        <f t="shared" si="1"/>
        <v>33713.8</v>
      </c>
      <c r="G62" s="1674">
        <f t="shared" si="1"/>
        <v>214032.9</v>
      </c>
    </row>
    <row r="63" spans="1:7" ht="48" customHeight="1">
      <c r="A63" s="1675" t="s">
        <v>1080</v>
      </c>
      <c r="B63" s="1676" t="s">
        <v>396</v>
      </c>
      <c r="C63" s="1676"/>
      <c r="D63" s="1676"/>
      <c r="E63" s="1677"/>
      <c r="F63" s="1678"/>
      <c r="G63" s="1679">
        <f>E63+F63</f>
        <v>0</v>
      </c>
    </row>
    <row r="64" spans="1:7" ht="193.5" customHeight="1">
      <c r="A64" s="941"/>
      <c r="B64" s="1680"/>
      <c r="C64" s="1681"/>
      <c r="D64" s="1682" t="s">
        <v>1081</v>
      </c>
      <c r="E64" s="1683"/>
      <c r="F64" s="1683"/>
      <c r="G64" s="1683"/>
    </row>
    <row r="65" spans="1:7" ht="27.75" customHeight="1">
      <c r="A65" s="941"/>
      <c r="B65" s="1680"/>
      <c r="C65" s="1681"/>
      <c r="D65" s="1682"/>
      <c r="E65" s="1683"/>
      <c r="F65" s="1683"/>
      <c r="G65" s="1683"/>
    </row>
    <row r="66" spans="1:7" ht="16.5" customHeight="1">
      <c r="A66" s="941"/>
      <c r="B66" s="1680"/>
      <c r="C66" s="1681"/>
      <c r="D66" s="1681"/>
      <c r="E66" s="1683"/>
      <c r="F66" s="1683"/>
      <c r="G66" s="1683"/>
    </row>
    <row r="67" spans="1:7" ht="24.75" customHeight="1">
      <c r="A67" s="1684" t="s">
        <v>1082</v>
      </c>
      <c r="B67" s="1684"/>
      <c r="C67" s="1684"/>
      <c r="D67" s="1684"/>
      <c r="E67" s="1685">
        <f>E68</f>
        <v>163409.69999999998</v>
      </c>
      <c r="F67" s="1686">
        <f>F68</f>
        <v>1560</v>
      </c>
      <c r="G67" s="1687">
        <f>G68</f>
        <v>181969.19999999998</v>
      </c>
    </row>
    <row r="68" spans="1:7" ht="20.25" customHeight="1">
      <c r="A68" s="1688" t="s">
        <v>1083</v>
      </c>
      <c r="B68" s="1689" t="s">
        <v>564</v>
      </c>
      <c r="C68" s="1689"/>
      <c r="D68" s="1689"/>
      <c r="E68" s="1690">
        <f>E69+E70</f>
        <v>163409.69999999998</v>
      </c>
      <c r="F68" s="1691">
        <f>F69+F70</f>
        <v>1560</v>
      </c>
      <c r="G68" s="1692">
        <f>G69+G70</f>
        <v>181969.19999999998</v>
      </c>
    </row>
    <row r="69" spans="1:7" ht="12.75" customHeight="1">
      <c r="A69" s="1693"/>
      <c r="B69" s="1694" t="s">
        <v>303</v>
      </c>
      <c r="C69" s="1694"/>
      <c r="D69" s="980" t="s">
        <v>596</v>
      </c>
      <c r="E69" s="1695">
        <f aca="true" t="shared" si="2" ref="E69:G70">E72</f>
        <v>6508.3</v>
      </c>
      <c r="F69" s="1696">
        <f t="shared" si="2"/>
        <v>1560</v>
      </c>
      <c r="G69" s="1697">
        <f t="shared" si="2"/>
        <v>59103.799999999996</v>
      </c>
    </row>
    <row r="70" spans="1:7" ht="14.25" customHeight="1">
      <c r="A70" s="1698"/>
      <c r="B70" s="1694"/>
      <c r="C70" s="1694"/>
      <c r="D70" s="980" t="s">
        <v>595</v>
      </c>
      <c r="E70" s="1699">
        <f t="shared" si="2"/>
        <v>156901.4</v>
      </c>
      <c r="F70" s="1700">
        <f t="shared" si="2"/>
        <v>0</v>
      </c>
      <c r="G70" s="1701">
        <f t="shared" si="2"/>
        <v>122865.4</v>
      </c>
    </row>
    <row r="71" spans="1:7" ht="33.75" customHeight="1">
      <c r="A71" s="1702" t="s">
        <v>1083</v>
      </c>
      <c r="B71" s="1703" t="s">
        <v>565</v>
      </c>
      <c r="C71" s="1703"/>
      <c r="D71" s="1703"/>
      <c r="E71" s="1704">
        <f>E72+E73</f>
        <v>163409.69999999998</v>
      </c>
      <c r="F71" s="1705">
        <f>F72+F73</f>
        <v>1560</v>
      </c>
      <c r="G71" s="1706">
        <f>G72+G73</f>
        <v>181969.19999999998</v>
      </c>
    </row>
    <row r="72" spans="1:7" ht="14.25" customHeight="1">
      <c r="A72" s="1707" t="s">
        <v>1083</v>
      </c>
      <c r="B72" s="1708" t="s">
        <v>498</v>
      </c>
      <c r="C72" s="1709" t="s">
        <v>596</v>
      </c>
      <c r="D72" s="1709"/>
      <c r="E72" s="1710">
        <f>E77+E78+E79+E80+E85+E86+E89+E90+E96+E97+E100+E101+E104+E107</f>
        <v>6508.3</v>
      </c>
      <c r="F72" s="1711">
        <f>F77+F78+F79+F80+F85+F86+F89+F90+F96+F97+F100+F101+F104+F107</f>
        <v>1560</v>
      </c>
      <c r="G72" s="1712">
        <f>G77+G78+G79+G80+G85+G86+G89+G90+G96+G97+G100+G101+G104+G107</f>
        <v>59103.799999999996</v>
      </c>
    </row>
    <row r="73" spans="1:7" ht="14.25" customHeight="1">
      <c r="A73" s="1707"/>
      <c r="B73" s="1708"/>
      <c r="C73" s="1713" t="s">
        <v>595</v>
      </c>
      <c r="D73" s="1713"/>
      <c r="E73" s="1714">
        <f>E75+E76+E83+E84+E88+E92+E93+E94+E95+E99+E103+E106</f>
        <v>156901.4</v>
      </c>
      <c r="F73" s="1715">
        <f>F75+F76+F83+F84+F88+F92+F93+F94+F95+F99+F103+F106</f>
        <v>0</v>
      </c>
      <c r="G73" s="1716">
        <f>G75+G76+G83+G84+G88+G92+G93+G94+G95+G99+G103+G106</f>
        <v>122865.4</v>
      </c>
    </row>
    <row r="74" spans="1:7" ht="15.75" customHeight="1">
      <c r="A74" s="1717" t="s">
        <v>1083</v>
      </c>
      <c r="B74" s="1718"/>
      <c r="C74" s="1718"/>
      <c r="D74" s="1719" t="s">
        <v>1084</v>
      </c>
      <c r="E74" s="1720">
        <f>E75+E76+E77+E78+E79+E80</f>
        <v>29709.399999999998</v>
      </c>
      <c r="F74" s="1721">
        <f>F75+F76+F77+F78+F79+F80</f>
        <v>1560</v>
      </c>
      <c r="G74" s="1722">
        <f>G75+G76+G77+G78+G79+G80</f>
        <v>116694.3</v>
      </c>
    </row>
    <row r="75" spans="1:7" ht="14.25" customHeight="1">
      <c r="A75" s="1723" t="s">
        <v>1085</v>
      </c>
      <c r="B75" s="1718"/>
      <c r="C75" s="1718"/>
      <c r="D75" s="1713" t="s">
        <v>1086</v>
      </c>
      <c r="E75" s="1659">
        <v>25000</v>
      </c>
      <c r="F75" s="1660">
        <v>-11702.9</v>
      </c>
      <c r="G75" s="1661">
        <f aca="true" t="shared" si="3" ref="G75:G80">G78+G90</f>
        <v>39170</v>
      </c>
    </row>
    <row r="76" spans="1:7" ht="14.25" customHeight="1">
      <c r="A76" s="1723" t="s">
        <v>1087</v>
      </c>
      <c r="B76" s="1718"/>
      <c r="C76" s="1718"/>
      <c r="D76" s="1713"/>
      <c r="E76" s="1724">
        <v>0</v>
      </c>
      <c r="F76" s="1725">
        <v>11702.9</v>
      </c>
      <c r="G76" s="1726">
        <f t="shared" si="3"/>
        <v>32036.5</v>
      </c>
    </row>
    <row r="77" spans="1:7" ht="14.25" customHeight="1">
      <c r="A77" s="1727" t="s">
        <v>1088</v>
      </c>
      <c r="B77" s="1718"/>
      <c r="C77" s="1718"/>
      <c r="D77" s="1728" t="s">
        <v>1089</v>
      </c>
      <c r="E77" s="1729">
        <v>0</v>
      </c>
      <c r="F77" s="1730">
        <v>113.8</v>
      </c>
      <c r="G77" s="1731">
        <f t="shared" si="3"/>
        <v>0</v>
      </c>
    </row>
    <row r="78" spans="1:7" ht="14.25" customHeight="1">
      <c r="A78" s="1732" t="s">
        <v>1090</v>
      </c>
      <c r="B78" s="1718"/>
      <c r="C78" s="1718"/>
      <c r="D78" s="1733" t="s">
        <v>1089</v>
      </c>
      <c r="E78" s="1659">
        <v>635.3</v>
      </c>
      <c r="F78" s="1660">
        <v>-113.8</v>
      </c>
      <c r="G78" s="1661">
        <f t="shared" si="3"/>
        <v>39106.3</v>
      </c>
    </row>
    <row r="79" spans="1:7" ht="14.25" customHeight="1">
      <c r="A79" s="1732"/>
      <c r="B79" s="1718"/>
      <c r="C79" s="1718"/>
      <c r="D79" s="1734" t="s">
        <v>1091</v>
      </c>
      <c r="E79" s="1735">
        <v>3058.5</v>
      </c>
      <c r="F79" s="1736">
        <v>1661</v>
      </c>
      <c r="G79" s="1737">
        <f t="shared" si="3"/>
        <v>6381.5</v>
      </c>
    </row>
    <row r="80" spans="1:7" ht="32.25" customHeight="1">
      <c r="A80" s="1732"/>
      <c r="B80" s="1718"/>
      <c r="C80" s="1718"/>
      <c r="D80" s="1738" t="s">
        <v>1092</v>
      </c>
      <c r="E80" s="1724">
        <v>1015.6</v>
      </c>
      <c r="F80" s="1725">
        <v>-101</v>
      </c>
      <c r="G80" s="1726">
        <f t="shared" si="3"/>
        <v>0</v>
      </c>
    </row>
    <row r="81" spans="1:7" ht="19.5" customHeight="1">
      <c r="A81" s="1702" t="s">
        <v>1083</v>
      </c>
      <c r="B81" s="1718"/>
      <c r="C81" s="1718"/>
      <c r="D81" s="1739" t="s">
        <v>1093</v>
      </c>
      <c r="E81" s="1710">
        <f>E83+E84+E85+E86</f>
        <v>32680.3</v>
      </c>
      <c r="F81" s="1711">
        <f>F83+F84+F85+F86</f>
        <v>-20</v>
      </c>
      <c r="G81" s="1712">
        <f>G83+G84+G85+G86</f>
        <v>32660.3</v>
      </c>
    </row>
    <row r="82" spans="1:7" ht="14.25" customHeight="1">
      <c r="A82" s="1723" t="s">
        <v>1094</v>
      </c>
      <c r="B82" s="1718"/>
      <c r="C82" s="1718"/>
      <c r="D82" s="1733" t="s">
        <v>1095</v>
      </c>
      <c r="E82" s="1659"/>
      <c r="F82" s="1660"/>
      <c r="G82" s="1661"/>
    </row>
    <row r="83" spans="1:7" ht="11.25" customHeight="1">
      <c r="A83" s="1723" t="s">
        <v>1085</v>
      </c>
      <c r="B83" s="1718"/>
      <c r="C83" s="1718"/>
      <c r="D83" s="1740" t="s">
        <v>1096</v>
      </c>
      <c r="E83" s="1659">
        <v>32000</v>
      </c>
      <c r="F83" s="1660">
        <v>-32000</v>
      </c>
      <c r="G83" s="1661">
        <f>E83+F83</f>
        <v>0</v>
      </c>
    </row>
    <row r="84" spans="1:7" ht="12.75" customHeight="1">
      <c r="A84" s="1741" t="s">
        <v>1097</v>
      </c>
      <c r="B84" s="1718"/>
      <c r="C84" s="1718"/>
      <c r="D84" s="1740"/>
      <c r="E84" s="1724">
        <v>0</v>
      </c>
      <c r="F84" s="1725">
        <v>32000</v>
      </c>
      <c r="G84" s="1726">
        <f>E84+F84</f>
        <v>32000</v>
      </c>
    </row>
    <row r="85" spans="1:7" ht="12.75" customHeight="1">
      <c r="A85" s="1727" t="s">
        <v>1097</v>
      </c>
      <c r="B85" s="1718"/>
      <c r="C85" s="1718"/>
      <c r="D85" s="1742" t="s">
        <v>1089</v>
      </c>
      <c r="E85" s="1729">
        <v>0</v>
      </c>
      <c r="F85" s="1730">
        <v>323.2</v>
      </c>
      <c r="G85" s="1731">
        <f>E85+F85</f>
        <v>323.2</v>
      </c>
    </row>
    <row r="86" spans="1:7" ht="12.75" customHeight="1">
      <c r="A86" s="1723" t="s">
        <v>1098</v>
      </c>
      <c r="B86" s="1718"/>
      <c r="C86" s="1718"/>
      <c r="D86" s="1742"/>
      <c r="E86" s="1735">
        <v>680.3</v>
      </c>
      <c r="F86" s="1736">
        <v>-343.2</v>
      </c>
      <c r="G86" s="1737">
        <f>E86+F86</f>
        <v>337.1000000000001</v>
      </c>
    </row>
    <row r="87" spans="1:7" ht="16.5" customHeight="1">
      <c r="A87" s="1743" t="s">
        <v>1099</v>
      </c>
      <c r="B87" s="1718"/>
      <c r="C87" s="1718"/>
      <c r="D87" s="1739" t="s">
        <v>1100</v>
      </c>
      <c r="E87" s="1710">
        <f>E88+E89+E90</f>
        <v>473.59999999999997</v>
      </c>
      <c r="F87" s="1711">
        <f>F88+F89+F90</f>
        <v>40</v>
      </c>
      <c r="G87" s="1712">
        <f>G88+G89+G90</f>
        <v>513.6</v>
      </c>
    </row>
    <row r="88" spans="1:7" ht="14.25" customHeight="1">
      <c r="A88" s="1723" t="s">
        <v>1101</v>
      </c>
      <c r="B88" s="1718"/>
      <c r="C88" s="1718"/>
      <c r="D88" s="1733" t="s">
        <v>1102</v>
      </c>
      <c r="E88" s="1659">
        <v>449.9</v>
      </c>
      <c r="F88" s="1660"/>
      <c r="G88" s="1661">
        <f>E88+F88</f>
        <v>449.9</v>
      </c>
    </row>
    <row r="89" spans="1:7" ht="10.5" customHeight="1">
      <c r="A89" s="1723" t="s">
        <v>1103</v>
      </c>
      <c r="B89" s="1718"/>
      <c r="C89" s="1718"/>
      <c r="D89" s="1733" t="s">
        <v>1089</v>
      </c>
      <c r="E89" s="1659">
        <v>0</v>
      </c>
      <c r="F89" s="1660"/>
      <c r="G89" s="1661">
        <f>E89+F89</f>
        <v>0</v>
      </c>
    </row>
    <row r="90" spans="1:7" ht="14.25" customHeight="1">
      <c r="A90" s="1723" t="s">
        <v>1104</v>
      </c>
      <c r="B90" s="1718"/>
      <c r="C90" s="1718"/>
      <c r="D90" s="1734" t="s">
        <v>1089</v>
      </c>
      <c r="E90" s="1735">
        <v>23.7</v>
      </c>
      <c r="F90" s="1736">
        <v>40</v>
      </c>
      <c r="G90" s="1737">
        <f>E90+F90</f>
        <v>63.7</v>
      </c>
    </row>
    <row r="91" spans="1:7" ht="18.75" customHeight="1">
      <c r="A91" s="1743" t="s">
        <v>1083</v>
      </c>
      <c r="B91" s="1718"/>
      <c r="C91" s="1718"/>
      <c r="D91" s="1739" t="s">
        <v>1105</v>
      </c>
      <c r="E91" s="1710">
        <f>E92+E93+E94+E95+E96+E97</f>
        <v>94100.4</v>
      </c>
      <c r="F91" s="1711">
        <f>F92+F93+F94+F95+F96+F97</f>
        <v>-20</v>
      </c>
      <c r="G91" s="1712">
        <f>G92+G93+G94+G95+G96+G97</f>
        <v>25655</v>
      </c>
    </row>
    <row r="92" spans="1:7" ht="12.75" customHeight="1">
      <c r="A92" s="1744" t="s">
        <v>1106</v>
      </c>
      <c r="B92" s="1718"/>
      <c r="C92" s="1718"/>
      <c r="D92" s="1733" t="s">
        <v>1107</v>
      </c>
      <c r="E92" s="1659">
        <v>83070</v>
      </c>
      <c r="F92" s="1660">
        <v>-83070</v>
      </c>
      <c r="G92" s="1661">
        <f aca="true" t="shared" si="4" ref="G92:G97">G95+G98+G101</f>
        <v>0</v>
      </c>
    </row>
    <row r="93" spans="1:7" ht="12.75" customHeight="1">
      <c r="A93" s="1741" t="s">
        <v>1108</v>
      </c>
      <c r="B93" s="1718"/>
      <c r="C93" s="1718"/>
      <c r="D93" s="1733" t="s">
        <v>1109</v>
      </c>
      <c r="E93" s="1735">
        <v>0</v>
      </c>
      <c r="F93" s="1736">
        <v>78282.2</v>
      </c>
      <c r="G93" s="1737">
        <f t="shared" si="4"/>
        <v>6446</v>
      </c>
    </row>
    <row r="94" spans="1:7" ht="14.25" customHeight="1">
      <c r="A94" s="1744" t="s">
        <v>1110</v>
      </c>
      <c r="B94" s="1718"/>
      <c r="C94" s="1718"/>
      <c r="D94" s="1733" t="s">
        <v>1111</v>
      </c>
      <c r="E94" s="1745">
        <v>10000</v>
      </c>
      <c r="F94" s="1746">
        <v>-10000</v>
      </c>
      <c r="G94" s="1747">
        <f t="shared" si="4"/>
        <v>6381.5</v>
      </c>
    </row>
    <row r="95" spans="1:7" ht="14.25" customHeight="1">
      <c r="A95" s="1741" t="s">
        <v>1108</v>
      </c>
      <c r="B95" s="1718"/>
      <c r="C95" s="1718"/>
      <c r="D95" s="1733" t="s">
        <v>1112</v>
      </c>
      <c r="E95" s="1724">
        <v>0</v>
      </c>
      <c r="F95" s="1725">
        <v>14787.8</v>
      </c>
      <c r="G95" s="1726">
        <f t="shared" si="4"/>
        <v>0</v>
      </c>
    </row>
    <row r="96" spans="1:7" ht="14.25" customHeight="1">
      <c r="A96" s="1723" t="s">
        <v>1113</v>
      </c>
      <c r="B96" s="1718"/>
      <c r="C96" s="1718"/>
      <c r="D96" s="1742" t="s">
        <v>1089</v>
      </c>
      <c r="E96" s="1745">
        <v>1030.3999999999999</v>
      </c>
      <c r="F96" s="1746">
        <v>-960.1</v>
      </c>
      <c r="G96" s="1747">
        <f t="shared" si="4"/>
        <v>6446</v>
      </c>
    </row>
    <row r="97" spans="1:7" ht="14.25" customHeight="1">
      <c r="A97" s="1741" t="s">
        <v>1108</v>
      </c>
      <c r="B97" s="1718"/>
      <c r="C97" s="1718"/>
      <c r="D97" s="1742"/>
      <c r="E97" s="1724">
        <v>0</v>
      </c>
      <c r="F97" s="1725">
        <v>940.1</v>
      </c>
      <c r="G97" s="1726">
        <f t="shared" si="4"/>
        <v>6381.5</v>
      </c>
    </row>
    <row r="98" spans="1:7" ht="21" customHeight="1">
      <c r="A98" s="1743" t="s">
        <v>1083</v>
      </c>
      <c r="B98" s="1718"/>
      <c r="C98" s="1718"/>
      <c r="D98" s="1748" t="s">
        <v>594</v>
      </c>
      <c r="E98" s="1720">
        <f>E99+E100+E101</f>
        <v>0</v>
      </c>
      <c r="F98" s="1721">
        <f>F99+F100+F101</f>
        <v>0</v>
      </c>
      <c r="G98" s="1722">
        <f>G99+G100+G101</f>
        <v>0</v>
      </c>
    </row>
    <row r="99" spans="1:7" ht="12" customHeight="1">
      <c r="A99" s="1723" t="s">
        <v>1110</v>
      </c>
      <c r="B99" s="1718"/>
      <c r="C99" s="1718"/>
      <c r="D99" s="1733" t="s">
        <v>1114</v>
      </c>
      <c r="E99" s="1659"/>
      <c r="F99" s="1660"/>
      <c r="G99" s="1661">
        <f>E99+F99</f>
        <v>0</v>
      </c>
    </row>
    <row r="100" spans="1:7" ht="12" customHeight="1">
      <c r="A100" s="1723" t="s">
        <v>1115</v>
      </c>
      <c r="B100" s="1718"/>
      <c r="C100" s="1718"/>
      <c r="D100" s="1733" t="s">
        <v>1089</v>
      </c>
      <c r="E100" s="1735"/>
      <c r="F100" s="1736"/>
      <c r="G100" s="1737">
        <f>E100+F100</f>
        <v>0</v>
      </c>
    </row>
    <row r="101" spans="1:7" ht="12" customHeight="1">
      <c r="A101" s="1723" t="s">
        <v>1116</v>
      </c>
      <c r="B101" s="1718"/>
      <c r="C101" s="1718"/>
      <c r="D101" s="1734" t="s">
        <v>1089</v>
      </c>
      <c r="E101" s="1735">
        <v>0</v>
      </c>
      <c r="F101" s="1736"/>
      <c r="G101" s="1737">
        <f>E101+F101</f>
        <v>0</v>
      </c>
    </row>
    <row r="102" spans="1:7" ht="23.25" customHeight="1">
      <c r="A102" s="1743" t="s">
        <v>1083</v>
      </c>
      <c r="B102" s="1718"/>
      <c r="C102" s="1718"/>
      <c r="D102" s="1739" t="s">
        <v>1117</v>
      </c>
      <c r="E102" s="1710">
        <f>E103+E104</f>
        <v>0</v>
      </c>
      <c r="F102" s="1711">
        <f>F103+F104</f>
        <v>0</v>
      </c>
      <c r="G102" s="1712">
        <f>G103+G104</f>
        <v>0</v>
      </c>
    </row>
    <row r="103" spans="1:7" ht="13.5" customHeight="1">
      <c r="A103" s="1723" t="s">
        <v>1085</v>
      </c>
      <c r="B103" s="1718"/>
      <c r="C103" s="1718"/>
      <c r="D103" s="1733" t="s">
        <v>1118</v>
      </c>
      <c r="E103" s="1659">
        <v>0</v>
      </c>
      <c r="F103" s="1660"/>
      <c r="G103" s="1661">
        <f>E103+F103</f>
        <v>0</v>
      </c>
    </row>
    <row r="104" spans="1:7" ht="14.25" customHeight="1">
      <c r="A104" s="1723" t="s">
        <v>1119</v>
      </c>
      <c r="B104" s="1718"/>
      <c r="C104" s="1718"/>
      <c r="D104" s="1733" t="s">
        <v>1089</v>
      </c>
      <c r="E104" s="1659">
        <v>0</v>
      </c>
      <c r="F104" s="1660"/>
      <c r="G104" s="1661">
        <f>E104+F104</f>
        <v>0</v>
      </c>
    </row>
    <row r="105" spans="1:7" ht="24" customHeight="1">
      <c r="A105" s="1743" t="s">
        <v>1083</v>
      </c>
      <c r="B105" s="1718"/>
      <c r="C105" s="1718"/>
      <c r="D105" s="1739" t="s">
        <v>600</v>
      </c>
      <c r="E105" s="1710">
        <f>E106+E107</f>
        <v>6446</v>
      </c>
      <c r="F105" s="1711">
        <f>F106+F107</f>
        <v>0</v>
      </c>
      <c r="G105" s="1712">
        <f>G106+G107</f>
        <v>6446</v>
      </c>
    </row>
    <row r="106" spans="1:7" ht="15.75" customHeight="1">
      <c r="A106" s="1723" t="s">
        <v>1120</v>
      </c>
      <c r="B106" s="1718"/>
      <c r="C106" s="1718"/>
      <c r="D106" s="1733" t="s">
        <v>1121</v>
      </c>
      <c r="E106" s="1659">
        <v>6381.5</v>
      </c>
      <c r="F106" s="1660"/>
      <c r="G106" s="1661">
        <f>E106+F106</f>
        <v>6381.5</v>
      </c>
    </row>
    <row r="107" spans="1:7" ht="15.75" customHeight="1">
      <c r="A107" s="1723" t="s">
        <v>1120</v>
      </c>
      <c r="B107" s="1718"/>
      <c r="C107" s="1718"/>
      <c r="D107" s="1733" t="s">
        <v>1089</v>
      </c>
      <c r="E107" s="1659">
        <v>64.5</v>
      </c>
      <c r="F107" s="1660"/>
      <c r="G107" s="1661">
        <f>E107+F107</f>
        <v>64.5</v>
      </c>
    </row>
    <row r="108" spans="1:7" ht="26.25" customHeight="1">
      <c r="A108" s="1749" t="s">
        <v>1122</v>
      </c>
      <c r="B108" s="1749"/>
      <c r="C108" s="1749"/>
      <c r="D108" s="1749"/>
      <c r="E108" s="1576">
        <f>E13-E67</f>
        <v>377150.6000000001</v>
      </c>
      <c r="F108" s="1577">
        <f>F13-F67</f>
        <v>-25806.399999999998</v>
      </c>
      <c r="G108" s="1578">
        <f>G13-G67</f>
        <v>292152.1000000001</v>
      </c>
    </row>
    <row r="109" spans="1:4" ht="15" customHeight="1">
      <c r="A109" s="7"/>
      <c r="B109" s="7"/>
      <c r="C109" s="7"/>
      <c r="D109" s="7"/>
    </row>
    <row r="110" spans="1:4" ht="13.5" customHeight="1">
      <c r="A110" s="7"/>
      <c r="B110" s="7"/>
      <c r="C110" s="7"/>
      <c r="D110" s="7"/>
    </row>
    <row r="111" spans="1:7" ht="21" customHeight="1">
      <c r="A111" s="1750" t="s">
        <v>1123</v>
      </c>
      <c r="B111" s="1750"/>
      <c r="C111" s="1750"/>
      <c r="D111" s="1750"/>
      <c r="E111" s="1576">
        <f>E112</f>
        <v>652.2</v>
      </c>
      <c r="F111" s="1577">
        <f aca="true" t="shared" si="5" ref="F111:G113">F113</f>
        <v>0</v>
      </c>
      <c r="G111" s="1578">
        <f t="shared" si="5"/>
        <v>652.2</v>
      </c>
    </row>
    <row r="112" spans="1:7" ht="17.25" customHeight="1">
      <c r="A112" s="1751" t="s">
        <v>426</v>
      </c>
      <c r="B112" s="1751"/>
      <c r="C112" s="1751"/>
      <c r="D112" s="1751"/>
      <c r="E112" s="1752">
        <f>E113</f>
        <v>652.2</v>
      </c>
      <c r="F112" s="1753">
        <f t="shared" si="5"/>
        <v>0</v>
      </c>
      <c r="G112" s="1754">
        <f t="shared" si="5"/>
        <v>652.2</v>
      </c>
    </row>
    <row r="113" spans="1:7" ht="13.5" customHeight="1">
      <c r="A113" s="1755" t="s">
        <v>1124</v>
      </c>
      <c r="B113" s="1755"/>
      <c r="C113" s="1755"/>
      <c r="D113" s="1755"/>
      <c r="E113" s="1756">
        <f>E114</f>
        <v>652.2</v>
      </c>
      <c r="F113" s="1757">
        <f t="shared" si="5"/>
        <v>0</v>
      </c>
      <c r="G113" s="1758">
        <f t="shared" si="5"/>
        <v>652.2</v>
      </c>
    </row>
    <row r="114" spans="1:7" ht="12" customHeight="1">
      <c r="A114" s="1755" t="s">
        <v>1125</v>
      </c>
      <c r="B114" s="1755"/>
      <c r="C114" s="1755"/>
      <c r="D114" s="1755"/>
      <c r="E114" s="1759">
        <f>E115-E118</f>
        <v>652.2</v>
      </c>
      <c r="F114" s="485">
        <f>F115-F118</f>
        <v>0</v>
      </c>
      <c r="G114" s="1760">
        <f>G115-G118</f>
        <v>652.2</v>
      </c>
    </row>
    <row r="115" spans="1:7" ht="13.5" customHeight="1">
      <c r="A115" s="1761"/>
      <c r="B115" s="490" t="s">
        <v>1126</v>
      </c>
      <c r="C115" s="490"/>
      <c r="D115" s="490"/>
      <c r="E115" s="1762">
        <f>E116+E117</f>
        <v>652.2</v>
      </c>
      <c r="F115" s="488">
        <f>F116+F117</f>
        <v>0</v>
      </c>
      <c r="G115" s="1763">
        <f>G116+G117</f>
        <v>652.2</v>
      </c>
    </row>
    <row r="116" spans="1:7" ht="13.5" customHeight="1">
      <c r="A116" s="1761"/>
      <c r="B116" s="1764" t="s">
        <v>744</v>
      </c>
      <c r="C116" s="1765" t="s">
        <v>1127</v>
      </c>
      <c r="D116" s="1765"/>
      <c r="E116" s="1766">
        <v>449.9</v>
      </c>
      <c r="F116" s="777"/>
      <c r="G116" s="1767">
        <f>E116+F116</f>
        <v>449.9</v>
      </c>
    </row>
    <row r="117" spans="1:7" ht="12" customHeight="1">
      <c r="A117" s="1761"/>
      <c r="B117" s="1764"/>
      <c r="C117" s="1768" t="s">
        <v>596</v>
      </c>
      <c r="D117" s="1768"/>
      <c r="E117" s="1769">
        <v>202.3</v>
      </c>
      <c r="F117" s="773"/>
      <c r="G117" s="1770">
        <f>E117+F117</f>
        <v>202.3</v>
      </c>
    </row>
    <row r="118" spans="1:7" ht="10.5" customHeight="1">
      <c r="A118" s="1761"/>
      <c r="B118" s="1771" t="s">
        <v>1128</v>
      </c>
      <c r="C118" s="1771"/>
      <c r="D118" s="1771"/>
      <c r="E118" s="1772">
        <f>E119+E120</f>
        <v>0</v>
      </c>
      <c r="F118" s="564">
        <f>F119+F120</f>
        <v>0</v>
      </c>
      <c r="G118" s="1773">
        <f>G119+G120</f>
        <v>0</v>
      </c>
    </row>
    <row r="119" spans="1:7" ht="12.75" customHeight="1">
      <c r="A119" s="1761"/>
      <c r="B119" s="1774" t="s">
        <v>744</v>
      </c>
      <c r="C119" s="1765" t="s">
        <v>1127</v>
      </c>
      <c r="D119" s="1765"/>
      <c r="E119" s="1766">
        <v>0</v>
      </c>
      <c r="F119" s="777"/>
      <c r="G119" s="1767">
        <f>E119+F119</f>
        <v>0</v>
      </c>
    </row>
    <row r="120" spans="1:7" ht="12.75" customHeight="1">
      <c r="A120" s="1761"/>
      <c r="B120" s="1774"/>
      <c r="C120" s="1775" t="s">
        <v>596</v>
      </c>
      <c r="D120" s="1775"/>
      <c r="E120" s="1776">
        <v>0</v>
      </c>
      <c r="F120" s="1777"/>
      <c r="G120" s="1778">
        <f>E120+F120</f>
        <v>0</v>
      </c>
    </row>
    <row r="121" spans="1:5" ht="24" customHeight="1">
      <c r="A121" s="7"/>
      <c r="B121" s="7"/>
      <c r="C121" s="7"/>
      <c r="D121" s="7"/>
      <c r="E121" s="1779"/>
    </row>
    <row r="122" spans="1:5" ht="12.75" customHeight="1">
      <c r="A122" s="7"/>
      <c r="B122" s="7"/>
      <c r="C122" s="7"/>
      <c r="D122" s="1779" t="s">
        <v>1129</v>
      </c>
      <c r="E122" s="7"/>
    </row>
  </sheetData>
  <sheetProtection selectLockedCells="1" selectUnlockedCells="1"/>
  <mergeCells count="89">
    <mergeCell ref="D1:G1"/>
    <mergeCell ref="A2:G2"/>
    <mergeCell ref="A3:G3"/>
    <mergeCell ref="A4:G4"/>
    <mergeCell ref="A5:G5"/>
    <mergeCell ref="A7:G7"/>
    <mergeCell ref="A8:G8"/>
    <mergeCell ref="A9:G9"/>
    <mergeCell ref="A11:A12"/>
    <mergeCell ref="B11:D12"/>
    <mergeCell ref="E11:G11"/>
    <mergeCell ref="A13:D13"/>
    <mergeCell ref="B14:D14"/>
    <mergeCell ref="B15:D15"/>
    <mergeCell ref="B16:D16"/>
    <mergeCell ref="B17:D17"/>
    <mergeCell ref="B18:D18"/>
    <mergeCell ref="B19:D19"/>
    <mergeCell ref="B20:D20"/>
    <mergeCell ref="A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A39:D39"/>
    <mergeCell ref="B42:D42"/>
    <mergeCell ref="B43:D43"/>
    <mergeCell ref="B44:D44"/>
    <mergeCell ref="B45:D45"/>
    <mergeCell ref="A46:A47"/>
    <mergeCell ref="B46:D46"/>
    <mergeCell ref="B47:D47"/>
    <mergeCell ref="B48:D48"/>
    <mergeCell ref="A49:A53"/>
    <mergeCell ref="B49:D49"/>
    <mergeCell ref="B50:D50"/>
    <mergeCell ref="B51:D51"/>
    <mergeCell ref="B52:D52"/>
    <mergeCell ref="B53:D53"/>
    <mergeCell ref="B54:D54"/>
    <mergeCell ref="A55:A57"/>
    <mergeCell ref="B55:D55"/>
    <mergeCell ref="B56:C57"/>
    <mergeCell ref="B58:D58"/>
    <mergeCell ref="B59:D59"/>
    <mergeCell ref="B60:D60"/>
    <mergeCell ref="B61:D61"/>
    <mergeCell ref="B62:D62"/>
    <mergeCell ref="B63:D63"/>
    <mergeCell ref="A67:D67"/>
    <mergeCell ref="B68:D68"/>
    <mergeCell ref="B69:C70"/>
    <mergeCell ref="B71:D71"/>
    <mergeCell ref="A72:A73"/>
    <mergeCell ref="B72:B73"/>
    <mergeCell ref="C72:D72"/>
    <mergeCell ref="C73:D73"/>
    <mergeCell ref="B74:C107"/>
    <mergeCell ref="D75:D76"/>
    <mergeCell ref="A78:A80"/>
    <mergeCell ref="D83:D84"/>
    <mergeCell ref="D85:D86"/>
    <mergeCell ref="D96:D97"/>
    <mergeCell ref="A108:D108"/>
    <mergeCell ref="A111:D111"/>
    <mergeCell ref="A112:D112"/>
    <mergeCell ref="A113:D113"/>
    <mergeCell ref="A114:D114"/>
    <mergeCell ref="A115:A120"/>
    <mergeCell ref="B115:D115"/>
    <mergeCell ref="B116:B117"/>
    <mergeCell ref="C116:D116"/>
    <mergeCell ref="C117:D117"/>
    <mergeCell ref="B118:D118"/>
    <mergeCell ref="B119:B120"/>
    <mergeCell ref="C119:D119"/>
    <mergeCell ref="C120:D12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2018-09-20T07:16:22Z</cp:lastPrinted>
  <dcterms:created xsi:type="dcterms:W3CDTF">2007-08-05T11:42:44Z</dcterms:created>
  <dcterms:modified xsi:type="dcterms:W3CDTF">2018-10-05T05:47:58Z</dcterms:modified>
  <cp:category/>
  <cp:version/>
  <cp:contentType/>
  <cp:contentStatus/>
  <cp:revision>4</cp:revision>
</cp:coreProperties>
</file>