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30" windowHeight="6885" activeTab="0"/>
  </bookViews>
  <sheets>
    <sheet name="по статьям" sheetId="1" r:id="rId1"/>
    <sheet name="по статьям (сопост)" sheetId="2" r:id="rId2"/>
  </sheets>
  <definedNames/>
  <calcPr fullCalcOnLoad="1"/>
</workbook>
</file>

<file path=xl/sharedStrings.xml><?xml version="1.0" encoding="utf-8"?>
<sst xmlns="http://schemas.openxmlformats.org/spreadsheetml/2006/main" count="128" uniqueCount="64">
  <si>
    <t>Статья</t>
  </si>
  <si>
    <t>Остатки на лицевом счёте</t>
  </si>
  <si>
    <r>
      <t xml:space="preserve">Сумма </t>
    </r>
    <r>
      <rPr>
        <sz val="9"/>
        <rFont val="Times New Roman Cyr"/>
        <family val="1"/>
      </rPr>
      <t>(в тыс.руб.)</t>
    </r>
  </si>
  <si>
    <t>Наименование</t>
  </si>
  <si>
    <t>211</t>
  </si>
  <si>
    <t>Всего</t>
  </si>
  <si>
    <t xml:space="preserve">Заработная плата                                        </t>
  </si>
  <si>
    <t xml:space="preserve">Прочие выплаты                                          </t>
  </si>
  <si>
    <t>Начисления на выплаты по оплате труда</t>
  </si>
  <si>
    <t xml:space="preserve">Услуги связи                                            </t>
  </si>
  <si>
    <t xml:space="preserve">Транспортные услуги                                     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</si>
  <si>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</si>
  <si>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</si>
  <si>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</si>
  <si>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Обслуживание внутреннего долга</t>
  </si>
  <si>
    <t xml:space="preserve">Пособия по социальной помощи населению                  </t>
  </si>
  <si>
    <t xml:space="preserve">Пенсии, пособия, выплачиваемые организациями сектора государственного управления                             </t>
  </si>
  <si>
    <t xml:space="preserve">Прочие расходы                                          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</si>
  <si>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</si>
  <si>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</si>
  <si>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 xml:space="preserve">Расходы </t>
  </si>
  <si>
    <t>Оплата труда и начисления на выплаты по оплате труда</t>
  </si>
  <si>
    <t xml:space="preserve">Оплата работ, услуг                                      </t>
  </si>
  <si>
    <t xml:space="preserve">Обслуживание государственного (муниципального) долга             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</si>
  <si>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</si>
  <si>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</si>
  <si>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 xml:space="preserve">Социальное обеспечение                                  </t>
  </si>
  <si>
    <t>Безвозмездные перечисления организациям, за исключением государственных и муниципальных организаций</t>
  </si>
  <si>
    <t xml:space="preserve">Поступление нефинансовых активов                        </t>
  </si>
  <si>
    <t xml:space="preserve">Приложение 1  </t>
  </si>
  <si>
    <t xml:space="preserve"> к информации "Об исполнении бюджета   </t>
  </si>
  <si>
    <t>в разрезе статей сектора государственного управления</t>
  </si>
  <si>
    <t xml:space="preserve">исполнения бюджета города Мценска (по расходам), </t>
  </si>
  <si>
    <t>в том числе:</t>
  </si>
  <si>
    <t xml:space="preserve">Заработная плата  (211)                                       </t>
  </si>
  <si>
    <t xml:space="preserve">Прочие выплаты  (212)                                         </t>
  </si>
  <si>
    <t>Начисления на выплаты по оплате труда  (213)</t>
  </si>
  <si>
    <t xml:space="preserve">Услуги связи  (221)                                           </t>
  </si>
  <si>
    <t xml:space="preserve">Транспортные услуги  (222)                                   </t>
  </si>
  <si>
    <t xml:space="preserve">Коммунальные услуги  (223)                                     </t>
  </si>
  <si>
    <t xml:space="preserve">Работы, услуги по содержанию имущества (225)                         </t>
  </si>
  <si>
    <t xml:space="preserve">Прочие работы, услуги (226)                                          </t>
  </si>
  <si>
    <t xml:space="preserve">Пособия по социальной помощи населению  (262)                </t>
  </si>
  <si>
    <t>Прочие расходы  (290)</t>
  </si>
  <si>
    <t xml:space="preserve">Увеличение стоимости основных средств  (310)                   </t>
  </si>
  <si>
    <t xml:space="preserve">Увеличение стоимости материальных запасов  (340)               </t>
  </si>
  <si>
    <t>Анализ</t>
  </si>
  <si>
    <t>в разрезе "сопоставимых" статей сектора государственного управления</t>
  </si>
  <si>
    <t>% освоения</t>
  </si>
  <si>
    <t>Отклонение от плановых назначений</t>
  </si>
  <si>
    <t xml:space="preserve">Приложение 2  </t>
  </si>
  <si>
    <t xml:space="preserve">Увеличение стоимости материальных запасов (340)               </t>
  </si>
  <si>
    <t>План                                2013 года</t>
  </si>
  <si>
    <t>Арендная плата</t>
  </si>
  <si>
    <t>Арендная плата     (224)</t>
  </si>
  <si>
    <t>Субсидии на покрытие убытков</t>
  </si>
  <si>
    <t>Безвозмездные перечисления организациям, за исключением гос. и муниципальных организаций</t>
  </si>
  <si>
    <t>Удельный вес (в общем объёме расходов)</t>
  </si>
  <si>
    <t xml:space="preserve">города Мценска за 2013 год"   </t>
  </si>
  <si>
    <t xml:space="preserve"> за 2013 год</t>
  </si>
  <si>
    <t>Профинансировано                                   в 2013 году</t>
  </si>
  <si>
    <t>Профинанси- ровано                                   в  2013 году</t>
  </si>
  <si>
    <t>Кассовое исполнение                                                в  2013 году</t>
  </si>
  <si>
    <t>Кассовое исполнение                                                в 2013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</si>
</sst>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20">
    <font>
      <sz val="10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9"/>
      <name val="Times New Roman Cyr"/>
      <family val="1"/>
    </font>
    <font>
      <sz val="8"/>
      <name val="Times New Roman Cyr"/>
      <family val="1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u val="single"/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2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64" fontId="15" fillId="3" borderId="15" xfId="0" applyNumberFormat="1" applyFont="1" applyFill="1" applyBorder="1" applyAlignment="1">
      <alignment vertical="center"/>
    </xf>
    <xf numFmtId="164" fontId="15" fillId="2" borderId="16" xfId="0" applyNumberFormat="1" applyFont="1" applyFill="1" applyBorder="1" applyAlignment="1">
      <alignment vertical="center"/>
    </xf>
    <xf numFmtId="164" fontId="15" fillId="2" borderId="3" xfId="0" applyNumberFormat="1" applyFont="1" applyFill="1" applyBorder="1" applyAlignment="1">
      <alignment vertical="center"/>
    </xf>
    <xf numFmtId="164" fontId="15" fillId="2" borderId="4" xfId="0" applyNumberFormat="1" applyFont="1" applyFill="1" applyBorder="1" applyAlignment="1">
      <alignment vertical="center"/>
    </xf>
    <xf numFmtId="164" fontId="15" fillId="2" borderId="15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vertical="center"/>
    </xf>
    <xf numFmtId="164" fontId="16" fillId="0" borderId="8" xfId="0" applyNumberFormat="1" applyFont="1" applyFill="1" applyBorder="1" applyAlignment="1">
      <alignment vertical="center"/>
    </xf>
    <xf numFmtId="164" fontId="16" fillId="0" borderId="18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vertical="center"/>
    </xf>
    <xf numFmtId="164" fontId="16" fillId="4" borderId="20" xfId="0" applyNumberFormat="1" applyFont="1" applyFill="1" applyBorder="1" applyAlignment="1">
      <alignment vertical="center"/>
    </xf>
    <xf numFmtId="164" fontId="16" fillId="4" borderId="7" xfId="0" applyNumberFormat="1" applyFont="1" applyFill="1" applyBorder="1" applyAlignment="1">
      <alignment vertical="center"/>
    </xf>
    <xf numFmtId="164" fontId="16" fillId="4" borderId="21" xfId="0" applyNumberFormat="1" applyFont="1" applyFill="1" applyBorder="1" applyAlignment="1">
      <alignment vertical="center"/>
    </xf>
    <xf numFmtId="164" fontId="16" fillId="4" borderId="22" xfId="0" applyNumberFormat="1" applyFont="1" applyFill="1" applyBorder="1" applyAlignment="1">
      <alignment vertical="center"/>
    </xf>
    <xf numFmtId="164" fontId="16" fillId="0" borderId="23" xfId="0" applyNumberFormat="1" applyFont="1" applyFill="1" applyBorder="1" applyAlignment="1">
      <alignment vertical="center"/>
    </xf>
    <xf numFmtId="164" fontId="16" fillId="0" borderId="24" xfId="0" applyNumberFormat="1" applyFont="1" applyFill="1" applyBorder="1" applyAlignment="1">
      <alignment vertical="center"/>
    </xf>
    <xf numFmtId="164" fontId="16" fillId="0" borderId="25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/>
    </xf>
    <xf numFmtId="164" fontId="16" fillId="0" borderId="27" xfId="0" applyNumberFormat="1" applyFont="1" applyFill="1" applyBorder="1" applyAlignment="1">
      <alignment vertical="center"/>
    </xf>
    <xf numFmtId="164" fontId="16" fillId="0" borderId="28" xfId="0" applyNumberFormat="1" applyFont="1" applyFill="1" applyBorder="1" applyAlignment="1">
      <alignment vertical="center"/>
    </xf>
    <xf numFmtId="164" fontId="16" fillId="0" borderId="12" xfId="0" applyNumberFormat="1" applyFont="1" applyFill="1" applyBorder="1" applyAlignment="1">
      <alignment vertical="center"/>
    </xf>
    <xf numFmtId="164" fontId="16" fillId="0" borderId="29" xfId="0" applyNumberFormat="1" applyFont="1" applyFill="1" applyBorder="1" applyAlignment="1">
      <alignment vertical="center"/>
    </xf>
    <xf numFmtId="164" fontId="16" fillId="0" borderId="30" xfId="0" applyNumberFormat="1" applyFont="1" applyFill="1" applyBorder="1" applyAlignment="1">
      <alignment vertical="center"/>
    </xf>
    <xf numFmtId="164" fontId="16" fillId="0" borderId="31" xfId="0" applyNumberFormat="1" applyFont="1" applyFill="1" applyBorder="1" applyAlignment="1">
      <alignment vertical="center"/>
    </xf>
    <xf numFmtId="164" fontId="16" fillId="0" borderId="32" xfId="0" applyNumberFormat="1" applyFont="1" applyFill="1" applyBorder="1" applyAlignment="1">
      <alignment vertical="center"/>
    </xf>
    <xf numFmtId="164" fontId="16" fillId="0" borderId="33" xfId="0" applyNumberFormat="1" applyFont="1" applyFill="1" applyBorder="1" applyAlignment="1">
      <alignment vertical="center"/>
    </xf>
    <xf numFmtId="164" fontId="16" fillId="0" borderId="34" xfId="0" applyNumberFormat="1" applyFont="1" applyFill="1" applyBorder="1" applyAlignment="1">
      <alignment vertical="center"/>
    </xf>
    <xf numFmtId="164" fontId="16" fillId="0" borderId="9" xfId="0" applyNumberFormat="1" applyFont="1" applyFill="1" applyBorder="1" applyAlignment="1">
      <alignment vertical="center"/>
    </xf>
    <xf numFmtId="164" fontId="16" fillId="0" borderId="35" xfId="0" applyNumberFormat="1" applyFont="1" applyFill="1" applyBorder="1" applyAlignment="1">
      <alignment vertical="center"/>
    </xf>
    <xf numFmtId="164" fontId="16" fillId="0" borderId="36" xfId="0" applyNumberFormat="1" applyFont="1" applyFill="1" applyBorder="1" applyAlignment="1">
      <alignment vertical="center"/>
    </xf>
    <xf numFmtId="164" fontId="15" fillId="0" borderId="16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4" fontId="15" fillId="0" borderId="4" xfId="0" applyNumberFormat="1" applyFont="1" applyFill="1" applyBorder="1" applyAlignment="1">
      <alignment vertical="center"/>
    </xf>
    <xf numFmtId="164" fontId="15" fillId="0" borderId="15" xfId="0" applyNumberFormat="1" applyFont="1" applyFill="1" applyBorder="1" applyAlignment="1">
      <alignment vertical="center"/>
    </xf>
    <xf numFmtId="164" fontId="15" fillId="5" borderId="16" xfId="0" applyNumberFormat="1" applyFont="1" applyFill="1" applyBorder="1" applyAlignment="1">
      <alignment vertical="center"/>
    </xf>
    <xf numFmtId="164" fontId="15" fillId="5" borderId="3" xfId="0" applyNumberFormat="1" applyFont="1" applyFill="1" applyBorder="1" applyAlignment="1">
      <alignment vertical="center"/>
    </xf>
    <xf numFmtId="164" fontId="15" fillId="5" borderId="4" xfId="0" applyNumberFormat="1" applyFont="1" applyFill="1" applyBorder="1" applyAlignment="1">
      <alignment vertical="center"/>
    </xf>
    <xf numFmtId="164" fontId="15" fillId="5" borderId="15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4" fontId="15" fillId="2" borderId="5" xfId="0" applyNumberFormat="1" applyFont="1" applyFill="1" applyBorder="1" applyAlignment="1">
      <alignment vertical="center"/>
    </xf>
    <xf numFmtId="164" fontId="16" fillId="0" borderId="6" xfId="0" applyNumberFormat="1" applyFont="1" applyFill="1" applyBorder="1" applyAlignment="1">
      <alignment vertical="center"/>
    </xf>
    <xf numFmtId="164" fontId="16" fillId="4" borderId="2" xfId="0" applyNumberFormat="1" applyFont="1" applyFill="1" applyBorder="1" applyAlignment="1">
      <alignment vertical="center"/>
    </xf>
    <xf numFmtId="164" fontId="16" fillId="0" borderId="11" xfId="0" applyNumberFormat="1" applyFont="1" applyFill="1" applyBorder="1" applyAlignment="1">
      <alignment vertical="center"/>
    </xf>
    <xf numFmtId="164" fontId="16" fillId="0" borderId="13" xfId="0" applyNumberFormat="1" applyFont="1" applyFill="1" applyBorder="1" applyAlignment="1">
      <alignment vertical="center"/>
    </xf>
    <xf numFmtId="164" fontId="16" fillId="0" borderId="14" xfId="0" applyNumberFormat="1" applyFont="1" applyFill="1" applyBorder="1" applyAlignment="1">
      <alignment vertical="center"/>
    </xf>
    <xf numFmtId="164" fontId="16" fillId="0" borderId="10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vertical="center"/>
    </xf>
    <xf numFmtId="164" fontId="15" fillId="5" borderId="5" xfId="0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164" fontId="15" fillId="3" borderId="39" xfId="0" applyNumberFormat="1" applyFont="1" applyFill="1" applyBorder="1" applyAlignment="1">
      <alignment vertical="center"/>
    </xf>
    <xf numFmtId="0" fontId="11" fillId="3" borderId="37" xfId="0" applyFont="1" applyFill="1" applyBorder="1" applyAlignment="1">
      <alignment horizontal="center" vertical="center"/>
    </xf>
    <xf numFmtId="10" fontId="17" fillId="3" borderId="40" xfId="0" applyNumberFormat="1" applyFont="1" applyFill="1" applyBorder="1" applyAlignment="1">
      <alignment vertical="center"/>
    </xf>
    <xf numFmtId="10" fontId="17" fillId="3" borderId="37" xfId="0" applyNumberFormat="1" applyFont="1" applyFill="1" applyBorder="1" applyAlignment="1">
      <alignment vertical="center"/>
    </xf>
    <xf numFmtId="10" fontId="17" fillId="3" borderId="41" xfId="0" applyNumberFormat="1" applyFont="1" applyFill="1" applyBorder="1" applyAlignment="1">
      <alignment vertical="center"/>
    </xf>
    <xf numFmtId="10" fontId="17" fillId="3" borderId="39" xfId="0" applyNumberFormat="1" applyFont="1" applyFill="1" applyBorder="1" applyAlignment="1">
      <alignment vertical="center"/>
    </xf>
    <xf numFmtId="10" fontId="17" fillId="3" borderId="38" xfId="0" applyNumberFormat="1" applyFont="1" applyFill="1" applyBorder="1" applyAlignment="1">
      <alignment vertical="center"/>
    </xf>
    <xf numFmtId="10" fontId="17" fillId="3" borderId="16" xfId="0" applyNumberFormat="1" applyFont="1" applyFill="1" applyBorder="1" applyAlignment="1">
      <alignment vertical="center"/>
    </xf>
    <xf numFmtId="10" fontId="17" fillId="3" borderId="3" xfId="0" applyNumberFormat="1" applyFont="1" applyFill="1" applyBorder="1" applyAlignment="1">
      <alignment vertical="center"/>
    </xf>
    <xf numFmtId="10" fontId="17" fillId="3" borderId="4" xfId="0" applyNumberFormat="1" applyFont="1" applyFill="1" applyBorder="1" applyAlignment="1">
      <alignment vertical="center"/>
    </xf>
    <xf numFmtId="10" fontId="17" fillId="3" borderId="15" xfId="0" applyNumberFormat="1" applyFont="1" applyFill="1" applyBorder="1" applyAlignment="1">
      <alignment vertical="center"/>
    </xf>
    <xf numFmtId="10" fontId="17" fillId="3" borderId="5" xfId="0" applyNumberFormat="1" applyFont="1" applyFill="1" applyBorder="1" applyAlignment="1">
      <alignment vertical="center"/>
    </xf>
    <xf numFmtId="166" fontId="18" fillId="2" borderId="15" xfId="0" applyNumberFormat="1" applyFont="1" applyFill="1" applyBorder="1" applyAlignment="1">
      <alignment vertical="center"/>
    </xf>
    <xf numFmtId="166" fontId="18" fillId="3" borderId="15" xfId="0" applyNumberFormat="1" applyFont="1" applyFill="1" applyBorder="1" applyAlignment="1">
      <alignment vertical="center"/>
    </xf>
    <xf numFmtId="166" fontId="18" fillId="3" borderId="39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9" fillId="4" borderId="22" xfId="0" applyNumberFormat="1" applyFont="1" applyFill="1" applyBorder="1" applyAlignment="1">
      <alignment vertical="center"/>
    </xf>
    <xf numFmtId="166" fontId="19" fillId="0" borderId="26" xfId="0" applyNumberFormat="1" applyFont="1" applyFill="1" applyBorder="1" applyAlignment="1">
      <alignment vertical="center"/>
    </xf>
    <xf numFmtId="166" fontId="19" fillId="0" borderId="29" xfId="0" applyNumberFormat="1" applyFont="1" applyFill="1" applyBorder="1" applyAlignment="1">
      <alignment vertical="center"/>
    </xf>
    <xf numFmtId="166" fontId="19" fillId="0" borderId="33" xfId="0" applyNumberFormat="1" applyFont="1" applyFill="1" applyBorder="1" applyAlignment="1">
      <alignment vertical="center"/>
    </xf>
    <xf numFmtId="166" fontId="19" fillId="0" borderId="36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Alignment="1">
      <alignment vertical="center"/>
    </xf>
    <xf numFmtId="166" fontId="18" fillId="5" borderId="1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164" fontId="16" fillId="0" borderId="44" xfId="0" applyNumberFormat="1" applyFont="1" applyFill="1" applyBorder="1" applyAlignment="1">
      <alignment vertical="center"/>
    </xf>
    <xf numFmtId="164" fontId="16" fillId="0" borderId="42" xfId="0" applyNumberFormat="1" applyFont="1" applyFill="1" applyBorder="1" applyAlignment="1">
      <alignment vertical="center"/>
    </xf>
    <xf numFmtId="164" fontId="16" fillId="0" borderId="43" xfId="0" applyNumberFormat="1" applyFont="1" applyFill="1" applyBorder="1" applyAlignment="1">
      <alignment vertical="center"/>
    </xf>
    <xf numFmtId="164" fontId="16" fillId="0" borderId="45" xfId="0" applyNumberFormat="1" applyFont="1" applyFill="1" applyBorder="1" applyAlignment="1">
      <alignment vertical="center"/>
    </xf>
    <xf numFmtId="164" fontId="16" fillId="0" borderId="46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166" fontId="19" fillId="0" borderId="45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 textRotation="90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2">
      <selection activeCell="F18" sqref="F18"/>
    </sheetView>
  </sheetViews>
  <sheetFormatPr defaultColWidth="9.00390625" defaultRowHeight="12.75"/>
  <cols>
    <col min="1" max="1" width="6.25390625" style="5" customWidth="1"/>
    <col min="2" max="2" width="55.375" style="18" customWidth="1"/>
    <col min="3" max="3" width="9.00390625" style="0" customWidth="1"/>
    <col min="4" max="4" width="9.875" style="0" customWidth="1"/>
    <col min="5" max="5" width="9.25390625" style="0" customWidth="1"/>
    <col min="6" max="6" width="7.625" style="0" customWidth="1"/>
    <col min="7" max="7" width="9.875" style="0" bestFit="1" customWidth="1"/>
  </cols>
  <sheetData>
    <row r="1" spans="1:6" ht="12.75">
      <c r="A1" s="3"/>
      <c r="B1" s="15"/>
      <c r="C1" s="139" t="s">
        <v>29</v>
      </c>
      <c r="D1" s="139"/>
      <c r="E1" s="139"/>
      <c r="F1" s="140"/>
    </row>
    <row r="2" spans="1:6" ht="11.25" customHeight="1">
      <c r="A2" s="4"/>
      <c r="B2" s="16"/>
      <c r="C2" s="139" t="s">
        <v>30</v>
      </c>
      <c r="D2" s="139"/>
      <c r="E2" s="139"/>
      <c r="F2" s="141"/>
    </row>
    <row r="3" spans="1:6" ht="12.75" customHeight="1">
      <c r="A3" s="1"/>
      <c r="B3" s="17"/>
      <c r="C3" s="139" t="s">
        <v>58</v>
      </c>
      <c r="D3" s="139"/>
      <c r="E3" s="139"/>
      <c r="F3" s="141"/>
    </row>
    <row r="4" spans="1:6" ht="12.75">
      <c r="A4" s="135" t="s">
        <v>46</v>
      </c>
      <c r="B4" s="136"/>
      <c r="C4" s="136"/>
      <c r="D4" s="136"/>
      <c r="E4" s="136"/>
      <c r="F4" s="136"/>
    </row>
    <row r="5" spans="1:6" ht="15" customHeight="1">
      <c r="A5" s="137" t="s">
        <v>32</v>
      </c>
      <c r="B5" s="136"/>
      <c r="C5" s="136"/>
      <c r="D5" s="136"/>
      <c r="E5" s="136"/>
      <c r="F5" s="136"/>
    </row>
    <row r="6" spans="1:6" ht="14.25" customHeight="1">
      <c r="A6" s="138" t="s">
        <v>31</v>
      </c>
      <c r="B6" s="136"/>
      <c r="C6" s="136"/>
      <c r="D6" s="136"/>
      <c r="E6" s="136"/>
      <c r="F6" s="136"/>
    </row>
    <row r="7" spans="1:6" ht="13.5" customHeight="1" thickBot="1">
      <c r="A7" s="137" t="s">
        <v>59</v>
      </c>
      <c r="B7" s="136"/>
      <c r="C7" s="136"/>
      <c r="D7" s="136"/>
      <c r="E7" s="136"/>
      <c r="F7" s="136"/>
    </row>
    <row r="8" spans="1:6" ht="12.75" customHeight="1" thickBot="1">
      <c r="A8" s="146" t="s">
        <v>0</v>
      </c>
      <c r="B8" s="142" t="s">
        <v>3</v>
      </c>
      <c r="C8" s="148" t="s">
        <v>2</v>
      </c>
      <c r="D8" s="149"/>
      <c r="E8" s="149"/>
      <c r="F8" s="150"/>
    </row>
    <row r="9" spans="1:6" ht="42" customHeight="1" thickBot="1">
      <c r="A9" s="147"/>
      <c r="B9" s="143"/>
      <c r="C9" s="6" t="s">
        <v>52</v>
      </c>
      <c r="D9" s="19" t="s">
        <v>61</v>
      </c>
      <c r="E9" s="108" t="s">
        <v>62</v>
      </c>
      <c r="F9" s="109" t="s">
        <v>1</v>
      </c>
    </row>
    <row r="10" spans="1:6" s="13" customFormat="1" ht="19.5" customHeight="1" thickBot="1">
      <c r="A10" s="110">
        <v>200</v>
      </c>
      <c r="B10" s="111" t="s">
        <v>20</v>
      </c>
      <c r="C10" s="61">
        <f>C12+C17+C25+C28+C46+C50</f>
        <v>703238.2999999998</v>
      </c>
      <c r="D10" s="62">
        <f>D12+D17+D25+D28+D46+D50</f>
        <v>682205.7</v>
      </c>
      <c r="E10" s="63">
        <f>E12+E17+E25+E28+E46+E50</f>
        <v>682205.7</v>
      </c>
      <c r="F10" s="64">
        <f>F12+F17+F25+F28+F46+F50</f>
        <v>0</v>
      </c>
    </row>
    <row r="11" spans="1:6" s="13" customFormat="1" ht="12" customHeight="1" thickBot="1">
      <c r="A11" s="82"/>
      <c r="B11" s="81" t="s">
        <v>57</v>
      </c>
      <c r="C11" s="92">
        <f>C10/C56</f>
        <v>0.9452324611601451</v>
      </c>
      <c r="D11" s="93">
        <f>D10/D56</f>
        <v>0.9490212100712261</v>
      </c>
      <c r="E11" s="94">
        <f>E10/E56</f>
        <v>0.9490212100712261</v>
      </c>
      <c r="F11" s="95"/>
    </row>
    <row r="12" spans="1:6" s="10" customFormat="1" ht="17.25" customHeight="1" thickBot="1">
      <c r="A12" s="8">
        <v>210</v>
      </c>
      <c r="B12" s="11" t="s">
        <v>21</v>
      </c>
      <c r="C12" s="29">
        <f>C14+C15+C16</f>
        <v>44426.2</v>
      </c>
      <c r="D12" s="30">
        <f>D14+D15+D16</f>
        <v>44154.40000000001</v>
      </c>
      <c r="E12" s="31">
        <f>E14+E15+E16</f>
        <v>44154.40000000001</v>
      </c>
      <c r="F12" s="32">
        <f>F14+F15+F16</f>
        <v>0</v>
      </c>
    </row>
    <row r="13" spans="1:6" s="10" customFormat="1" ht="11.25" customHeight="1">
      <c r="A13" s="83"/>
      <c r="B13" s="84" t="s">
        <v>57</v>
      </c>
      <c r="C13" s="87">
        <f>C12/C56</f>
        <v>0.05971387844773649</v>
      </c>
      <c r="D13" s="88">
        <f>D12/D56</f>
        <v>0.06142350044564119</v>
      </c>
      <c r="E13" s="89">
        <f>E12/E56</f>
        <v>0.06142350044564119</v>
      </c>
      <c r="F13" s="90"/>
    </row>
    <row r="14" spans="1:6" ht="12.75" customHeight="1">
      <c r="A14" s="112" t="s">
        <v>4</v>
      </c>
      <c r="B14" s="24" t="s">
        <v>6</v>
      </c>
      <c r="C14" s="41">
        <v>34296.6</v>
      </c>
      <c r="D14" s="42">
        <v>34165.8</v>
      </c>
      <c r="E14" s="43">
        <v>34165.8</v>
      </c>
      <c r="F14" s="44">
        <f>D14-E14</f>
        <v>0</v>
      </c>
    </row>
    <row r="15" spans="1:6" ht="13.5" customHeight="1">
      <c r="A15" s="113">
        <v>212</v>
      </c>
      <c r="B15" s="25" t="s">
        <v>7</v>
      </c>
      <c r="C15" s="45">
        <v>19.6</v>
      </c>
      <c r="D15" s="46">
        <v>11.8</v>
      </c>
      <c r="E15" s="47">
        <v>11.8</v>
      </c>
      <c r="F15" s="48">
        <f>D15-E15</f>
        <v>0</v>
      </c>
    </row>
    <row r="16" spans="1:6" ht="14.25" customHeight="1" thickBot="1">
      <c r="A16" s="114">
        <v>213</v>
      </c>
      <c r="B16" s="115" t="s">
        <v>8</v>
      </c>
      <c r="C16" s="116">
        <v>10110</v>
      </c>
      <c r="D16" s="117">
        <v>9976.8</v>
      </c>
      <c r="E16" s="118">
        <v>9976.8</v>
      </c>
      <c r="F16" s="119">
        <f>D16-E16</f>
        <v>0</v>
      </c>
    </row>
    <row r="17" spans="1:6" s="10" customFormat="1" ht="16.5" customHeight="1" thickBot="1">
      <c r="A17" s="8">
        <v>220</v>
      </c>
      <c r="B17" s="9" t="s">
        <v>22</v>
      </c>
      <c r="C17" s="29">
        <f>C19+C20+C21+C22+C23+C24</f>
        <v>163063.8</v>
      </c>
      <c r="D17" s="30">
        <f>D19+D20+D21+D22+D23+D24</f>
        <v>143900.4</v>
      </c>
      <c r="E17" s="31">
        <f>E19+E20+E21+E22+E23+E24</f>
        <v>143900.4</v>
      </c>
      <c r="F17" s="32">
        <f>F19+F20+F21+F22+F23+F24</f>
        <v>0</v>
      </c>
    </row>
    <row r="18" spans="1:6" s="10" customFormat="1" ht="13.5" customHeight="1">
      <c r="A18" s="83"/>
      <c r="B18" s="84" t="s">
        <v>57</v>
      </c>
      <c r="C18" s="87">
        <f>C17/C56</f>
        <v>0.2191763403673061</v>
      </c>
      <c r="D18" s="88">
        <f>D17/D56</f>
        <v>0.20018087174840885</v>
      </c>
      <c r="E18" s="89">
        <f>E17/E56</f>
        <v>0.20018087174840885</v>
      </c>
      <c r="F18" s="90"/>
    </row>
    <row r="19" spans="1:6" ht="12.75" customHeight="1">
      <c r="A19" s="121">
        <v>221</v>
      </c>
      <c r="B19" s="122" t="s">
        <v>9</v>
      </c>
      <c r="C19" s="41">
        <v>975.9</v>
      </c>
      <c r="D19" s="42">
        <v>915.1</v>
      </c>
      <c r="E19" s="43">
        <v>915.1</v>
      </c>
      <c r="F19" s="44">
        <f aca="true" t="shared" si="0" ref="F19:F24">D19-E19</f>
        <v>0</v>
      </c>
    </row>
    <row r="20" spans="1:6" ht="12.75" customHeight="1">
      <c r="A20" s="113">
        <v>222</v>
      </c>
      <c r="B20" s="25" t="s">
        <v>10</v>
      </c>
      <c r="C20" s="45">
        <v>100.8</v>
      </c>
      <c r="D20" s="46">
        <v>74</v>
      </c>
      <c r="E20" s="47">
        <v>74</v>
      </c>
      <c r="F20" s="48">
        <f t="shared" si="0"/>
        <v>0</v>
      </c>
    </row>
    <row r="21" spans="1:7" ht="12.75" customHeight="1">
      <c r="A21" s="113">
        <v>223</v>
      </c>
      <c r="B21" s="26" t="s">
        <v>11</v>
      </c>
      <c r="C21" s="45">
        <v>8453.5</v>
      </c>
      <c r="D21" s="46">
        <v>8011</v>
      </c>
      <c r="E21" s="47">
        <v>8011</v>
      </c>
      <c r="F21" s="48">
        <f t="shared" si="0"/>
        <v>0</v>
      </c>
      <c r="G21" s="2"/>
    </row>
    <row r="22" spans="1:7" ht="12.75" customHeight="1">
      <c r="A22" s="113">
        <v>224</v>
      </c>
      <c r="B22" s="26" t="s">
        <v>53</v>
      </c>
      <c r="C22" s="45">
        <v>0</v>
      </c>
      <c r="D22" s="46">
        <v>0</v>
      </c>
      <c r="E22" s="47">
        <v>0</v>
      </c>
      <c r="F22" s="48">
        <f t="shared" si="0"/>
        <v>0</v>
      </c>
      <c r="G22" s="2"/>
    </row>
    <row r="23" spans="1:7" ht="12.75" customHeight="1">
      <c r="A23" s="113">
        <v>225</v>
      </c>
      <c r="B23" s="26" t="s">
        <v>12</v>
      </c>
      <c r="C23" s="45">
        <v>140473.8</v>
      </c>
      <c r="D23" s="46">
        <v>122900.8</v>
      </c>
      <c r="E23" s="47">
        <v>122900.8</v>
      </c>
      <c r="F23" s="48">
        <f t="shared" si="0"/>
        <v>0</v>
      </c>
      <c r="G23" s="2"/>
    </row>
    <row r="24" spans="1:6" ht="12.75" customHeight="1" thickBot="1">
      <c r="A24" s="114">
        <v>226</v>
      </c>
      <c r="B24" s="123" t="s">
        <v>13</v>
      </c>
      <c r="C24" s="116">
        <v>13059.8</v>
      </c>
      <c r="D24" s="117">
        <v>11999.5</v>
      </c>
      <c r="E24" s="118">
        <v>11999.5</v>
      </c>
      <c r="F24" s="119">
        <f t="shared" si="0"/>
        <v>0</v>
      </c>
    </row>
    <row r="25" spans="1:6" ht="18" customHeight="1" thickBot="1">
      <c r="A25" s="8">
        <v>230</v>
      </c>
      <c r="B25" s="11" t="s">
        <v>23</v>
      </c>
      <c r="C25" s="29">
        <f>C27</f>
        <v>412</v>
      </c>
      <c r="D25" s="30">
        <f>D27</f>
        <v>411.3</v>
      </c>
      <c r="E25" s="31">
        <f>E27</f>
        <v>411.3</v>
      </c>
      <c r="F25" s="32">
        <f>F27</f>
        <v>0</v>
      </c>
    </row>
    <row r="26" spans="1:6" ht="11.25" customHeight="1">
      <c r="A26" s="86"/>
      <c r="B26" s="84" t="s">
        <v>57</v>
      </c>
      <c r="C26" s="87">
        <f>C25/C56</f>
        <v>0.0005537749778389202</v>
      </c>
      <c r="D26" s="88">
        <f>D25/D56</f>
        <v>0.0005721623605641163</v>
      </c>
      <c r="E26" s="89">
        <f>E25/E56</f>
        <v>0.0005721623605641163</v>
      </c>
      <c r="F26" s="90"/>
    </row>
    <row r="27" spans="1:6" ht="15.75" customHeight="1" thickBot="1">
      <c r="A27" s="21">
        <v>231</v>
      </c>
      <c r="B27" s="12" t="s">
        <v>14</v>
      </c>
      <c r="C27" s="33">
        <v>412</v>
      </c>
      <c r="D27" s="34">
        <v>411.3</v>
      </c>
      <c r="E27" s="35">
        <v>411.3</v>
      </c>
      <c r="F27" s="36">
        <f>D27-E27</f>
        <v>0</v>
      </c>
    </row>
    <row r="28" spans="1:6" s="10" customFormat="1" ht="16.5" customHeight="1" thickBot="1">
      <c r="A28" s="8">
        <v>240</v>
      </c>
      <c r="B28" s="11" t="s">
        <v>24</v>
      </c>
      <c r="C28" s="29">
        <f>C30+C45</f>
        <v>461533.89999999997</v>
      </c>
      <c r="D28" s="30">
        <f>D30+D45</f>
        <v>460766.6</v>
      </c>
      <c r="E28" s="31">
        <f>E30+E45</f>
        <v>460766.6</v>
      </c>
      <c r="F28" s="32">
        <f>F30+F45</f>
        <v>0</v>
      </c>
    </row>
    <row r="29" spans="1:6" s="10" customFormat="1" ht="12" customHeight="1">
      <c r="A29" s="83"/>
      <c r="B29" s="84" t="s">
        <v>57</v>
      </c>
      <c r="C29" s="87">
        <f>C28/C56</f>
        <v>0.620354187486433</v>
      </c>
      <c r="D29" s="88">
        <f>D28/D56</f>
        <v>0.6409757002798491</v>
      </c>
      <c r="E29" s="89">
        <f>E28/E56</f>
        <v>0.6409757002798491</v>
      </c>
      <c r="F29" s="90"/>
    </row>
    <row r="30" spans="1:6" ht="24" customHeight="1">
      <c r="A30" s="20">
        <v>241</v>
      </c>
      <c r="B30" s="7" t="s">
        <v>25</v>
      </c>
      <c r="C30" s="37">
        <f>C31+C32+C33+C34+C35+C36+C37+C38+C39+C40+C41+C42+C43+C44</f>
        <v>456771.69999999995</v>
      </c>
      <c r="D30" s="38">
        <f>D31+D32+D33+D34+D35+D36+D37+D38+D39+D40+D41+D42+D43+D44</f>
        <v>456004.39999999997</v>
      </c>
      <c r="E30" s="39">
        <f>E31+E32+E33+E34+E35+E36+E37+E38+E39+E40+E41+E42+E43+E44</f>
        <v>456004.39999999997</v>
      </c>
      <c r="F30" s="40">
        <f>F31+F32+F33+F34+F35+F36+F37+F38+F39+F40+F41+F42+F43+F44</f>
        <v>0</v>
      </c>
    </row>
    <row r="31" spans="1:6" ht="12.75" customHeight="1">
      <c r="A31" s="151" t="s">
        <v>33</v>
      </c>
      <c r="B31" s="12" t="s">
        <v>55</v>
      </c>
      <c r="C31" s="33">
        <v>310</v>
      </c>
      <c r="D31" s="34">
        <v>310</v>
      </c>
      <c r="E31" s="35">
        <v>310</v>
      </c>
      <c r="F31" s="36">
        <v>0</v>
      </c>
    </row>
    <row r="32" spans="1:6" ht="12.75" customHeight="1">
      <c r="A32" s="152"/>
      <c r="B32" s="24" t="s">
        <v>34</v>
      </c>
      <c r="C32" s="41">
        <v>240092.3</v>
      </c>
      <c r="D32" s="42">
        <v>239663.8</v>
      </c>
      <c r="E32" s="43">
        <v>239663.8</v>
      </c>
      <c r="F32" s="44">
        <f>D32-E32</f>
        <v>0</v>
      </c>
    </row>
    <row r="33" spans="1:6" ht="12.75" customHeight="1">
      <c r="A33" s="152"/>
      <c r="B33" s="25" t="s">
        <v>35</v>
      </c>
      <c r="C33" s="45">
        <v>863.8</v>
      </c>
      <c r="D33" s="46">
        <v>857.3</v>
      </c>
      <c r="E33" s="47">
        <v>857.3</v>
      </c>
      <c r="F33" s="48">
        <f aca="true" t="shared" si="1" ref="F33:F44">D33-E33</f>
        <v>0</v>
      </c>
    </row>
    <row r="34" spans="1:8" ht="12.75" customHeight="1">
      <c r="A34" s="152"/>
      <c r="B34" s="25" t="s">
        <v>36</v>
      </c>
      <c r="C34" s="45">
        <v>69424.3</v>
      </c>
      <c r="D34" s="46">
        <v>69351.7</v>
      </c>
      <c r="E34" s="47">
        <v>69351.7</v>
      </c>
      <c r="F34" s="48">
        <f t="shared" si="1"/>
        <v>0</v>
      </c>
      <c r="H34" s="65"/>
    </row>
    <row r="35" spans="1:6" ht="12.75" customHeight="1">
      <c r="A35" s="152"/>
      <c r="B35" s="25" t="s">
        <v>37</v>
      </c>
      <c r="C35" s="45">
        <v>1752.4</v>
      </c>
      <c r="D35" s="46">
        <v>1734</v>
      </c>
      <c r="E35" s="47">
        <v>1734</v>
      </c>
      <c r="F35" s="48">
        <f t="shared" si="1"/>
        <v>0</v>
      </c>
    </row>
    <row r="36" spans="1:6" ht="12.75" customHeight="1">
      <c r="A36" s="152"/>
      <c r="B36" s="25" t="s">
        <v>38</v>
      </c>
      <c r="C36" s="45">
        <v>270</v>
      </c>
      <c r="D36" s="46">
        <v>232.3</v>
      </c>
      <c r="E36" s="47">
        <v>232.3</v>
      </c>
      <c r="F36" s="48">
        <f t="shared" si="1"/>
        <v>0</v>
      </c>
    </row>
    <row r="37" spans="1:6" ht="12.75" customHeight="1">
      <c r="A37" s="152"/>
      <c r="B37" s="26" t="s">
        <v>39</v>
      </c>
      <c r="C37" s="45">
        <v>35933.1</v>
      </c>
      <c r="D37" s="46">
        <v>35892.6</v>
      </c>
      <c r="E37" s="47">
        <v>35892.6</v>
      </c>
      <c r="F37" s="48">
        <f t="shared" si="1"/>
        <v>0</v>
      </c>
    </row>
    <row r="38" spans="1:6" ht="12.75" customHeight="1">
      <c r="A38" s="152"/>
      <c r="B38" s="26" t="s">
        <v>54</v>
      </c>
      <c r="C38" s="45">
        <v>30.2</v>
      </c>
      <c r="D38" s="46">
        <v>24.1</v>
      </c>
      <c r="E38" s="47">
        <v>24.1</v>
      </c>
      <c r="F38" s="48">
        <f t="shared" si="1"/>
        <v>0</v>
      </c>
    </row>
    <row r="39" spans="1:6" ht="12.75" customHeight="1">
      <c r="A39" s="152"/>
      <c r="B39" s="26" t="s">
        <v>40</v>
      </c>
      <c r="C39" s="45">
        <v>18880.3</v>
      </c>
      <c r="D39" s="46">
        <v>18841.9</v>
      </c>
      <c r="E39" s="47">
        <v>18841.9</v>
      </c>
      <c r="F39" s="48">
        <f t="shared" si="1"/>
        <v>0</v>
      </c>
    </row>
    <row r="40" spans="1:8" ht="12.75" customHeight="1">
      <c r="A40" s="152"/>
      <c r="B40" s="26" t="s">
        <v>41</v>
      </c>
      <c r="C40" s="45">
        <v>22376.5</v>
      </c>
      <c r="D40" s="46">
        <v>22290.2</v>
      </c>
      <c r="E40" s="47">
        <v>22290.2</v>
      </c>
      <c r="F40" s="48">
        <f t="shared" si="1"/>
        <v>0</v>
      </c>
      <c r="H40" s="65"/>
    </row>
    <row r="41" spans="1:6" ht="12.75" customHeight="1">
      <c r="A41" s="152"/>
      <c r="B41" s="25" t="s">
        <v>42</v>
      </c>
      <c r="C41" s="45">
        <v>0</v>
      </c>
      <c r="D41" s="46">
        <v>0</v>
      </c>
      <c r="E41" s="47">
        <v>0</v>
      </c>
      <c r="F41" s="48">
        <f t="shared" si="1"/>
        <v>0</v>
      </c>
    </row>
    <row r="42" spans="1:6" ht="12.75" customHeight="1">
      <c r="A42" s="152"/>
      <c r="B42" s="26" t="s">
        <v>43</v>
      </c>
      <c r="C42" s="45">
        <v>106.6</v>
      </c>
      <c r="D42" s="46">
        <v>102.5</v>
      </c>
      <c r="E42" s="47">
        <v>102.5</v>
      </c>
      <c r="F42" s="48">
        <f>D42-E42</f>
        <v>0</v>
      </c>
    </row>
    <row r="43" spans="1:6" ht="12.75" customHeight="1">
      <c r="A43" s="152"/>
      <c r="B43" s="26" t="s">
        <v>44</v>
      </c>
      <c r="C43" s="45">
        <v>37892.9</v>
      </c>
      <c r="D43" s="46">
        <v>37891.4</v>
      </c>
      <c r="E43" s="47">
        <v>37891.4</v>
      </c>
      <c r="F43" s="48">
        <f t="shared" si="1"/>
        <v>0</v>
      </c>
    </row>
    <row r="44" spans="1:6" ht="12.75" customHeight="1">
      <c r="A44" s="153"/>
      <c r="B44" s="27" t="s">
        <v>45</v>
      </c>
      <c r="C44" s="49">
        <v>28839.3</v>
      </c>
      <c r="D44" s="50">
        <v>28812.6</v>
      </c>
      <c r="E44" s="51">
        <v>28812.6</v>
      </c>
      <c r="F44" s="52">
        <f t="shared" si="1"/>
        <v>0</v>
      </c>
    </row>
    <row r="45" spans="1:6" ht="25.5" customHeight="1" thickBot="1">
      <c r="A45" s="22">
        <v>242</v>
      </c>
      <c r="B45" s="23" t="s">
        <v>27</v>
      </c>
      <c r="C45" s="53">
        <v>4762.2</v>
      </c>
      <c r="D45" s="54">
        <v>4762.2</v>
      </c>
      <c r="E45" s="55">
        <v>4762.2</v>
      </c>
      <c r="F45" s="56">
        <f>D45-E45</f>
        <v>0</v>
      </c>
    </row>
    <row r="46" spans="1:6" s="10" customFormat="1" ht="18" customHeight="1" thickBot="1">
      <c r="A46" s="8">
        <v>260</v>
      </c>
      <c r="B46" s="11" t="s">
        <v>26</v>
      </c>
      <c r="C46" s="29">
        <f>C48+C49</f>
        <v>29905.199999999997</v>
      </c>
      <c r="D46" s="30">
        <f>D48+D49</f>
        <v>29575.7</v>
      </c>
      <c r="E46" s="31">
        <f>E48+E49</f>
        <v>29575.7</v>
      </c>
      <c r="F46" s="32">
        <f>F48+F49</f>
        <v>0</v>
      </c>
    </row>
    <row r="47" spans="1:6" s="10" customFormat="1" ht="12.75" customHeight="1">
      <c r="A47" s="83"/>
      <c r="B47" s="84" t="s">
        <v>57</v>
      </c>
      <c r="C47" s="87">
        <f>C46/C56</f>
        <v>0.04019599870696232</v>
      </c>
      <c r="D47" s="88">
        <f>D46/D56</f>
        <v>0.04114296700057412</v>
      </c>
      <c r="E47" s="89">
        <f>E46/E56</f>
        <v>0.04114296700057412</v>
      </c>
      <c r="F47" s="90"/>
    </row>
    <row r="48" spans="1:6" ht="15.75" customHeight="1">
      <c r="A48" s="121">
        <v>262</v>
      </c>
      <c r="B48" s="122" t="s">
        <v>15</v>
      </c>
      <c r="C48" s="41">
        <v>26735.1</v>
      </c>
      <c r="D48" s="42">
        <v>26405.7</v>
      </c>
      <c r="E48" s="43">
        <v>26405.7</v>
      </c>
      <c r="F48" s="44">
        <f>D48-E48</f>
        <v>0</v>
      </c>
    </row>
    <row r="49" spans="1:6" ht="24.75" customHeight="1" thickBot="1">
      <c r="A49" s="114">
        <v>263</v>
      </c>
      <c r="B49" s="115" t="s">
        <v>16</v>
      </c>
      <c r="C49" s="116">
        <v>3170.1</v>
      </c>
      <c r="D49" s="117">
        <v>3170</v>
      </c>
      <c r="E49" s="118">
        <v>3170</v>
      </c>
      <c r="F49" s="119">
        <f>D49-E49</f>
        <v>0</v>
      </c>
    </row>
    <row r="50" spans="1:6" s="10" customFormat="1" ht="15.75" customHeight="1" thickBot="1">
      <c r="A50" s="8">
        <v>290</v>
      </c>
      <c r="B50" s="9" t="s">
        <v>17</v>
      </c>
      <c r="C50" s="57">
        <v>3897.2</v>
      </c>
      <c r="D50" s="58">
        <v>3397.3</v>
      </c>
      <c r="E50" s="59">
        <v>3397.3</v>
      </c>
      <c r="F50" s="60">
        <f>D50-E50</f>
        <v>0</v>
      </c>
    </row>
    <row r="51" spans="1:6" s="10" customFormat="1" ht="14.25" customHeight="1" thickBot="1">
      <c r="A51" s="82"/>
      <c r="B51" s="84" t="s">
        <v>57</v>
      </c>
      <c r="C51" s="92">
        <f>C50/C56</f>
        <v>0.005238281173868543</v>
      </c>
      <c r="D51" s="93">
        <f>D50/D56</f>
        <v>0.004726008236188846</v>
      </c>
      <c r="E51" s="94">
        <f>E50/E56</f>
        <v>0.004726008236188846</v>
      </c>
      <c r="F51" s="95"/>
    </row>
    <row r="52" spans="1:6" s="13" customFormat="1" ht="16.5" customHeight="1" thickBot="1">
      <c r="A52" s="110">
        <v>300</v>
      </c>
      <c r="B52" s="111" t="s">
        <v>28</v>
      </c>
      <c r="C52" s="61">
        <f>C54+C55</f>
        <v>40746.200000000004</v>
      </c>
      <c r="D52" s="62">
        <f>D54+D55</f>
        <v>36646.200000000004</v>
      </c>
      <c r="E52" s="63">
        <f>E54+E55</f>
        <v>36646.200000000004</v>
      </c>
      <c r="F52" s="64">
        <f>F54+F55</f>
        <v>0</v>
      </c>
    </row>
    <row r="53" spans="1:6" s="13" customFormat="1" ht="10.5" customHeight="1">
      <c r="A53" s="83"/>
      <c r="B53" s="84" t="s">
        <v>57</v>
      </c>
      <c r="C53" s="87">
        <f>C52/C56</f>
        <v>0.054767538839854885</v>
      </c>
      <c r="D53" s="88">
        <f>D52/D56</f>
        <v>0.050978789928773936</v>
      </c>
      <c r="E53" s="89">
        <f>E52/E56</f>
        <v>0.050978789928773936</v>
      </c>
      <c r="F53" s="90"/>
    </row>
    <row r="54" spans="1:6" ht="14.25" customHeight="1">
      <c r="A54" s="121">
        <v>310</v>
      </c>
      <c r="B54" s="24" t="s">
        <v>18</v>
      </c>
      <c r="C54" s="41">
        <v>39075.8</v>
      </c>
      <c r="D54" s="42">
        <v>35023.4</v>
      </c>
      <c r="E54" s="43">
        <v>35023.4</v>
      </c>
      <c r="F54" s="44">
        <f>D54-E54</f>
        <v>0</v>
      </c>
    </row>
    <row r="55" spans="1:6" ht="15" customHeight="1" thickBot="1">
      <c r="A55" s="114">
        <v>340</v>
      </c>
      <c r="B55" s="123" t="s">
        <v>19</v>
      </c>
      <c r="C55" s="116">
        <v>1670.4</v>
      </c>
      <c r="D55" s="117">
        <v>1622.8</v>
      </c>
      <c r="E55" s="118">
        <v>1622.8</v>
      </c>
      <c r="F55" s="119">
        <f>D55-E55</f>
        <v>0</v>
      </c>
    </row>
    <row r="56" spans="1:6" s="14" customFormat="1" ht="16.5" customHeight="1" thickBot="1">
      <c r="A56" s="144" t="s">
        <v>5</v>
      </c>
      <c r="B56" s="145"/>
      <c r="C56" s="61">
        <f>C10+C52</f>
        <v>743984.4999999998</v>
      </c>
      <c r="D56" s="62">
        <f>D10+D52</f>
        <v>718851.8999999999</v>
      </c>
      <c r="E56" s="63">
        <f>E10+E52</f>
        <v>718851.8999999999</v>
      </c>
      <c r="F56" s="64">
        <f>F10+F52</f>
        <v>0</v>
      </c>
    </row>
    <row r="57" ht="20.25" customHeight="1"/>
    <row r="58" ht="20.25" customHeight="1"/>
  </sheetData>
  <mergeCells count="12">
    <mergeCell ref="A7:F7"/>
    <mergeCell ref="B8:B9"/>
    <mergeCell ref="A56:B56"/>
    <mergeCell ref="A8:A9"/>
    <mergeCell ref="C8:F8"/>
    <mergeCell ref="A31:A44"/>
    <mergeCell ref="A4:F4"/>
    <mergeCell ref="A5:F5"/>
    <mergeCell ref="A6:F6"/>
    <mergeCell ref="C1:F1"/>
    <mergeCell ref="C2:F2"/>
    <mergeCell ref="C3:F3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L30" sqref="L30"/>
    </sheetView>
  </sheetViews>
  <sheetFormatPr defaultColWidth="9.00390625" defaultRowHeight="12.75"/>
  <cols>
    <col min="1" max="1" width="3.75390625" style="66" customWidth="1"/>
    <col min="2" max="2" width="45.75390625" style="18" customWidth="1"/>
    <col min="3" max="4" width="8.625" style="0" customWidth="1"/>
    <col min="5" max="5" width="9.00390625" style="0" customWidth="1"/>
    <col min="6" max="6" width="6.875" style="0" customWidth="1"/>
    <col min="7" max="7" width="8.875" style="0" customWidth="1"/>
    <col min="8" max="8" width="6.125" style="0" customWidth="1"/>
  </cols>
  <sheetData>
    <row r="1" spans="1:8" ht="10.5" customHeight="1">
      <c r="A1" s="3"/>
      <c r="B1" s="15"/>
      <c r="C1" s="139" t="s">
        <v>50</v>
      </c>
      <c r="D1" s="139"/>
      <c r="E1" s="139"/>
      <c r="F1" s="140"/>
      <c r="G1" s="140"/>
      <c r="H1" s="140"/>
    </row>
    <row r="2" spans="1:8" ht="10.5" customHeight="1">
      <c r="A2" s="4"/>
      <c r="B2" s="16"/>
      <c r="C2" s="139" t="s">
        <v>30</v>
      </c>
      <c r="D2" s="139"/>
      <c r="E2" s="139"/>
      <c r="F2" s="141"/>
      <c r="G2" s="140"/>
      <c r="H2" s="140"/>
    </row>
    <row r="3" spans="1:8" ht="11.25" customHeight="1">
      <c r="A3" s="1"/>
      <c r="B3" s="17"/>
      <c r="C3" s="139" t="s">
        <v>58</v>
      </c>
      <c r="D3" s="139"/>
      <c r="E3" s="139"/>
      <c r="F3" s="141"/>
      <c r="G3" s="140"/>
      <c r="H3" s="140"/>
    </row>
    <row r="4" spans="1:7" ht="11.25" customHeight="1">
      <c r="A4" s="135" t="s">
        <v>46</v>
      </c>
      <c r="B4" s="136"/>
      <c r="C4" s="136"/>
      <c r="D4" s="136"/>
      <c r="E4" s="136"/>
      <c r="F4" s="136"/>
      <c r="G4" s="67"/>
    </row>
    <row r="5" spans="1:7" ht="10.5" customHeight="1">
      <c r="A5" s="137" t="s">
        <v>32</v>
      </c>
      <c r="B5" s="136"/>
      <c r="C5" s="136"/>
      <c r="D5" s="136"/>
      <c r="E5" s="136"/>
      <c r="F5" s="136"/>
      <c r="G5" s="67"/>
    </row>
    <row r="6" spans="1:7" ht="12" customHeight="1">
      <c r="A6" s="138" t="s">
        <v>47</v>
      </c>
      <c r="B6" s="136"/>
      <c r="C6" s="136"/>
      <c r="D6" s="136"/>
      <c r="E6" s="136"/>
      <c r="F6" s="136"/>
      <c r="G6" s="67"/>
    </row>
    <row r="7" spans="1:7" ht="12" customHeight="1" thickBot="1">
      <c r="A7" s="137" t="s">
        <v>59</v>
      </c>
      <c r="B7" s="136"/>
      <c r="C7" s="136"/>
      <c r="D7" s="136"/>
      <c r="E7" s="136"/>
      <c r="F7" s="136"/>
      <c r="G7" s="67"/>
    </row>
    <row r="8" spans="1:8" ht="12.75" customHeight="1">
      <c r="A8" s="154" t="s">
        <v>0</v>
      </c>
      <c r="B8" s="142" t="s">
        <v>3</v>
      </c>
      <c r="C8" s="156" t="s">
        <v>2</v>
      </c>
      <c r="D8" s="157"/>
      <c r="E8" s="157"/>
      <c r="F8" s="157"/>
      <c r="G8" s="158"/>
      <c r="H8" s="159" t="s">
        <v>48</v>
      </c>
    </row>
    <row r="9" spans="1:8" ht="55.5" customHeight="1" thickBot="1">
      <c r="A9" s="155"/>
      <c r="B9" s="143"/>
      <c r="C9" s="78" t="s">
        <v>52</v>
      </c>
      <c r="D9" s="79" t="s">
        <v>60</v>
      </c>
      <c r="E9" s="131" t="s">
        <v>63</v>
      </c>
      <c r="F9" s="80" t="s">
        <v>1</v>
      </c>
      <c r="G9" s="77" t="s">
        <v>49</v>
      </c>
      <c r="H9" s="160"/>
    </row>
    <row r="10" spans="1:8" s="13" customFormat="1" ht="15.75" customHeight="1" thickBot="1">
      <c r="A10" s="125">
        <v>200</v>
      </c>
      <c r="B10" s="111" t="s">
        <v>20</v>
      </c>
      <c r="C10" s="61">
        <f>C12+C17+C25+C28+C46+C50</f>
        <v>636506.0999999999</v>
      </c>
      <c r="D10" s="62">
        <f>D12+D17+D25+D28+D46+D50</f>
        <v>615501.7</v>
      </c>
      <c r="E10" s="63">
        <f>E12+E17+E25+E28+E46+E50</f>
        <v>615501.7</v>
      </c>
      <c r="F10" s="76">
        <f>F12+F17+F25+F28+F46+F50</f>
        <v>0</v>
      </c>
      <c r="G10" s="32">
        <f>G12+G17+G25+G28+G46+G50</f>
        <v>21004.399999999958</v>
      </c>
      <c r="H10" s="97">
        <f>E10/C10</f>
        <v>0.9670004733654557</v>
      </c>
    </row>
    <row r="11" spans="1:8" s="13" customFormat="1" ht="12" customHeight="1" thickBot="1">
      <c r="A11" s="126"/>
      <c r="B11" s="81" t="s">
        <v>57</v>
      </c>
      <c r="C11" s="92">
        <f>C10/C56</f>
        <v>0.8555367752957218</v>
      </c>
      <c r="D11" s="93">
        <f>D10/D56</f>
        <v>0.8562288003968551</v>
      </c>
      <c r="E11" s="94">
        <f>E10/E56</f>
        <v>0.8562288003968551</v>
      </c>
      <c r="F11" s="96"/>
      <c r="G11" s="28"/>
      <c r="H11" s="98"/>
    </row>
    <row r="12" spans="1:8" s="10" customFormat="1" ht="22.5" customHeight="1" thickBot="1">
      <c r="A12" s="8">
        <v>210</v>
      </c>
      <c r="B12" s="11" t="s">
        <v>21</v>
      </c>
      <c r="C12" s="29">
        <f>C14+C15+C16</f>
        <v>354806.6</v>
      </c>
      <c r="D12" s="30">
        <f>D14+D15+D16</f>
        <v>354027.19999999995</v>
      </c>
      <c r="E12" s="31">
        <f>E14+E15+E16</f>
        <v>354027.19999999995</v>
      </c>
      <c r="F12" s="68">
        <f>F14+F15+F16</f>
        <v>0</v>
      </c>
      <c r="G12" s="32">
        <f>G14+G15+G16</f>
        <v>779.3999999999913</v>
      </c>
      <c r="H12" s="97">
        <f>E12/C12</f>
        <v>0.997803310310462</v>
      </c>
    </row>
    <row r="13" spans="1:8" s="10" customFormat="1" ht="11.25" customHeight="1">
      <c r="A13" s="127"/>
      <c r="B13" s="133" t="s">
        <v>57</v>
      </c>
      <c r="C13" s="87">
        <f>C12/C56</f>
        <v>0.4769005268254917</v>
      </c>
      <c r="D13" s="88">
        <f>D12/D56</f>
        <v>0.4924897604082287</v>
      </c>
      <c r="E13" s="89">
        <f>E12/E56</f>
        <v>0.4924897604082287</v>
      </c>
      <c r="F13" s="91"/>
      <c r="G13" s="85"/>
      <c r="H13" s="99"/>
    </row>
    <row r="14" spans="1:8" ht="12.75" customHeight="1">
      <c r="A14" s="112" t="s">
        <v>4</v>
      </c>
      <c r="B14" s="132" t="s">
        <v>6</v>
      </c>
      <c r="C14" s="41">
        <f>'по статьям'!C14+'по статьям'!C32</f>
        <v>274388.89999999997</v>
      </c>
      <c r="D14" s="42">
        <f>'по статьям'!D14+'по статьям'!D32</f>
        <v>273829.6</v>
      </c>
      <c r="E14" s="43">
        <f>'по статьям'!E14+'по статьям'!E32</f>
        <v>273829.6</v>
      </c>
      <c r="F14" s="71">
        <f>D14-E14</f>
        <v>0</v>
      </c>
      <c r="G14" s="44">
        <f>C14-E14</f>
        <v>559.2999999999884</v>
      </c>
      <c r="H14" s="102">
        <f>E14/C14</f>
        <v>0.9979616522388479</v>
      </c>
    </row>
    <row r="15" spans="1:8" ht="13.5" customHeight="1">
      <c r="A15" s="113">
        <v>212</v>
      </c>
      <c r="B15" s="25" t="s">
        <v>7</v>
      </c>
      <c r="C15" s="45">
        <f>'по статьям'!C15+'по статьям'!C33</f>
        <v>883.4</v>
      </c>
      <c r="D15" s="46">
        <f>'по статьям'!D15+'по статьям'!D33</f>
        <v>869.0999999999999</v>
      </c>
      <c r="E15" s="47">
        <f>'по статьям'!E15+'по статьям'!E33</f>
        <v>869.0999999999999</v>
      </c>
      <c r="F15" s="72">
        <f>D15-E15</f>
        <v>0</v>
      </c>
      <c r="G15" s="48">
        <f>C15-E15</f>
        <v>14.300000000000068</v>
      </c>
      <c r="H15" s="103">
        <f>E15/C15</f>
        <v>0.9838125424496263</v>
      </c>
    </row>
    <row r="16" spans="1:8" ht="14.25" customHeight="1" thickBot="1">
      <c r="A16" s="114">
        <v>213</v>
      </c>
      <c r="B16" s="115" t="s">
        <v>8</v>
      </c>
      <c r="C16" s="116">
        <f>'по статьям'!C16+'по статьям'!C34</f>
        <v>79534.3</v>
      </c>
      <c r="D16" s="117">
        <f>'по статьям'!D16+'по статьям'!D34</f>
        <v>79328.5</v>
      </c>
      <c r="E16" s="118">
        <f>'по статьям'!E16+'по статьям'!E34</f>
        <v>79328.5</v>
      </c>
      <c r="F16" s="120">
        <f>D16-E16</f>
        <v>0</v>
      </c>
      <c r="G16" s="119">
        <f>C16-E16</f>
        <v>205.8000000000029</v>
      </c>
      <c r="H16" s="124">
        <f>E16/C16</f>
        <v>0.997412437149758</v>
      </c>
    </row>
    <row r="17" spans="1:8" s="10" customFormat="1" ht="16.5" customHeight="1" thickBot="1">
      <c r="A17" s="8">
        <v>220</v>
      </c>
      <c r="B17" s="9" t="s">
        <v>22</v>
      </c>
      <c r="C17" s="29">
        <f>C19+C20+C21+C22+C23+C24</f>
        <v>242306.3</v>
      </c>
      <c r="D17" s="30">
        <f>D19+D20+D21+D22+D23+D24</f>
        <v>222915.5</v>
      </c>
      <c r="E17" s="31">
        <f>E19+E20+E21+E22+E23+E24</f>
        <v>222915.5</v>
      </c>
      <c r="F17" s="68">
        <f>F19+F20+F21+F22+F23+F24</f>
        <v>0</v>
      </c>
      <c r="G17" s="32">
        <f>G19+G20+G21+G22+G23+G24</f>
        <v>19390.79999999997</v>
      </c>
      <c r="H17" s="97">
        <f>E17/C17</f>
        <v>0.9199740163586337</v>
      </c>
    </row>
    <row r="18" spans="1:8" s="10" customFormat="1" ht="12" customHeight="1">
      <c r="A18" s="127"/>
      <c r="B18" s="133" t="s">
        <v>57</v>
      </c>
      <c r="C18" s="87">
        <f>C17/C56</f>
        <v>0.3256872959046862</v>
      </c>
      <c r="D18" s="88">
        <f>D17/D56</f>
        <v>0.31009934035091236</v>
      </c>
      <c r="E18" s="89">
        <f>E17/E56</f>
        <v>0.31009934035091236</v>
      </c>
      <c r="F18" s="91"/>
      <c r="G18" s="85"/>
      <c r="H18" s="99"/>
    </row>
    <row r="19" spans="1:8" ht="12.75" customHeight="1">
      <c r="A19" s="121">
        <v>221</v>
      </c>
      <c r="B19" s="134" t="s">
        <v>9</v>
      </c>
      <c r="C19" s="41">
        <f>'по статьям'!C19+'по статьям'!C35</f>
        <v>2728.3</v>
      </c>
      <c r="D19" s="42">
        <f>'по статьям'!D19+'по статьям'!D35</f>
        <v>2649.1</v>
      </c>
      <c r="E19" s="43">
        <f>'по статьям'!E19+'по статьям'!E35</f>
        <v>2649.1</v>
      </c>
      <c r="F19" s="71">
        <f aca="true" t="shared" si="0" ref="F19:F24">D19-E19</f>
        <v>0</v>
      </c>
      <c r="G19" s="44">
        <f aca="true" t="shared" si="1" ref="G19:G24">C19-E19</f>
        <v>79.20000000000027</v>
      </c>
      <c r="H19" s="102">
        <f aca="true" t="shared" si="2" ref="H19:H25">E19/C19</f>
        <v>0.9709709342814206</v>
      </c>
    </row>
    <row r="20" spans="1:8" ht="11.25" customHeight="1">
      <c r="A20" s="113">
        <v>222</v>
      </c>
      <c r="B20" s="25" t="s">
        <v>10</v>
      </c>
      <c r="C20" s="45">
        <f>'по статьям'!C20+'по статьям'!C36</f>
        <v>370.8</v>
      </c>
      <c r="D20" s="46">
        <f>'по статьям'!D20+'по статьям'!D36</f>
        <v>306.3</v>
      </c>
      <c r="E20" s="47">
        <f>'по статьям'!E20+'по статьям'!E36</f>
        <v>306.3</v>
      </c>
      <c r="F20" s="72">
        <f t="shared" si="0"/>
        <v>0</v>
      </c>
      <c r="G20" s="48">
        <f t="shared" si="1"/>
        <v>64.5</v>
      </c>
      <c r="H20" s="103">
        <f t="shared" si="2"/>
        <v>0.8260517799352751</v>
      </c>
    </row>
    <row r="21" spans="1:8" ht="10.5" customHeight="1">
      <c r="A21" s="113">
        <v>223</v>
      </c>
      <c r="B21" s="26" t="s">
        <v>11</v>
      </c>
      <c r="C21" s="45">
        <f>'по статьям'!C21+'по статьям'!C37</f>
        <v>44386.6</v>
      </c>
      <c r="D21" s="46">
        <f>'по статьям'!D21+'по статьям'!D37</f>
        <v>43903.6</v>
      </c>
      <c r="E21" s="47">
        <f>'по статьям'!E21+'по статьям'!E37</f>
        <v>43903.6</v>
      </c>
      <c r="F21" s="72">
        <f t="shared" si="0"/>
        <v>0</v>
      </c>
      <c r="G21" s="48">
        <f t="shared" si="1"/>
        <v>483</v>
      </c>
      <c r="H21" s="103">
        <f t="shared" si="2"/>
        <v>0.9891183375162774</v>
      </c>
    </row>
    <row r="22" spans="1:8" ht="12.75" customHeight="1">
      <c r="A22" s="113">
        <v>224</v>
      </c>
      <c r="B22" s="26" t="s">
        <v>53</v>
      </c>
      <c r="C22" s="45">
        <f>'по статьям'!C22+'по статьям'!C38</f>
        <v>30.2</v>
      </c>
      <c r="D22" s="46">
        <f>'по статьям'!D22+'по статьям'!D38</f>
        <v>24.1</v>
      </c>
      <c r="E22" s="47">
        <f>'по статьям'!E22+'по статьям'!E38</f>
        <v>24.1</v>
      </c>
      <c r="F22" s="72">
        <f t="shared" si="0"/>
        <v>0</v>
      </c>
      <c r="G22" s="48">
        <f t="shared" si="1"/>
        <v>6.099999999999998</v>
      </c>
      <c r="H22" s="103">
        <f>E22/C22</f>
        <v>0.7980132450331127</v>
      </c>
    </row>
    <row r="23" spans="1:8" ht="12.75" customHeight="1">
      <c r="A23" s="113">
        <v>225</v>
      </c>
      <c r="B23" s="26" t="s">
        <v>12</v>
      </c>
      <c r="C23" s="45">
        <f>'по статьям'!C23+'по статьям'!C39</f>
        <v>159354.09999999998</v>
      </c>
      <c r="D23" s="46">
        <f>'по статьям'!D23+'по статьям'!D39</f>
        <v>141742.7</v>
      </c>
      <c r="E23" s="47">
        <f>'по статьям'!E23+'по статьям'!E39</f>
        <v>141742.7</v>
      </c>
      <c r="F23" s="72">
        <f t="shared" si="0"/>
        <v>0</v>
      </c>
      <c r="G23" s="48">
        <f t="shared" si="1"/>
        <v>17611.399999999965</v>
      </c>
      <c r="H23" s="103">
        <f t="shared" si="2"/>
        <v>0.8894826050914286</v>
      </c>
    </row>
    <row r="24" spans="1:8" ht="12.75" customHeight="1" thickBot="1">
      <c r="A24" s="114">
        <v>226</v>
      </c>
      <c r="B24" s="123" t="s">
        <v>13</v>
      </c>
      <c r="C24" s="116">
        <f>'по статьям'!C24+'по статьям'!C40</f>
        <v>35436.3</v>
      </c>
      <c r="D24" s="117">
        <f>'по статьям'!D24+'по статьям'!D40</f>
        <v>34289.7</v>
      </c>
      <c r="E24" s="118">
        <f>'по статьям'!E24+'по статьям'!E40</f>
        <v>34289.7</v>
      </c>
      <c r="F24" s="120">
        <f t="shared" si="0"/>
        <v>0</v>
      </c>
      <c r="G24" s="119">
        <f t="shared" si="1"/>
        <v>1146.6000000000058</v>
      </c>
      <c r="H24" s="124">
        <f t="shared" si="2"/>
        <v>0.967643348769482</v>
      </c>
    </row>
    <row r="25" spans="1:8" ht="24.75" customHeight="1" thickBot="1">
      <c r="A25" s="8">
        <v>230</v>
      </c>
      <c r="B25" s="11" t="s">
        <v>23</v>
      </c>
      <c r="C25" s="29">
        <f>C27</f>
        <v>412</v>
      </c>
      <c r="D25" s="30">
        <f>D27</f>
        <v>411.3</v>
      </c>
      <c r="E25" s="31">
        <f>E27</f>
        <v>411.3</v>
      </c>
      <c r="F25" s="68">
        <f>F27</f>
        <v>0</v>
      </c>
      <c r="G25" s="32">
        <f>G27</f>
        <v>0.6999999999999886</v>
      </c>
      <c r="H25" s="97">
        <f t="shared" si="2"/>
        <v>0.9983009708737864</v>
      </c>
    </row>
    <row r="26" spans="1:8" ht="11.25" customHeight="1">
      <c r="A26" s="128"/>
      <c r="B26" s="133" t="s">
        <v>57</v>
      </c>
      <c r="C26" s="87">
        <f>C25/C56</f>
        <v>0.0005537749778389201</v>
      </c>
      <c r="D26" s="88">
        <f>D25/D56</f>
        <v>0.0005721623605641163</v>
      </c>
      <c r="E26" s="89">
        <f>E25/E56</f>
        <v>0.0005721623605641163</v>
      </c>
      <c r="F26" s="91"/>
      <c r="G26" s="85"/>
      <c r="H26" s="99"/>
    </row>
    <row r="27" spans="1:8" ht="13.5" customHeight="1" thickBot="1">
      <c r="A27" s="21">
        <v>231</v>
      </c>
      <c r="B27" s="12" t="s">
        <v>14</v>
      </c>
      <c r="C27" s="33">
        <f>'по статьям'!C27</f>
        <v>412</v>
      </c>
      <c r="D27" s="34">
        <f>'по статьям'!D27</f>
        <v>411.3</v>
      </c>
      <c r="E27" s="35">
        <f>'по статьям'!E27</f>
        <v>411.3</v>
      </c>
      <c r="F27" s="69">
        <f>D27-E27</f>
        <v>0</v>
      </c>
      <c r="G27" s="36">
        <f>C27-E27</f>
        <v>0.6999999999999886</v>
      </c>
      <c r="H27" s="100">
        <f>E27/C27</f>
        <v>0.9983009708737864</v>
      </c>
    </row>
    <row r="28" spans="1:8" s="10" customFormat="1" ht="15" customHeight="1" thickBot="1">
      <c r="A28" s="8">
        <v>240</v>
      </c>
      <c r="B28" s="11" t="s">
        <v>24</v>
      </c>
      <c r="C28" s="29">
        <f>C30+C45</f>
        <v>5072.2</v>
      </c>
      <c r="D28" s="30">
        <f>D30+D45</f>
        <v>5072.2</v>
      </c>
      <c r="E28" s="31">
        <f>E30+E45</f>
        <v>5072.2</v>
      </c>
      <c r="F28" s="68">
        <f>F30+F45</f>
        <v>0</v>
      </c>
      <c r="G28" s="32">
        <f>G30+G45</f>
        <v>0</v>
      </c>
      <c r="H28" s="97">
        <f>E28/C28</f>
        <v>1</v>
      </c>
    </row>
    <row r="29" spans="1:8" s="10" customFormat="1" ht="12" customHeight="1">
      <c r="A29" s="127"/>
      <c r="B29" s="133" t="s">
        <v>57</v>
      </c>
      <c r="C29" s="87">
        <f>C28/C56</f>
        <v>0.0068176151519285695</v>
      </c>
      <c r="D29" s="88">
        <f>D28/D56</f>
        <v>0.007055973560061538</v>
      </c>
      <c r="E29" s="89">
        <f>E28/E56</f>
        <v>0.007055973560061538</v>
      </c>
      <c r="F29" s="91"/>
      <c r="G29" s="85"/>
      <c r="H29" s="99"/>
    </row>
    <row r="30" spans="1:8" ht="22.5" customHeight="1">
      <c r="A30" s="20">
        <v>241</v>
      </c>
      <c r="B30" s="129" t="s">
        <v>25</v>
      </c>
      <c r="C30" s="37">
        <f>C31+C32+C33+C34+C35+C36+C37+C39+C40+C41+C42+C43+C44</f>
        <v>310</v>
      </c>
      <c r="D30" s="38">
        <f>D31+D32+D33+D34+D35+D36+D37+D39+D40+D41+D42+D43+D44</f>
        <v>310</v>
      </c>
      <c r="E30" s="39">
        <f>E31+E32+E33+E34+E35+E36+E37+E39+E40+E41+E42+E43+E44</f>
        <v>310</v>
      </c>
      <c r="F30" s="70">
        <f>F31+F32+F33+F34+F35+F36+F37+F39+F40+F41+F42+F43+F44</f>
        <v>0</v>
      </c>
      <c r="G30" s="40">
        <f>G31+G32+G33+G34+G35+G36+G37+G39+G40+G41+G42+G43+G44</f>
        <v>0</v>
      </c>
      <c r="H30" s="101">
        <f>E30/C30</f>
        <v>1</v>
      </c>
    </row>
    <row r="31" spans="1:8" ht="13.5" customHeight="1">
      <c r="A31" s="151" t="s">
        <v>33</v>
      </c>
      <c r="B31" s="12" t="s">
        <v>55</v>
      </c>
      <c r="C31" s="33">
        <f>'по статьям'!C31</f>
        <v>310</v>
      </c>
      <c r="D31" s="34">
        <f>'по статьям'!D31</f>
        <v>310</v>
      </c>
      <c r="E31" s="35">
        <f>'по статьям'!E31</f>
        <v>310</v>
      </c>
      <c r="F31" s="69">
        <f>D31-E31</f>
        <v>0</v>
      </c>
      <c r="G31" s="36">
        <f>C31-E31</f>
        <v>0</v>
      </c>
      <c r="H31" s="100">
        <f>E31/C31</f>
        <v>1</v>
      </c>
    </row>
    <row r="32" spans="1:8" ht="12.75" customHeight="1">
      <c r="A32" s="152"/>
      <c r="B32" s="24" t="s">
        <v>34</v>
      </c>
      <c r="C32" s="41"/>
      <c r="D32" s="42"/>
      <c r="E32" s="43"/>
      <c r="F32" s="71"/>
      <c r="G32" s="44"/>
      <c r="H32" s="102"/>
    </row>
    <row r="33" spans="1:8" ht="12.75" customHeight="1">
      <c r="A33" s="152"/>
      <c r="B33" s="25" t="s">
        <v>35</v>
      </c>
      <c r="C33" s="45"/>
      <c r="D33" s="46"/>
      <c r="E33" s="47"/>
      <c r="F33" s="72"/>
      <c r="G33" s="48"/>
      <c r="H33" s="103"/>
    </row>
    <row r="34" spans="1:9" ht="12.75" customHeight="1">
      <c r="A34" s="152"/>
      <c r="B34" s="25" t="s">
        <v>36</v>
      </c>
      <c r="C34" s="45"/>
      <c r="D34" s="46"/>
      <c r="E34" s="47"/>
      <c r="F34" s="72"/>
      <c r="G34" s="48"/>
      <c r="H34" s="103"/>
      <c r="I34" s="65"/>
    </row>
    <row r="35" spans="1:8" ht="12.75" customHeight="1">
      <c r="A35" s="152"/>
      <c r="B35" s="25" t="s">
        <v>37</v>
      </c>
      <c r="C35" s="45"/>
      <c r="D35" s="46"/>
      <c r="E35" s="47"/>
      <c r="F35" s="72"/>
      <c r="G35" s="48"/>
      <c r="H35" s="103"/>
    </row>
    <row r="36" spans="1:8" ht="12.75" customHeight="1">
      <c r="A36" s="152"/>
      <c r="B36" s="25" t="s">
        <v>38</v>
      </c>
      <c r="C36" s="45"/>
      <c r="D36" s="46"/>
      <c r="E36" s="47"/>
      <c r="F36" s="72"/>
      <c r="G36" s="48"/>
      <c r="H36" s="103"/>
    </row>
    <row r="37" spans="1:8" ht="12.75" customHeight="1">
      <c r="A37" s="152"/>
      <c r="B37" s="26" t="s">
        <v>39</v>
      </c>
      <c r="C37" s="45"/>
      <c r="D37" s="46"/>
      <c r="E37" s="47"/>
      <c r="F37" s="72"/>
      <c r="G37" s="48"/>
      <c r="H37" s="103"/>
    </row>
    <row r="38" spans="1:8" ht="12.75" customHeight="1">
      <c r="A38" s="152"/>
      <c r="B38" s="26" t="s">
        <v>54</v>
      </c>
      <c r="C38" s="45"/>
      <c r="D38" s="46"/>
      <c r="E38" s="47"/>
      <c r="F38" s="72"/>
      <c r="G38" s="48"/>
      <c r="H38" s="103"/>
    </row>
    <row r="39" spans="1:8" ht="12.75" customHeight="1">
      <c r="A39" s="152"/>
      <c r="B39" s="26" t="s">
        <v>40</v>
      </c>
      <c r="C39" s="45"/>
      <c r="D39" s="46"/>
      <c r="E39" s="47"/>
      <c r="F39" s="72"/>
      <c r="G39" s="48"/>
      <c r="H39" s="103"/>
    </row>
    <row r="40" spans="1:9" ht="12.75" customHeight="1">
      <c r="A40" s="152"/>
      <c r="B40" s="26" t="s">
        <v>41</v>
      </c>
      <c r="C40" s="45"/>
      <c r="D40" s="46"/>
      <c r="E40" s="47"/>
      <c r="F40" s="72"/>
      <c r="G40" s="48"/>
      <c r="H40" s="103"/>
      <c r="I40" s="65"/>
    </row>
    <row r="41" spans="1:8" ht="12.75" customHeight="1">
      <c r="A41" s="152"/>
      <c r="B41" s="25" t="s">
        <v>42</v>
      </c>
      <c r="C41" s="45"/>
      <c r="D41" s="46"/>
      <c r="E41" s="47"/>
      <c r="F41" s="72"/>
      <c r="G41" s="48"/>
      <c r="H41" s="103"/>
    </row>
    <row r="42" spans="1:8" ht="12.75" customHeight="1">
      <c r="A42" s="152"/>
      <c r="B42" s="26" t="s">
        <v>43</v>
      </c>
      <c r="C42" s="45"/>
      <c r="D42" s="46"/>
      <c r="E42" s="47"/>
      <c r="F42" s="72"/>
      <c r="G42" s="48"/>
      <c r="H42" s="103"/>
    </row>
    <row r="43" spans="1:8" ht="12.75" customHeight="1">
      <c r="A43" s="152"/>
      <c r="B43" s="26" t="s">
        <v>44</v>
      </c>
      <c r="C43" s="45"/>
      <c r="D43" s="46"/>
      <c r="E43" s="47"/>
      <c r="F43" s="72"/>
      <c r="G43" s="48"/>
      <c r="H43" s="103"/>
    </row>
    <row r="44" spans="1:8" ht="12.75" customHeight="1">
      <c r="A44" s="153"/>
      <c r="B44" s="27" t="s">
        <v>51</v>
      </c>
      <c r="C44" s="49"/>
      <c r="D44" s="50"/>
      <c r="E44" s="51"/>
      <c r="F44" s="73"/>
      <c r="G44" s="52"/>
      <c r="H44" s="104"/>
    </row>
    <row r="45" spans="1:8" ht="22.5" customHeight="1" thickBot="1">
      <c r="A45" s="22">
        <v>242</v>
      </c>
      <c r="B45" s="130" t="s">
        <v>56</v>
      </c>
      <c r="C45" s="53">
        <f>'по статьям'!C45</f>
        <v>4762.2</v>
      </c>
      <c r="D45" s="54">
        <f>'по статьям'!D45</f>
        <v>4762.2</v>
      </c>
      <c r="E45" s="55">
        <f>'по статьям'!E45</f>
        <v>4762.2</v>
      </c>
      <c r="F45" s="74">
        <f>D45-E45</f>
        <v>0</v>
      </c>
      <c r="G45" s="56">
        <f>C45-E45</f>
        <v>0</v>
      </c>
      <c r="H45" s="105">
        <f>E45/C45</f>
        <v>1</v>
      </c>
    </row>
    <row r="46" spans="1:8" s="10" customFormat="1" ht="14.25" customHeight="1" thickBot="1">
      <c r="A46" s="8">
        <v>260</v>
      </c>
      <c r="B46" s="11" t="s">
        <v>26</v>
      </c>
      <c r="C46" s="29">
        <f>C48+C49</f>
        <v>29905.199999999997</v>
      </c>
      <c r="D46" s="30">
        <f>D48+D49</f>
        <v>29575.7</v>
      </c>
      <c r="E46" s="31">
        <f>E48+E49</f>
        <v>29575.7</v>
      </c>
      <c r="F46" s="68">
        <f>F48+F49</f>
        <v>0</v>
      </c>
      <c r="G46" s="32">
        <f>G48+G49</f>
        <v>329.4999999999977</v>
      </c>
      <c r="H46" s="97">
        <f>E46/C46</f>
        <v>0.9889818493104879</v>
      </c>
    </row>
    <row r="47" spans="1:8" s="10" customFormat="1" ht="12.75" customHeight="1">
      <c r="A47" s="127"/>
      <c r="B47" s="133" t="s">
        <v>57</v>
      </c>
      <c r="C47" s="87">
        <f>C46/C56</f>
        <v>0.04019599870696231</v>
      </c>
      <c r="D47" s="88">
        <f>D46/D56</f>
        <v>0.04114296700057412</v>
      </c>
      <c r="E47" s="89">
        <f>E46/E56</f>
        <v>0.04114296700057412</v>
      </c>
      <c r="F47" s="91"/>
      <c r="G47" s="85"/>
      <c r="H47" s="99"/>
    </row>
    <row r="48" spans="1:8" ht="15.75" customHeight="1">
      <c r="A48" s="121">
        <v>262</v>
      </c>
      <c r="B48" s="134" t="s">
        <v>15</v>
      </c>
      <c r="C48" s="41">
        <f>'по статьям'!C41+'по статьям'!C48</f>
        <v>26735.1</v>
      </c>
      <c r="D48" s="42">
        <f>'по статьям'!D41+'по статьям'!D48</f>
        <v>26405.7</v>
      </c>
      <c r="E48" s="43">
        <f>'по статьям'!E41+'по статьям'!E48</f>
        <v>26405.7</v>
      </c>
      <c r="F48" s="71">
        <f>D48-E48</f>
        <v>0</v>
      </c>
      <c r="G48" s="44">
        <f>C48-E48</f>
        <v>329.3999999999978</v>
      </c>
      <c r="H48" s="102">
        <f>E48/C48</f>
        <v>0.9876791184622463</v>
      </c>
    </row>
    <row r="49" spans="1:8" ht="24.75" customHeight="1" thickBot="1">
      <c r="A49" s="114">
        <v>263</v>
      </c>
      <c r="B49" s="115" t="s">
        <v>16</v>
      </c>
      <c r="C49" s="116">
        <f>'по статьям'!C49</f>
        <v>3170.1</v>
      </c>
      <c r="D49" s="117">
        <f>'по статьям'!D49</f>
        <v>3170</v>
      </c>
      <c r="E49" s="118">
        <f>'по статьям'!E49</f>
        <v>3170</v>
      </c>
      <c r="F49" s="120">
        <f>D49-E49</f>
        <v>0</v>
      </c>
      <c r="G49" s="119">
        <f>C49-E49</f>
        <v>0.09999999999990905</v>
      </c>
      <c r="H49" s="124">
        <f>E49/C49</f>
        <v>0.9999684552537775</v>
      </c>
    </row>
    <row r="50" spans="1:8" s="10" customFormat="1" ht="18.75" customHeight="1" thickBot="1">
      <c r="A50" s="8">
        <v>290</v>
      </c>
      <c r="B50" s="9" t="s">
        <v>17</v>
      </c>
      <c r="C50" s="57">
        <f>'по статьям'!C42+'по статьям'!C50</f>
        <v>4003.7999999999997</v>
      </c>
      <c r="D50" s="58">
        <f>'по статьям'!D42+'по статьям'!D50</f>
        <v>3499.8</v>
      </c>
      <c r="E50" s="59">
        <f>'по статьям'!E42+'по статьям'!E50</f>
        <v>3499.8</v>
      </c>
      <c r="F50" s="75">
        <f>D50-E50</f>
        <v>0</v>
      </c>
      <c r="G50" s="60">
        <f>C50-E50</f>
        <v>503.99999999999955</v>
      </c>
      <c r="H50" s="106">
        <f>E50/C50</f>
        <v>0.8741195863929269</v>
      </c>
    </row>
    <row r="51" spans="1:8" s="10" customFormat="1" ht="13.5" customHeight="1" thickBot="1">
      <c r="A51" s="126"/>
      <c r="B51" s="81" t="s">
        <v>57</v>
      </c>
      <c r="C51" s="92">
        <f>C50/C56</f>
        <v>0.005381563728814243</v>
      </c>
      <c r="D51" s="93">
        <f>D50/D56</f>
        <v>0.004868596716514209</v>
      </c>
      <c r="E51" s="94">
        <f>E50/E56</f>
        <v>0.004868596716514209</v>
      </c>
      <c r="F51" s="96"/>
      <c r="G51" s="28"/>
      <c r="H51" s="98"/>
    </row>
    <row r="52" spans="1:8" s="13" customFormat="1" ht="14.25" customHeight="1" thickBot="1">
      <c r="A52" s="125">
        <v>300</v>
      </c>
      <c r="B52" s="111" t="s">
        <v>28</v>
      </c>
      <c r="C52" s="61">
        <f>C54+C55</f>
        <v>107478.40000000001</v>
      </c>
      <c r="D52" s="62">
        <f>D54+D55</f>
        <v>103350.2</v>
      </c>
      <c r="E52" s="63">
        <f>E54+E55</f>
        <v>103350.2</v>
      </c>
      <c r="F52" s="76">
        <f>F54+F55</f>
        <v>0</v>
      </c>
      <c r="G52" s="28">
        <f>G54+G55</f>
        <v>4128.200000000012</v>
      </c>
      <c r="H52" s="98">
        <f>E52/C52</f>
        <v>0.9615904218894213</v>
      </c>
    </row>
    <row r="53" spans="1:8" s="13" customFormat="1" ht="11.25" customHeight="1">
      <c r="A53" s="127"/>
      <c r="B53" s="133" t="s">
        <v>57</v>
      </c>
      <c r="C53" s="87">
        <f>C52/C56</f>
        <v>0.14446322470427814</v>
      </c>
      <c r="D53" s="88">
        <f>D52/D56</f>
        <v>0.14377119960314497</v>
      </c>
      <c r="E53" s="89">
        <f>E52/E56</f>
        <v>0.14377119960314497</v>
      </c>
      <c r="F53" s="91"/>
      <c r="G53" s="85"/>
      <c r="H53" s="99"/>
    </row>
    <row r="54" spans="1:8" ht="14.25" customHeight="1">
      <c r="A54" s="121">
        <v>310</v>
      </c>
      <c r="B54" s="132" t="s">
        <v>18</v>
      </c>
      <c r="C54" s="41">
        <f>'по статьям'!C43+'по статьям'!C54</f>
        <v>76968.70000000001</v>
      </c>
      <c r="D54" s="42">
        <f>'по статьям'!D43+'по статьям'!D54</f>
        <v>72914.8</v>
      </c>
      <c r="E54" s="43">
        <f>'по статьям'!E43+'по статьям'!E54</f>
        <v>72914.8</v>
      </c>
      <c r="F54" s="71">
        <f>D54-E54</f>
        <v>0</v>
      </c>
      <c r="G54" s="44">
        <f>C54-E54</f>
        <v>4053.9000000000087</v>
      </c>
      <c r="H54" s="102">
        <f>E54/C54</f>
        <v>0.9473305382577593</v>
      </c>
    </row>
    <row r="55" spans="1:8" ht="15" customHeight="1" thickBot="1">
      <c r="A55" s="114">
        <v>340</v>
      </c>
      <c r="B55" s="123" t="s">
        <v>19</v>
      </c>
      <c r="C55" s="116">
        <f>'по статьям'!C44+'по статьям'!C55</f>
        <v>30509.7</v>
      </c>
      <c r="D55" s="117">
        <f>'по статьям'!D44+'по статьям'!D55</f>
        <v>30435.399999999998</v>
      </c>
      <c r="E55" s="118">
        <f>'по статьям'!E44+'по статьям'!E55</f>
        <v>30435.399999999998</v>
      </c>
      <c r="F55" s="120">
        <f>D55-E55</f>
        <v>0</v>
      </c>
      <c r="G55" s="119">
        <f>C55-E55</f>
        <v>74.30000000000291</v>
      </c>
      <c r="H55" s="124">
        <f>E55/C55</f>
        <v>0.9975647089286357</v>
      </c>
    </row>
    <row r="56" spans="1:8" s="14" customFormat="1" ht="17.25" customHeight="1" thickBot="1">
      <c r="A56" s="144" t="s">
        <v>5</v>
      </c>
      <c r="B56" s="145"/>
      <c r="C56" s="61">
        <f>C10+C52</f>
        <v>743984.4999999999</v>
      </c>
      <c r="D56" s="62">
        <f>D10+D52</f>
        <v>718851.8999999999</v>
      </c>
      <c r="E56" s="63">
        <f>E10+E52</f>
        <v>718851.8999999999</v>
      </c>
      <c r="F56" s="76">
        <f>F10+F52</f>
        <v>0</v>
      </c>
      <c r="G56" s="64">
        <f>G10+G52</f>
        <v>25132.59999999997</v>
      </c>
      <c r="H56" s="107">
        <f>E56/C56</f>
        <v>0.9662189198834116</v>
      </c>
    </row>
    <row r="57" ht="20.25" customHeight="1"/>
    <row r="58" ht="20.25" customHeight="1"/>
  </sheetData>
  <mergeCells count="13">
    <mergeCell ref="A5:F5"/>
    <mergeCell ref="A6:F6"/>
    <mergeCell ref="C8:G8"/>
    <mergeCell ref="C1:H1"/>
    <mergeCell ref="C2:H2"/>
    <mergeCell ref="C3:H3"/>
    <mergeCell ref="H8:H9"/>
    <mergeCell ref="A4:F4"/>
    <mergeCell ref="A56:B56"/>
    <mergeCell ref="A8:A9"/>
    <mergeCell ref="A7:F7"/>
    <mergeCell ref="B8:B9"/>
    <mergeCell ref="A31:A44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User</cp:lastModifiedBy>
  <cp:lastPrinted>2013-10-11T07:45:15Z</cp:lastPrinted>
  <dcterms:created xsi:type="dcterms:W3CDTF">2002-10-02T07:39:46Z</dcterms:created>
  <dcterms:modified xsi:type="dcterms:W3CDTF">2014-04-06T12:54:09Z</dcterms:modified>
  <cp:category/>
  <cp:version/>
  <cp:contentType/>
  <cp:contentStatus/>
</cp:coreProperties>
</file>