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619" activeTab="1"/>
  </bookViews>
  <sheets>
    <sheet name="Прил 3 (дох) " sheetId="1" r:id="rId1"/>
    <sheet name="Прил 5 (расх)  " sheetId="2" r:id="rId2"/>
  </sheets>
  <definedNames>
    <definedName name="_xlnm.Print_Titles" localSheetId="0">'Прил 3 (дох) '!$11:$12</definedName>
    <definedName name="_xlnm.Print_Titles" localSheetId="1">'Прил 5 (расх)  '!$10:$13</definedName>
  </definedNames>
  <calcPr fullCalcOnLoad="1"/>
</workbook>
</file>

<file path=xl/sharedStrings.xml><?xml version="1.0" encoding="utf-8"?>
<sst xmlns="http://schemas.openxmlformats.org/spreadsheetml/2006/main" count="1340" uniqueCount="553">
  <si>
    <t>Приложение 4</t>
  </si>
  <si>
    <t xml:space="preserve"> к решению Мценского городского Совета народных депутатов</t>
  </si>
  <si>
    <t xml:space="preserve">  от 19  апреля  2012 года № 495 - МПА</t>
  </si>
  <si>
    <t>Изменения в приложение 3 к решению от 22 декабря 2011года № 465 - МПА</t>
  </si>
  <si>
    <t>"О бюджете города Мценска на 2012 год и на плановый период 2013 и 2014 годов"</t>
  </si>
  <si>
    <t xml:space="preserve">Прогнозируемое поступление доходов в бюджет города Мценска </t>
  </si>
  <si>
    <t xml:space="preserve">  на плановый период 2013  и 2014 годов </t>
  </si>
  <si>
    <t>(тыс. руб.)</t>
  </si>
  <si>
    <t xml:space="preserve">Плановый период  </t>
  </si>
  <si>
    <t>Код</t>
  </si>
  <si>
    <t>Наименование показателя</t>
  </si>
  <si>
    <t>2013 год</t>
  </si>
  <si>
    <t>2014 год</t>
  </si>
  <si>
    <t>Утверждено на 2011 год</t>
  </si>
  <si>
    <t>Изменения ("+" или "-")</t>
  </si>
  <si>
    <t>Всего с учётом изменений</t>
  </si>
  <si>
    <t>000 1 00 00000 00 0000 000</t>
  </si>
  <si>
    <t>НАЛОГОВЫЕ И НЕНАЛОГОВЫЕ ДОХОДЫ</t>
  </si>
  <si>
    <t>Удельный вес (в общем объёме доходов)</t>
  </si>
  <si>
    <t>000 1 01 00000 00 0000 000</t>
  </si>
  <si>
    <t>Налоги на прибыль, доходы</t>
  </si>
  <si>
    <t>Удельный вес(в объёме собственных доходов)</t>
  </si>
  <si>
    <r>
      <t xml:space="preserve">000 </t>
    </r>
    <r>
      <rPr>
        <b/>
        <sz val="7"/>
        <rFont val="Times New Roman"/>
        <family val="1"/>
      </rPr>
      <t>1 01 02000</t>
    </r>
    <r>
      <rPr>
        <sz val="7"/>
        <rFont val="Times New Roman"/>
        <family val="1"/>
      </rPr>
      <t xml:space="preserve"> 01 0000 110</t>
    </r>
  </si>
  <si>
    <t>Налог на доходы физических лиц</t>
  </si>
  <si>
    <r>
      <t xml:space="preserve">182 </t>
    </r>
    <r>
      <rPr>
        <b/>
        <sz val="7"/>
        <rFont val="Times New Roman"/>
        <family val="1"/>
      </rPr>
      <t>1 01 02010</t>
    </r>
    <r>
      <rPr>
        <sz val="7"/>
        <rFont val="Times New Roman"/>
        <family val="1"/>
      </rPr>
      <t xml:space="preserve"> 01 1000 110 </t>
    </r>
  </si>
  <si>
    <r>
      <t xml:space="preserve">Налог на доходы физических лиц с доходов, полученных физическими лицами, </t>
    </r>
    <r>
      <rPr>
        <b/>
        <sz val="7"/>
        <rFont val="Times New Roman"/>
        <family val="1"/>
      </rPr>
      <t>являющимися</t>
    </r>
    <r>
      <rPr>
        <sz val="7"/>
        <rFont val="Times New Roman"/>
        <family val="1"/>
      </rPr>
      <t xml:space="preserve"> налоговыми резидентами РФ в виде дивидентов от долевого участия в деятельности организаций</t>
    </r>
  </si>
  <si>
    <r>
      <t xml:space="preserve">182 </t>
    </r>
    <r>
      <rPr>
        <b/>
        <sz val="7"/>
        <rFont val="Times New Roman"/>
        <family val="1"/>
      </rPr>
      <t>1 01 02011</t>
    </r>
    <r>
      <rPr>
        <sz val="7"/>
        <rFont val="Times New Roman"/>
        <family val="1"/>
      </rPr>
      <t xml:space="preserve"> 01 1000 110 </t>
    </r>
  </si>
  <si>
    <r>
      <t xml:space="preserve">Налог на доходы физических лиц с доходов, полученных физическими лицами, не </t>
    </r>
    <r>
      <rPr>
        <b/>
        <sz val="7"/>
        <rFont val="Times New Roman"/>
        <family val="1"/>
      </rPr>
      <t>являющимися</t>
    </r>
    <r>
      <rPr>
        <sz val="7"/>
        <rFont val="Times New Roman"/>
        <family val="1"/>
      </rPr>
      <t xml:space="preserve"> налоговыми резидентами РФ в виде дивидентов от долевого участия в деятельности организаций</t>
    </r>
  </si>
  <si>
    <r>
      <t xml:space="preserve">000 </t>
    </r>
    <r>
      <rPr>
        <b/>
        <sz val="7"/>
        <rFont val="Times New Roman"/>
        <family val="1"/>
      </rPr>
      <t>1 01 02020</t>
    </r>
    <r>
      <rPr>
        <sz val="7"/>
        <rFont val="Times New Roman"/>
        <family val="1"/>
      </rPr>
      <t xml:space="preserve"> 01 0000 110</t>
    </r>
  </si>
  <si>
    <t xml:space="preserve">Налог на доходы физ. лиц с доходов, облагаемых по налоговой ставке, установленной пунктом 1 статьи 224 НК РФ </t>
  </si>
  <si>
    <r>
      <t xml:space="preserve">182 </t>
    </r>
    <r>
      <rPr>
        <b/>
        <sz val="7"/>
        <rFont val="Times New Roman"/>
        <family val="1"/>
      </rPr>
      <t>1 01 02021</t>
    </r>
    <r>
      <rPr>
        <sz val="7"/>
        <rFont val="Times New Roman"/>
        <family val="1"/>
      </rPr>
      <t xml:space="preserve"> 01 0000 110 </t>
    </r>
  </si>
  <si>
    <t xml:space="preserve"> -налог на дох. физ лиц с доходов, облагаемых по налоговой ставке, установленной пунктом 1 статьи 224 Налогового Кодекса РФ, за исключением доходов, полученных физ. лицами,зарегистрированными в качестве индивидуальных предпринимателей, частных нотариусов и др. лиц, заним. част. практикой</t>
  </si>
  <si>
    <r>
      <t xml:space="preserve">182 </t>
    </r>
    <r>
      <rPr>
        <b/>
        <sz val="7"/>
        <rFont val="Times New Roman"/>
        <family val="1"/>
      </rPr>
      <t>1 01 02022</t>
    </r>
    <r>
      <rPr>
        <sz val="7"/>
        <rFont val="Times New Roman"/>
        <family val="1"/>
      </rPr>
      <t xml:space="preserve"> 01 0000 110 </t>
    </r>
  </si>
  <si>
    <t xml:space="preserve"> -налог на доходы физических лиц с доходов, облагаемых по налоговой ставке, установленной пунктом 1 статьи 224 Налогового Кодекса РФ,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</si>
  <si>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r>
      <t xml:space="preserve">182 </t>
    </r>
    <r>
      <rPr>
        <b/>
        <sz val="7"/>
        <rFont val="Times New Roman"/>
        <family val="1"/>
      </rPr>
      <t>1 01 02030</t>
    </r>
    <r>
      <rPr>
        <sz val="7"/>
        <rFont val="Times New Roman"/>
        <family val="1"/>
      </rPr>
      <t xml:space="preserve"> 01 0000 110</t>
    </r>
  </si>
  <si>
    <t>Налог на доходы физических лиц с доходов, полученных физическими лицами, не являющимися налоговыми резидентами РФ</t>
  </si>
  <si>
    <r>
      <t xml:space="preserve">182 </t>
    </r>
    <r>
      <rPr>
        <b/>
        <sz val="7"/>
        <rFont val="Times New Roman"/>
        <family val="1"/>
      </rPr>
      <t>1 01 02040</t>
    </r>
    <r>
      <rPr>
        <sz val="7"/>
        <rFont val="Times New Roman"/>
        <family val="1"/>
      </rPr>
      <t xml:space="preserve"> 01 1000 110 </t>
    </r>
  </si>
  <si>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</si>
  <si>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r>
      <t xml:space="preserve">182 </t>
    </r>
    <r>
      <rPr>
        <b/>
        <sz val="7"/>
        <rFont val="Times New Roman"/>
        <family val="1"/>
      </rPr>
      <t>1 01 02070</t>
    </r>
    <r>
      <rPr>
        <sz val="7"/>
        <rFont val="Times New Roman"/>
        <family val="1"/>
      </rPr>
      <t xml:space="preserve"> 01 1000 110 </t>
    </r>
  </si>
  <si>
    <t>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</si>
  <si>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000 1 05 00000 00 0000 000</t>
  </si>
  <si>
    <t>Налоги на совокупный доход</t>
  </si>
  <si>
    <r>
      <t xml:space="preserve">182 </t>
    </r>
    <r>
      <rPr>
        <b/>
        <sz val="7"/>
        <rFont val="Times New Roman"/>
        <family val="1"/>
      </rPr>
      <t>1 05 02000</t>
    </r>
    <r>
      <rPr>
        <sz val="7"/>
        <rFont val="Times New Roman"/>
        <family val="1"/>
      </rPr>
      <t xml:space="preserve"> 02 0000 110</t>
    </r>
  </si>
  <si>
    <t>Единый налог на вмененный доход для отдельных видов деятельности</t>
  </si>
  <si>
    <r>
      <t xml:space="preserve">182 </t>
    </r>
    <r>
      <rPr>
        <b/>
        <sz val="7"/>
        <rFont val="Times New Roman"/>
        <family val="1"/>
      </rPr>
      <t>1 05 03000</t>
    </r>
    <r>
      <rPr>
        <sz val="7"/>
        <rFont val="Times New Roman"/>
        <family val="1"/>
      </rPr>
      <t xml:space="preserve"> 01 0000 110</t>
    </r>
  </si>
  <si>
    <t>Единый сельскохозяйственный налог</t>
  </si>
  <si>
    <t xml:space="preserve">000 1 06 00000 00 0000 000 </t>
  </si>
  <si>
    <t>Налоги на имущество</t>
  </si>
  <si>
    <r>
      <t xml:space="preserve">000 </t>
    </r>
    <r>
      <rPr>
        <b/>
        <sz val="7"/>
        <rFont val="Times New Roman"/>
        <family val="1"/>
      </rPr>
      <t>1 06 01000</t>
    </r>
    <r>
      <rPr>
        <sz val="7"/>
        <rFont val="Times New Roman"/>
        <family val="1"/>
      </rPr>
      <t xml:space="preserve"> 00 0000 110 </t>
    </r>
  </si>
  <si>
    <t>Налог на имущество физических лиц</t>
  </si>
  <si>
    <r>
      <t xml:space="preserve">182 </t>
    </r>
    <r>
      <rPr>
        <b/>
        <sz val="7"/>
        <rFont val="Times New Roman"/>
        <family val="1"/>
      </rPr>
      <t>1 06 01020</t>
    </r>
    <r>
      <rPr>
        <sz val="7"/>
        <rFont val="Times New Roman"/>
        <family val="1"/>
      </rPr>
      <t xml:space="preserve"> 04 0000 110 </t>
    </r>
  </si>
  <si>
    <t xml:space="preserve"> - налог на имущество физ-их лиц, взимаемый по ставкам, применяемым к объектам налогообложения, расположенным в границах городского округа</t>
  </si>
  <si>
    <r>
      <t xml:space="preserve">000 </t>
    </r>
    <r>
      <rPr>
        <b/>
        <sz val="7"/>
        <rFont val="Times New Roman"/>
        <family val="1"/>
      </rPr>
      <t>1 06 06000</t>
    </r>
    <r>
      <rPr>
        <sz val="7"/>
        <rFont val="Times New Roman"/>
        <family val="1"/>
      </rPr>
      <t xml:space="preserve"> 00 0000110</t>
    </r>
  </si>
  <si>
    <t>Земельный налог</t>
  </si>
  <si>
    <r>
      <t xml:space="preserve">000 </t>
    </r>
    <r>
      <rPr>
        <b/>
        <sz val="7"/>
        <rFont val="Times New Roman"/>
        <family val="1"/>
      </rPr>
      <t>1 06 06010</t>
    </r>
    <r>
      <rPr>
        <sz val="7"/>
        <rFont val="Times New Roman"/>
        <family val="1"/>
      </rPr>
      <t xml:space="preserve"> 00 0000110 </t>
    </r>
  </si>
  <si>
    <t>земельный налог, взимаемый по ставкам, установленным в соответствии с подп.1 п.1 с.394 НК РФ</t>
  </si>
  <si>
    <r>
      <t xml:space="preserve">182 </t>
    </r>
    <r>
      <rPr>
        <b/>
        <sz val="7"/>
        <rFont val="Times New Roman"/>
        <family val="1"/>
      </rPr>
      <t>1 06 06012</t>
    </r>
    <r>
      <rPr>
        <sz val="7"/>
        <rFont val="Times New Roman"/>
        <family val="1"/>
      </rPr>
      <t xml:space="preserve"> 04 0000110  </t>
    </r>
  </si>
  <si>
    <t xml:space="preserve"> - земельный налог, взимаемый по ставкам, установленным в соответствии с подп.1 п.1 с.394 НК РФ и применяемым к объектам налогообложения, расположенным в границах городских округов </t>
  </si>
  <si>
    <r>
      <t xml:space="preserve">000 </t>
    </r>
    <r>
      <rPr>
        <b/>
        <sz val="7"/>
        <rFont val="Times New Roman"/>
        <family val="1"/>
      </rPr>
      <t>1 06 06020</t>
    </r>
    <r>
      <rPr>
        <sz val="7"/>
        <rFont val="Times New Roman"/>
        <family val="1"/>
      </rPr>
      <t xml:space="preserve"> 00 0000110 </t>
    </r>
  </si>
  <si>
    <t>земельный налог, взимаемый по ставкам, установленным в соответствии подп.2 п.1 с.394 НК РФ</t>
  </si>
  <si>
    <r>
      <t xml:space="preserve">182 </t>
    </r>
    <r>
      <rPr>
        <b/>
        <sz val="7"/>
        <rFont val="Times New Roman"/>
        <family val="1"/>
      </rPr>
      <t>1 06 06022</t>
    </r>
    <r>
      <rPr>
        <sz val="7"/>
        <rFont val="Times New Roman"/>
        <family val="1"/>
      </rPr>
      <t xml:space="preserve"> 04 0000110  </t>
    </r>
  </si>
  <si>
    <t xml:space="preserve"> - земельный налог, взимаемый по  ставкам, установленным в соответствии с подп.2 п.1 с.394 НК РФ и применяемым к объектам налогообложения, расположенным в границах городских округов</t>
  </si>
  <si>
    <t xml:space="preserve">000 1 08 00000 00 0000 000 </t>
  </si>
  <si>
    <t>Государственная пошлина</t>
  </si>
  <si>
    <r>
      <t xml:space="preserve">000 </t>
    </r>
    <r>
      <rPr>
        <b/>
        <sz val="7"/>
        <rFont val="Times New Roman"/>
        <family val="1"/>
      </rPr>
      <t>1 08 03000</t>
    </r>
    <r>
      <rPr>
        <sz val="7"/>
        <rFont val="Times New Roman"/>
        <family val="1"/>
      </rPr>
      <t xml:space="preserve"> 01 0000 110 </t>
    </r>
  </si>
  <si>
    <t xml:space="preserve">Государственная пошлина по делам, рассматриваемым в судах общей юрисдикции, мировыми судьями </t>
  </si>
  <si>
    <r>
      <t xml:space="preserve">182 </t>
    </r>
    <r>
      <rPr>
        <b/>
        <sz val="7"/>
        <rFont val="Times New Roman"/>
        <family val="1"/>
      </rPr>
      <t>1 08 03010 01</t>
    </r>
    <r>
      <rPr>
        <sz val="7"/>
        <rFont val="Times New Roman"/>
        <family val="1"/>
      </rPr>
      <t xml:space="preserve"> 0000 110 </t>
    </r>
  </si>
  <si>
    <t xml:space="preserve"> - государственная пошлина по делам, рассмат-риваемым в судах общей юрисдикции, мировыми судьями (за исключением Верховного Суда РФ)</t>
  </si>
  <si>
    <r>
      <t xml:space="preserve">000 </t>
    </r>
    <r>
      <rPr>
        <b/>
        <sz val="7"/>
        <rFont val="Times New Roman"/>
        <family val="1"/>
      </rPr>
      <t>1 08 07000</t>
    </r>
    <r>
      <rPr>
        <sz val="7"/>
        <rFont val="Times New Roman"/>
        <family val="1"/>
      </rPr>
      <t xml:space="preserve"> 01 0000 110 </t>
    </r>
  </si>
  <si>
    <t>Государственная пошлина за гос. регистрацию, а также за совершение прочих юридически значимых действий</t>
  </si>
  <si>
    <r>
      <t xml:space="preserve">188 </t>
    </r>
    <r>
      <rPr>
        <b/>
        <sz val="7"/>
        <rFont val="Times New Roman"/>
        <family val="1"/>
      </rPr>
      <t>1 08 07140</t>
    </r>
    <r>
      <rPr>
        <sz val="7"/>
        <rFont val="Times New Roman"/>
        <family val="1"/>
      </rPr>
      <t xml:space="preserve"> 01 0000110 </t>
    </r>
  </si>
  <si>
    <t xml:space="preserve"> - 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</si>
  <si>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r>
      <t xml:space="preserve">Итого: </t>
    </r>
    <r>
      <rPr>
        <b/>
        <i/>
        <sz val="10"/>
        <rFont val="Times New Roman"/>
        <family val="1"/>
      </rPr>
      <t>налоговые</t>
    </r>
    <r>
      <rPr>
        <b/>
        <sz val="10"/>
        <rFont val="Times New Roman"/>
        <family val="1"/>
      </rPr>
      <t xml:space="preserve"> доходы </t>
    </r>
  </si>
  <si>
    <r>
      <t>Удельный вес (</t>
    </r>
    <r>
      <rPr>
        <sz val="7"/>
        <rFont val="Arial Cyr"/>
        <family val="2"/>
      </rPr>
      <t>в общем объёме доходов</t>
    </r>
    <r>
      <rPr>
        <sz val="8"/>
        <rFont val="Arial Cyr"/>
        <family val="2"/>
      </rPr>
      <t>)</t>
    </r>
  </si>
  <si>
    <r>
      <t>Удельный вес(</t>
    </r>
    <r>
      <rPr>
        <sz val="7"/>
        <rFont val="Arial Cyr"/>
        <family val="2"/>
      </rPr>
      <t>в объёме собственных доходов</t>
    </r>
    <r>
      <rPr>
        <sz val="8"/>
        <rFont val="Arial Cyr"/>
        <family val="2"/>
      </rPr>
      <t>)</t>
    </r>
  </si>
  <si>
    <r>
      <t xml:space="preserve">000 </t>
    </r>
    <r>
      <rPr>
        <b/>
        <sz val="7"/>
        <rFont val="Times New Roman"/>
        <family val="1"/>
      </rPr>
      <t>1 11 00000</t>
    </r>
    <r>
      <rPr>
        <sz val="7"/>
        <rFont val="Times New Roman"/>
        <family val="1"/>
      </rPr>
      <t xml:space="preserve"> 00 0000 000</t>
    </r>
  </si>
  <si>
    <t>Доходы от использования имущества, находящ. в гос. и муниципальной собственности</t>
  </si>
  <si>
    <r>
      <t xml:space="preserve">000 </t>
    </r>
    <r>
      <rPr>
        <b/>
        <sz val="7"/>
        <rFont val="Times New Roman"/>
        <family val="1"/>
      </rPr>
      <t>1 11 05000</t>
    </r>
    <r>
      <rPr>
        <sz val="7"/>
        <rFont val="Times New Roman"/>
        <family val="1"/>
      </rPr>
      <t xml:space="preserve"> 00 0000 120   </t>
    </r>
  </si>
  <si>
    <t>Доходы, получаемые в виде арендной либо иной платы за передачу в возмездное пользование гос. и мун. имущетсва (за исключ. имущества автономных учр-ий, а также имущества гос.и мун. унитарных предприятий, в том числе казенных)</t>
  </si>
  <si>
    <t>Арендная плата за земли (свод)</t>
  </si>
  <si>
    <r>
      <t xml:space="preserve">000 </t>
    </r>
    <r>
      <rPr>
        <b/>
        <sz val="7"/>
        <rFont val="Times New Roman"/>
        <family val="1"/>
      </rPr>
      <t>1 11 05010</t>
    </r>
    <r>
      <rPr>
        <sz val="7"/>
        <rFont val="Times New Roman"/>
        <family val="1"/>
      </rPr>
      <t xml:space="preserve"> 00 0000 120 </t>
    </r>
  </si>
  <si>
    <t>Доходы, получаемые в виде арендной платы за зем-ные участки, гос. собст-сть на которые не разграничена, а также ср-ва от продажи права на заключ-ие договоров аренды указанных земельных участков</t>
  </si>
  <si>
    <r>
      <t xml:space="preserve">892 </t>
    </r>
    <r>
      <rPr>
        <b/>
        <sz val="7"/>
        <rFont val="Times New Roman"/>
        <family val="1"/>
      </rPr>
      <t>1 11 05010</t>
    </r>
    <r>
      <rPr>
        <sz val="7"/>
        <rFont val="Times New Roman"/>
        <family val="1"/>
      </rPr>
      <t xml:space="preserve"> 04 0000 120 </t>
    </r>
  </si>
  <si>
    <t xml:space="preserve"> - доходы, получаемые в виде арендной платы за земельные участки, гос.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</si>
  <si>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r>
      <t xml:space="preserve">892 </t>
    </r>
    <r>
      <rPr>
        <b/>
        <sz val="7"/>
        <rFont val="Times New Roman"/>
        <family val="1"/>
      </rPr>
      <t>1 11 05012</t>
    </r>
    <r>
      <rPr>
        <sz val="7"/>
        <rFont val="Times New Roman"/>
        <family val="1"/>
      </rPr>
      <t xml:space="preserve"> 04 0000 120 </t>
    </r>
  </si>
  <si>
    <r>
      <t xml:space="preserve">000 </t>
    </r>
    <r>
      <rPr>
        <b/>
        <sz val="7"/>
        <rFont val="Times New Roman"/>
        <family val="1"/>
      </rPr>
      <t>1 11 05020</t>
    </r>
    <r>
      <rPr>
        <sz val="7"/>
        <rFont val="Times New Roman"/>
        <family val="1"/>
      </rPr>
      <t xml:space="preserve"> 00 0000 120</t>
    </r>
  </si>
  <si>
    <t>Доходы, получаемые в виде арендной платы за земли после разграничения гос. соб-ти на землю, а также средства от продажи права на заключ договоров аренды указанных земельных участков (за исключением земельных участков автономных учреждений)</t>
  </si>
  <si>
    <r>
      <t xml:space="preserve">892 </t>
    </r>
    <r>
      <rPr>
        <b/>
        <sz val="7"/>
        <rFont val="Times New Roman"/>
        <family val="1"/>
      </rPr>
      <t>1 11 05024</t>
    </r>
    <r>
      <rPr>
        <sz val="7"/>
        <rFont val="Times New Roman"/>
        <family val="1"/>
      </rPr>
      <t xml:space="preserve"> 04 0000 120</t>
    </r>
  </si>
  <si>
    <t xml:space="preserve"> - доходы, получаемые в виде арендной платы, а также средства от продажи права на заключ. договоров аренды за земли, находящиеся в собст-сти городских округов (за исключением земельных участков муниц. автономных учреждений)</t>
  </si>
  <si>
    <r>
      <t xml:space="preserve">000 </t>
    </r>
    <r>
      <rPr>
        <b/>
        <sz val="7"/>
        <rFont val="Times New Roman"/>
        <family val="1"/>
      </rPr>
      <t>1 11 05030</t>
    </r>
    <r>
      <rPr>
        <sz val="7"/>
        <rFont val="Times New Roman"/>
        <family val="1"/>
      </rPr>
      <t xml:space="preserve"> 00 0000 120   </t>
    </r>
  </si>
  <si>
    <t>Доходы от сдачи в аренду имущества, находящегося в оперативном управлении органов гос. власти, органов местного самоуправления, гос.внебюдж.фондов и созданных ими учрежд. (за исключ имущ-ва автономных учрежд.)</t>
  </si>
  <si>
    <r>
      <t xml:space="preserve">892 </t>
    </r>
    <r>
      <rPr>
        <b/>
        <sz val="7"/>
        <rFont val="Times New Roman"/>
        <family val="1"/>
      </rPr>
      <t>1 11 05034</t>
    </r>
    <r>
      <rPr>
        <sz val="7"/>
        <rFont val="Times New Roman"/>
        <family val="1"/>
      </rPr>
      <t xml:space="preserve"> 04 0002 120   </t>
    </r>
  </si>
  <si>
    <t xml:space="preserve"> - доходы от сдачи в аренду имущества, находящегося в оперативном управлении органов управления гор. округов и созданных ими учреждений (за исключ. имущ-ва мун.автономных учрежд.)</t>
  </si>
  <si>
    <r>
      <t xml:space="preserve">892 </t>
    </r>
    <r>
      <rPr>
        <b/>
        <sz val="7"/>
        <rFont val="Times New Roman"/>
        <family val="1"/>
      </rPr>
      <t>1 11 05034</t>
    </r>
    <r>
      <rPr>
        <sz val="7"/>
        <rFont val="Times New Roman"/>
        <family val="1"/>
      </rPr>
      <t xml:space="preserve"> 04 0003 120   </t>
    </r>
  </si>
  <si>
    <r>
      <t xml:space="preserve">000 </t>
    </r>
    <r>
      <rPr>
        <b/>
        <sz val="7"/>
        <rFont val="Times New Roman"/>
        <family val="1"/>
      </rPr>
      <t>1 11 07000</t>
    </r>
    <r>
      <rPr>
        <sz val="7"/>
        <rFont val="Times New Roman"/>
        <family val="1"/>
      </rPr>
      <t xml:space="preserve"> 00 0000 120   </t>
    </r>
  </si>
  <si>
    <t>Платежи от государственных и муниципальных унитарных предприятий</t>
  </si>
  <si>
    <r>
      <t xml:space="preserve">000 </t>
    </r>
    <r>
      <rPr>
        <b/>
        <sz val="7"/>
        <rFont val="Times New Roman"/>
        <family val="1"/>
      </rPr>
      <t>1 11 07010</t>
    </r>
    <r>
      <rPr>
        <sz val="7"/>
        <rFont val="Times New Roman"/>
        <family val="1"/>
      </rPr>
      <t xml:space="preserve"> 00 0000 120   </t>
    </r>
  </si>
  <si>
    <t xml:space="preserve">Доходы от перечисления части прибыли государственных и муниципальных унитарных предприятий, остающейся после уплаты налогов и обязательных платежей </t>
  </si>
  <si>
    <r>
      <t xml:space="preserve">892 </t>
    </r>
    <r>
      <rPr>
        <b/>
        <sz val="7"/>
        <rFont val="Times New Roman"/>
        <family val="1"/>
      </rPr>
      <t>1 11 07014</t>
    </r>
    <r>
      <rPr>
        <sz val="7"/>
        <rFont val="Times New Roman"/>
        <family val="1"/>
      </rPr>
      <t xml:space="preserve"> 04 0000 120   </t>
    </r>
  </si>
  <si>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гор.округами </t>
  </si>
  <si>
    <r>
      <t xml:space="preserve">000 </t>
    </r>
    <r>
      <rPr>
        <b/>
        <sz val="7"/>
        <rFont val="Times New Roman"/>
        <family val="1"/>
      </rPr>
      <t>1 12 00000</t>
    </r>
    <r>
      <rPr>
        <sz val="7"/>
        <rFont val="Times New Roman"/>
        <family val="1"/>
      </rPr>
      <t xml:space="preserve"> 00 0000 000 </t>
    </r>
  </si>
  <si>
    <t>Платежи при пользовании природными ресурсами</t>
  </si>
  <si>
    <r>
      <t xml:space="preserve">000 </t>
    </r>
    <r>
      <rPr>
        <b/>
        <sz val="7"/>
        <rFont val="Times New Roman"/>
        <family val="1"/>
      </rPr>
      <t>1 12 01000</t>
    </r>
    <r>
      <rPr>
        <sz val="7"/>
        <rFont val="Times New Roman"/>
        <family val="1"/>
      </rPr>
      <t xml:space="preserve"> 01 0000 120 </t>
    </r>
  </si>
  <si>
    <t>Плата за негативное воздействие на окружающую среду</t>
  </si>
  <si>
    <r>
      <t xml:space="preserve">000 </t>
    </r>
    <r>
      <rPr>
        <b/>
        <sz val="7"/>
        <rFont val="Times New Roman"/>
        <family val="1"/>
      </rPr>
      <t>1 13 00000</t>
    </r>
    <r>
      <rPr>
        <sz val="7"/>
        <rFont val="Times New Roman"/>
        <family val="1"/>
      </rPr>
      <t xml:space="preserve"> 00 0000 000 </t>
    </r>
  </si>
  <si>
    <t>Доходы от оказания платных услуг и компенсации затрат государства</t>
  </si>
  <si>
    <r>
      <t xml:space="preserve">000 </t>
    </r>
    <r>
      <rPr>
        <b/>
        <sz val="7"/>
        <rFont val="Times New Roman"/>
        <family val="1"/>
      </rPr>
      <t>1 13 02000</t>
    </r>
    <r>
      <rPr>
        <sz val="7"/>
        <rFont val="Times New Roman"/>
        <family val="1"/>
      </rPr>
      <t xml:space="preserve"> 00 0000 130 </t>
    </r>
  </si>
  <si>
    <t>Доходы от компенсации затрат государства</t>
  </si>
  <si>
    <r>
      <t xml:space="preserve">000 </t>
    </r>
    <r>
      <rPr>
        <b/>
        <sz val="7"/>
        <rFont val="Times New Roman"/>
        <family val="1"/>
      </rPr>
      <t>1 13 02990</t>
    </r>
    <r>
      <rPr>
        <sz val="7"/>
        <rFont val="Times New Roman"/>
        <family val="1"/>
      </rPr>
      <t xml:space="preserve"> 04 0000 130 </t>
    </r>
  </si>
  <si>
    <t>Прочие доходы от компенсации затрат государства</t>
  </si>
  <si>
    <r>
      <t xml:space="preserve">892 </t>
    </r>
    <r>
      <rPr>
        <b/>
        <sz val="7"/>
        <rFont val="Times New Roman"/>
        <family val="1"/>
      </rPr>
      <t>1 13 02994</t>
    </r>
    <r>
      <rPr>
        <sz val="7"/>
        <rFont val="Times New Roman"/>
        <family val="1"/>
      </rPr>
      <t xml:space="preserve"> 04 0000 130 </t>
    </r>
  </si>
  <si>
    <t xml:space="preserve"> - прочие доходы от  компенсации затрат бюджетов городских округов</t>
  </si>
  <si>
    <r>
      <t xml:space="preserve">000 </t>
    </r>
    <r>
      <rPr>
        <b/>
        <sz val="7"/>
        <rFont val="Times New Roman"/>
        <family val="1"/>
      </rPr>
      <t>1 14 00000</t>
    </r>
    <r>
      <rPr>
        <sz val="7"/>
        <rFont val="Times New Roman"/>
        <family val="1"/>
      </rPr>
      <t xml:space="preserve"> 00 0000 000 </t>
    </r>
  </si>
  <si>
    <t>Доходы от продажи материальных и нематериальных активов</t>
  </si>
  <si>
    <r>
      <t xml:space="preserve">000 </t>
    </r>
    <r>
      <rPr>
        <b/>
        <sz val="7"/>
        <rFont val="Times New Roman"/>
        <family val="1"/>
      </rPr>
      <t>1 14 01000</t>
    </r>
    <r>
      <rPr>
        <sz val="7"/>
        <rFont val="Times New Roman"/>
        <family val="1"/>
      </rPr>
      <t xml:space="preserve"> 00 0000 410 </t>
    </r>
  </si>
  <si>
    <t>Доходы от продажи квартир</t>
  </si>
  <si>
    <r>
      <t xml:space="preserve">892 </t>
    </r>
    <r>
      <rPr>
        <b/>
        <sz val="7"/>
        <rFont val="Times New Roman"/>
        <family val="1"/>
      </rPr>
      <t xml:space="preserve">1 14 01040 </t>
    </r>
    <r>
      <rPr>
        <sz val="7"/>
        <rFont val="Times New Roman"/>
        <family val="1"/>
      </rPr>
      <t xml:space="preserve">04 0000 410 </t>
    </r>
  </si>
  <si>
    <t xml:space="preserve"> - доходы от продажи квартир, находящихся в собственности городских округов</t>
  </si>
  <si>
    <r>
      <t xml:space="preserve">000 </t>
    </r>
    <r>
      <rPr>
        <b/>
        <sz val="7"/>
        <rFont val="Times New Roman"/>
        <family val="1"/>
      </rPr>
      <t>1 14 02000</t>
    </r>
    <r>
      <rPr>
        <sz val="7"/>
        <rFont val="Times New Roman"/>
        <family val="1"/>
      </rPr>
      <t xml:space="preserve"> 00 0000 000 </t>
    </r>
  </si>
  <si>
    <r>
      <t xml:space="preserve">Доходы </t>
    </r>
    <r>
      <rPr>
        <b/>
        <sz val="8"/>
        <rFont val="Times New Roman"/>
        <family val="1"/>
      </rPr>
      <t>от реализации имущества</t>
    </r>
    <r>
      <rPr>
        <sz val="8"/>
        <rFont val="Times New Roman"/>
        <family val="1"/>
      </rPr>
      <t>, находящегося в гос.и муниц.соб-ти  (за исключ.имущ-ва автон-ых учреждений, а также имущ-ва гос.и мун. унитарных предприятий, в том числе казенных)</t>
    </r>
  </si>
  <si>
    <r>
      <t xml:space="preserve">000 </t>
    </r>
    <r>
      <rPr>
        <b/>
        <sz val="7"/>
        <rFont val="Times New Roman"/>
        <family val="1"/>
      </rPr>
      <t>1 14 02030</t>
    </r>
    <r>
      <rPr>
        <sz val="7"/>
        <rFont val="Times New Roman"/>
        <family val="1"/>
      </rPr>
      <t xml:space="preserve"> 04 0000 410 </t>
    </r>
  </si>
  <si>
    <t>Доходы от реализации имущества, наход-ся в соб-ти городских округов ( за исключением имущества мун.автономных учрежд., а также имущества мун. унитарных предприятий, в том числе казенных) в части реализации осн.ср-в по указанному им-ву</t>
  </si>
  <si>
    <r>
      <t xml:space="preserve">000 </t>
    </r>
    <r>
      <rPr>
        <b/>
        <sz val="7"/>
        <rFont val="Times New Roman"/>
        <family val="1"/>
      </rPr>
      <t>1 14 02032</t>
    </r>
    <r>
      <rPr>
        <sz val="7"/>
        <rFont val="Times New Roman"/>
        <family val="1"/>
      </rPr>
      <t xml:space="preserve"> 04 0000 410 </t>
    </r>
  </si>
  <si>
    <t xml:space="preserve">  - 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мун.автономных учреждений), в части реализации  основных  средств  по указанному имуществу</t>
  </si>
  <si>
    <r>
      <t xml:space="preserve">892 </t>
    </r>
    <r>
      <rPr>
        <b/>
        <sz val="7"/>
        <rFont val="Times New Roman"/>
        <family val="1"/>
      </rPr>
      <t>1 14 02033</t>
    </r>
    <r>
      <rPr>
        <sz val="7"/>
        <rFont val="Times New Roman"/>
        <family val="1"/>
      </rPr>
      <t xml:space="preserve"> 04 0000 410 </t>
    </r>
  </si>
  <si>
    <t xml:space="preserve">  - доходы от реализации иного имущества имущества, находящегося в  собственности городских округов (за исключ.имущ-ва автон-ых учреждений, а также имущ-ва гос.и мун. унитарных предприятий, в том числе казенных), в части реализации  основных  средств  по указанному имуществу</t>
  </si>
  <si>
    <r>
      <t xml:space="preserve">000 </t>
    </r>
    <r>
      <rPr>
        <b/>
        <sz val="7"/>
        <rFont val="Times New Roman"/>
        <family val="1"/>
      </rPr>
      <t>1 14 06000</t>
    </r>
    <r>
      <rPr>
        <sz val="7"/>
        <rFont val="Times New Roman"/>
        <family val="1"/>
      </rPr>
      <t xml:space="preserve"> 00 0000 430</t>
    </r>
  </si>
  <si>
    <r>
      <t xml:space="preserve">Доходы </t>
    </r>
    <r>
      <rPr>
        <b/>
        <sz val="8"/>
        <rFont val="Times New Roman"/>
        <family val="1"/>
      </rPr>
      <t>от продажи земельных участков</t>
    </r>
    <r>
      <rPr>
        <sz val="8"/>
        <rFont val="Times New Roman"/>
        <family val="1"/>
      </rPr>
      <t>, нах-ся в гос. и мун. соб-ти (за исключ.зем.участков автон.учреждений)</t>
    </r>
  </si>
  <si>
    <r>
      <t xml:space="preserve">000 </t>
    </r>
    <r>
      <rPr>
        <b/>
        <sz val="7"/>
        <rFont val="Times New Roman"/>
        <family val="1"/>
      </rPr>
      <t>1 14 06010</t>
    </r>
    <r>
      <rPr>
        <sz val="7"/>
        <rFont val="Times New Roman"/>
        <family val="1"/>
      </rPr>
      <t xml:space="preserve"> 00 0000</t>
    </r>
    <r>
      <rPr>
        <b/>
        <sz val="7"/>
        <rFont val="Times New Roman"/>
        <family val="1"/>
      </rPr>
      <t xml:space="preserve"> </t>
    </r>
    <r>
      <rPr>
        <sz val="7"/>
        <rFont val="Times New Roman"/>
        <family val="1"/>
      </rPr>
      <t>430</t>
    </r>
  </si>
  <si>
    <t>Доходы от продажи земельных участков, гос. собственность на которые не разграничена</t>
  </si>
  <si>
    <r>
      <t xml:space="preserve"> </t>
    </r>
    <r>
      <rPr>
        <sz val="7"/>
        <rFont val="Times New Roman"/>
        <family val="1"/>
      </rPr>
      <t xml:space="preserve">892 </t>
    </r>
    <r>
      <rPr>
        <b/>
        <sz val="7"/>
        <rFont val="Times New Roman"/>
        <family val="1"/>
      </rPr>
      <t>1 14 06012</t>
    </r>
    <r>
      <rPr>
        <sz val="7"/>
        <rFont val="Times New Roman"/>
        <family val="1"/>
      </rPr>
      <t xml:space="preserve"> 04 0000 430</t>
    </r>
  </si>
  <si>
    <t>- доходы от продажи земельных участков, гос.соб-ть на которые не разграничена и которые расположены в границах городского округа</t>
  </si>
  <si>
    <r>
      <t xml:space="preserve">000 </t>
    </r>
    <r>
      <rPr>
        <b/>
        <sz val="7"/>
        <rFont val="Times New Roman"/>
        <family val="1"/>
      </rPr>
      <t>1 14 06020</t>
    </r>
    <r>
      <rPr>
        <sz val="7"/>
        <rFont val="Times New Roman"/>
        <family val="1"/>
      </rPr>
      <t xml:space="preserve"> 00 0000 430</t>
    </r>
  </si>
  <si>
    <t>Доходы от продажи земельных участков, гос.соб-ть на которые разграничена (за исключением зем.участков автон. учреждений)</t>
  </si>
  <si>
    <r>
      <t xml:space="preserve">892 </t>
    </r>
    <r>
      <rPr>
        <b/>
        <sz val="7"/>
        <rFont val="Times New Roman"/>
        <family val="1"/>
      </rPr>
      <t>1 14 06024</t>
    </r>
    <r>
      <rPr>
        <sz val="7"/>
        <rFont val="Times New Roman"/>
        <family val="1"/>
      </rPr>
      <t xml:space="preserve"> 04 0000 430</t>
    </r>
  </si>
  <si>
    <t>- доходы от продажи земельных участков, нах.в соб-ти гор.окр. (за исключением земельных участков мун.автономных учреждений)</t>
  </si>
  <si>
    <r>
      <t xml:space="preserve">000 </t>
    </r>
    <r>
      <rPr>
        <b/>
        <sz val="7"/>
        <rFont val="Times New Roman"/>
        <family val="1"/>
      </rPr>
      <t>1 15 00000</t>
    </r>
    <r>
      <rPr>
        <sz val="7"/>
        <rFont val="Times New Roman"/>
        <family val="1"/>
      </rPr>
      <t xml:space="preserve"> 00 0000 000 </t>
    </r>
  </si>
  <si>
    <t>Административные платежи и сборы</t>
  </si>
  <si>
    <r>
      <t xml:space="preserve">000 </t>
    </r>
    <r>
      <rPr>
        <b/>
        <sz val="7"/>
        <rFont val="Times New Roman"/>
        <family val="1"/>
      </rPr>
      <t>1 15 02000</t>
    </r>
    <r>
      <rPr>
        <sz val="7"/>
        <rFont val="Times New Roman"/>
        <family val="1"/>
      </rPr>
      <t xml:space="preserve"> 00 0000 140 </t>
    </r>
  </si>
  <si>
    <t>Платежи, взимаемые государственными и муниципальными органами (организациями), за выполнение определенных функций</t>
  </si>
  <si>
    <r>
      <t xml:space="preserve">000 </t>
    </r>
    <r>
      <rPr>
        <b/>
        <sz val="7"/>
        <rFont val="Times New Roman"/>
        <family val="1"/>
      </rPr>
      <t>1 15 02040</t>
    </r>
    <r>
      <rPr>
        <sz val="7"/>
        <rFont val="Times New Roman"/>
        <family val="1"/>
      </rPr>
      <t xml:space="preserve"> 04 0000 140 </t>
    </r>
  </si>
  <si>
    <t xml:space="preserve"> - платежи, взимаемые органами управления (организациями) городских округов, за выполнение определенных функций</t>
  </si>
  <si>
    <r>
      <t xml:space="preserve">000 </t>
    </r>
    <r>
      <rPr>
        <b/>
        <sz val="7"/>
        <rFont val="Times New Roman"/>
        <family val="1"/>
      </rPr>
      <t>1 16 00000</t>
    </r>
    <r>
      <rPr>
        <sz val="7"/>
        <rFont val="Times New Roman"/>
        <family val="1"/>
      </rPr>
      <t xml:space="preserve"> 00 0000 000 </t>
    </r>
  </si>
  <si>
    <t>Штрафы, санкции, возмещение ущерба</t>
  </si>
  <si>
    <r>
      <t xml:space="preserve">000 </t>
    </r>
    <r>
      <rPr>
        <b/>
        <sz val="7"/>
        <rFont val="Times New Roman"/>
        <family val="1"/>
      </rPr>
      <t>1 16 03000</t>
    </r>
    <r>
      <rPr>
        <sz val="7"/>
        <rFont val="Times New Roman"/>
        <family val="1"/>
      </rPr>
      <t xml:space="preserve"> 00 0000 140</t>
    </r>
  </si>
  <si>
    <t>Денежные взыскания (штрафы) за нарушение законодательства о налогах и сборах</t>
  </si>
  <si>
    <r>
      <t xml:space="preserve">182 </t>
    </r>
    <r>
      <rPr>
        <b/>
        <sz val="7"/>
        <rFont val="Times New Roman"/>
        <family val="1"/>
      </rPr>
      <t>1 16 03010</t>
    </r>
    <r>
      <rPr>
        <sz val="7"/>
        <rFont val="Times New Roman"/>
        <family val="1"/>
      </rPr>
      <t xml:space="preserve"> 01 0000 140</t>
    </r>
  </si>
  <si>
    <t xml:space="preserve"> - денежные взыскания (штрафы) за нарушение закон-ва о налогах и сборах, предусмотренные ст.116,117,118, пунктами 1 и 2 ст.120, ст.125, 126, 128, 129,129.1, 132, 133, 134, 135, 135.1 НК РФ</t>
  </si>
  <si>
    <r>
      <t xml:space="preserve">182 </t>
    </r>
    <r>
      <rPr>
        <b/>
        <sz val="7"/>
        <rFont val="Times New Roman"/>
        <family val="1"/>
      </rPr>
      <t>1 16 03030</t>
    </r>
    <r>
      <rPr>
        <sz val="7"/>
        <rFont val="Times New Roman"/>
        <family val="1"/>
      </rPr>
      <t xml:space="preserve"> 01 0000 140 </t>
    </r>
  </si>
  <si>
    <t xml:space="preserve"> -денежные взыскания (штрафы) за административные правонарушения в области налогов и сборов, предусмотренные Кодексом РФ об административных правонарушениях</t>
  </si>
  <si>
    <r>
      <t xml:space="preserve">182 </t>
    </r>
    <r>
      <rPr>
        <b/>
        <sz val="7"/>
        <rFont val="Times New Roman"/>
        <family val="1"/>
      </rPr>
      <t>1 16 06000</t>
    </r>
    <r>
      <rPr>
        <sz val="7"/>
        <rFont val="Times New Roman"/>
        <family val="1"/>
      </rPr>
      <t xml:space="preserve"> 01 0000 140</t>
    </r>
  </si>
  <si>
    <t xml:space="preserve">Денежные взыскания (штрафы) за нарушение зак-ва о применении контрольно-кассовой техники при осуществлении наличных денежных расчетов и (или) расчетов с использованием платежных карт </t>
  </si>
  <si>
    <r>
      <t xml:space="preserve">000 </t>
    </r>
    <r>
      <rPr>
        <b/>
        <sz val="7"/>
        <rFont val="Times New Roman"/>
        <family val="1"/>
      </rPr>
      <t>1 16 08000</t>
    </r>
    <r>
      <rPr>
        <sz val="7"/>
        <rFont val="Times New Roman"/>
        <family val="1"/>
      </rPr>
      <t xml:space="preserve"> 01 0000 140</t>
    </r>
  </si>
  <si>
    <t>Денежные взыскания (штрафы) за административные правонарушения в области гос. регулирования произв-ва и оборота этилового спирта, алкогольной, спиртосодержащей и табачной продукции</t>
  </si>
  <si>
    <r>
      <t xml:space="preserve">000 </t>
    </r>
    <r>
      <rPr>
        <b/>
        <sz val="7"/>
        <rFont val="Times New Roman"/>
        <family val="1"/>
      </rPr>
      <t>1 16 21000</t>
    </r>
    <r>
      <rPr>
        <sz val="7"/>
        <rFont val="Times New Roman"/>
        <family val="1"/>
      </rPr>
      <t xml:space="preserve"> 00 0000 140</t>
    </r>
  </si>
  <si>
    <t>Денежные взыскания (штрафы) и иные суммы, взыскиваемые с лиц, виновных в совершении преступлений, и  в возмещение ущерба имуществу</t>
  </si>
  <si>
    <r>
      <t xml:space="preserve">000 </t>
    </r>
    <r>
      <rPr>
        <b/>
        <sz val="7"/>
        <rFont val="Times New Roman"/>
        <family val="1"/>
      </rPr>
      <t>1 16 21040</t>
    </r>
    <r>
      <rPr>
        <sz val="7"/>
        <rFont val="Times New Roman"/>
        <family val="1"/>
      </rPr>
      <t xml:space="preserve"> 04 0000 140</t>
    </r>
  </si>
  <si>
    <t xml:space="preserve"> - 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</si>
  <si>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r>
      <t xml:space="preserve">000 </t>
    </r>
    <r>
      <rPr>
        <b/>
        <sz val="7"/>
        <rFont val="Times New Roman"/>
        <family val="1"/>
      </rPr>
      <t>1 16 25000</t>
    </r>
    <r>
      <rPr>
        <sz val="7"/>
        <rFont val="Times New Roman"/>
        <family val="1"/>
      </rPr>
      <t xml:space="preserve"> 01 0000 140  </t>
    </r>
  </si>
  <si>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</si>
  <si>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r>
      <t xml:space="preserve">000 </t>
    </r>
    <r>
      <rPr>
        <b/>
        <sz val="7"/>
        <rFont val="Times New Roman"/>
        <family val="1"/>
      </rPr>
      <t>1 16 25010</t>
    </r>
    <r>
      <rPr>
        <sz val="7"/>
        <rFont val="Times New Roman"/>
        <family val="1"/>
      </rPr>
      <t xml:space="preserve"> 01 0000 140  </t>
    </r>
  </si>
  <si>
    <t xml:space="preserve"> -денежные взыскания (штрафы) за нарушение законодательства о недрах</t>
  </si>
  <si>
    <r>
      <t xml:space="preserve">000 </t>
    </r>
    <r>
      <rPr>
        <b/>
        <sz val="7"/>
        <rFont val="Times New Roman"/>
        <family val="1"/>
      </rPr>
      <t>1 16 25030</t>
    </r>
    <r>
      <rPr>
        <sz val="7"/>
        <rFont val="Times New Roman"/>
        <family val="1"/>
      </rPr>
      <t xml:space="preserve"> 01 0000 140  </t>
    </r>
  </si>
  <si>
    <t xml:space="preserve"> -денежные взыскания (штрафы) за наруш. зак-ва об охране и испол. животного мира</t>
  </si>
  <si>
    <r>
      <t xml:space="preserve">000 </t>
    </r>
    <r>
      <rPr>
        <b/>
        <sz val="7"/>
        <rFont val="Times New Roman"/>
        <family val="1"/>
      </rPr>
      <t>1 16 25050</t>
    </r>
    <r>
      <rPr>
        <sz val="7"/>
        <rFont val="Times New Roman"/>
        <family val="1"/>
      </rPr>
      <t xml:space="preserve"> 01 0000 140  </t>
    </r>
  </si>
  <si>
    <t xml:space="preserve"> -денежные взыскания (штрафы) за нарушение зак-ва в области охраны окруж. среды</t>
  </si>
  <si>
    <r>
      <t xml:space="preserve"> 000 </t>
    </r>
    <r>
      <rPr>
        <b/>
        <sz val="7"/>
        <rFont val="Times New Roman"/>
        <family val="1"/>
      </rPr>
      <t>1 16 25060</t>
    </r>
    <r>
      <rPr>
        <sz val="7"/>
        <rFont val="Times New Roman"/>
        <family val="1"/>
      </rPr>
      <t xml:space="preserve"> 01 0000 140  </t>
    </r>
  </si>
  <si>
    <t xml:space="preserve"> -денежные взыскания (штрафы) за нарушение земельного законодательства</t>
  </si>
  <si>
    <r>
      <t xml:space="preserve">141 </t>
    </r>
    <r>
      <rPr>
        <b/>
        <sz val="7"/>
        <rFont val="Times New Roman"/>
        <family val="1"/>
      </rPr>
      <t>1 16 28000</t>
    </r>
    <r>
      <rPr>
        <sz val="7"/>
        <rFont val="Times New Roman"/>
        <family val="1"/>
      </rPr>
      <t xml:space="preserve"> 01 0000 140</t>
    </r>
  </si>
  <si>
    <t xml:space="preserve">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t>
  </si>
  <si>
    <r>
      <t xml:space="preserve">188 </t>
    </r>
    <r>
      <rPr>
        <b/>
        <sz val="7"/>
        <rFont val="Times New Roman"/>
        <family val="1"/>
      </rPr>
      <t>1 16 30000</t>
    </r>
    <r>
      <rPr>
        <sz val="7"/>
        <rFont val="Times New Roman"/>
        <family val="1"/>
      </rPr>
      <t xml:space="preserve"> 01 0000 140 </t>
    </r>
  </si>
  <si>
    <t>Денежные взыскания (штрафы) за административные правонарушения в области дорожного движения</t>
  </si>
  <si>
    <r>
      <t xml:space="preserve">000 </t>
    </r>
    <r>
      <rPr>
        <b/>
        <sz val="7"/>
        <rFont val="Times New Roman"/>
        <family val="1"/>
      </rPr>
      <t>1 16 90000</t>
    </r>
    <r>
      <rPr>
        <sz val="7"/>
        <rFont val="Times New Roman"/>
        <family val="1"/>
      </rPr>
      <t xml:space="preserve"> 00 0000 140</t>
    </r>
  </si>
  <si>
    <t>Прочие поступления от денежных взысканий (штрафов) и иных сумм в возмещение ущерба</t>
  </si>
  <si>
    <r>
      <t xml:space="preserve">000 </t>
    </r>
    <r>
      <rPr>
        <b/>
        <sz val="7"/>
        <rFont val="Times New Roman"/>
        <family val="1"/>
      </rPr>
      <t>1 16 90040</t>
    </r>
    <r>
      <rPr>
        <sz val="7"/>
        <rFont val="Times New Roman"/>
        <family val="1"/>
      </rPr>
      <t xml:space="preserve"> 04 0000 140 </t>
    </r>
  </si>
  <si>
    <t>- прочие поступления от денежных взысканий (штрафов) и иных сумм в возмещение ущерба, зачисляемые в бюджеты городских округов</t>
  </si>
  <si>
    <t>000 1 17 00000 00 0000 000</t>
  </si>
  <si>
    <t>Прочие неналоговые доходы доход</t>
  </si>
  <si>
    <r>
      <t xml:space="preserve">000 </t>
    </r>
    <r>
      <rPr>
        <b/>
        <sz val="7"/>
        <rFont val="Times New Roman"/>
        <family val="1"/>
      </rPr>
      <t>1 17 05000</t>
    </r>
    <r>
      <rPr>
        <sz val="7"/>
        <rFont val="Times New Roman"/>
        <family val="1"/>
      </rPr>
      <t xml:space="preserve"> 00 0000 180</t>
    </r>
  </si>
  <si>
    <t xml:space="preserve">Прочие неналоговые доходы </t>
  </si>
  <si>
    <r>
      <t xml:space="preserve">892 </t>
    </r>
    <r>
      <rPr>
        <b/>
        <sz val="7"/>
        <rFont val="Times New Roman"/>
        <family val="1"/>
      </rPr>
      <t>1 17 05040</t>
    </r>
    <r>
      <rPr>
        <sz val="7"/>
        <rFont val="Times New Roman"/>
        <family val="1"/>
      </rPr>
      <t xml:space="preserve"> 04 0000 180</t>
    </r>
  </si>
  <si>
    <t xml:space="preserve"> -прочие неналоговые доходы бюджетов городских округов</t>
  </si>
  <si>
    <r>
      <t>Итого: не</t>
    </r>
    <r>
      <rPr>
        <b/>
        <i/>
        <sz val="10"/>
        <rFont val="Times New Roman"/>
        <family val="1"/>
      </rPr>
      <t>налоговые</t>
    </r>
    <r>
      <rPr>
        <b/>
        <sz val="10"/>
        <rFont val="Times New Roman"/>
        <family val="1"/>
      </rPr>
      <t xml:space="preserve"> доходы </t>
    </r>
  </si>
  <si>
    <t xml:space="preserve">000 2 00 00000 00 0000 000 </t>
  </si>
  <si>
    <t xml:space="preserve">Безвозмездные поступления </t>
  </si>
  <si>
    <r>
      <t>Удельный вес (</t>
    </r>
    <r>
      <rPr>
        <sz val="7"/>
        <rFont val="Arial Cyr"/>
        <family val="2"/>
      </rPr>
      <t>в общем объёме доходов</t>
    </r>
    <r>
      <rPr>
        <sz val="8"/>
        <rFont val="Arial Cyr"/>
        <family val="2"/>
      </rPr>
      <t>)-</t>
    </r>
    <r>
      <rPr>
        <sz val="7"/>
        <rFont val="Arial Cyr"/>
        <family val="2"/>
      </rPr>
      <t>всего</t>
    </r>
  </si>
  <si>
    <t xml:space="preserve"> - на выполнение обязательств городского округа</t>
  </si>
  <si>
    <r>
      <t xml:space="preserve"> - на выполнен.областных и</t>
    </r>
    <r>
      <rPr>
        <sz val="6"/>
        <rFont val="Arial Cyr"/>
        <family val="2"/>
      </rPr>
      <t xml:space="preserve"> федераль</t>
    </r>
    <r>
      <rPr>
        <sz val="7"/>
        <rFont val="Arial Cyr"/>
        <family val="2"/>
      </rPr>
      <t xml:space="preserve">.полномочий </t>
    </r>
  </si>
  <si>
    <r>
      <t xml:space="preserve">000 </t>
    </r>
    <r>
      <rPr>
        <b/>
        <sz val="7"/>
        <rFont val="Times New Roman"/>
        <family val="1"/>
      </rPr>
      <t>2 02 00000</t>
    </r>
    <r>
      <rPr>
        <sz val="7"/>
        <rFont val="Times New Roman"/>
        <family val="1"/>
      </rPr>
      <t xml:space="preserve"> 00 0000 000 </t>
    </r>
  </si>
  <si>
    <t>Бюджетные поступления от других бюджетов бюджетной системы РФ, кроме бюджетов гос. внебюджетных фондов</t>
  </si>
  <si>
    <r>
      <t xml:space="preserve"> - Дотация (</t>
    </r>
    <r>
      <rPr>
        <sz val="7"/>
        <rFont val="Arial Cyr"/>
        <family val="2"/>
      </rPr>
      <t>на выравнивание бюджетной обеспеченности</t>
    </r>
    <r>
      <rPr>
        <sz val="8"/>
        <rFont val="Arial Cyr"/>
        <family val="2"/>
      </rPr>
      <t>)</t>
    </r>
  </si>
  <si>
    <r>
      <t xml:space="preserve"> - Дотация (</t>
    </r>
    <r>
      <rPr>
        <sz val="7"/>
        <rFont val="Arial Cyr"/>
        <family val="2"/>
      </rPr>
      <t>на поддержку мер по обеспечению сбалансированности бюджета</t>
    </r>
    <r>
      <rPr>
        <sz val="8"/>
        <rFont val="Arial Cyr"/>
        <family val="2"/>
      </rPr>
      <t>)</t>
    </r>
  </si>
  <si>
    <t xml:space="preserve"> - Субвенции</t>
  </si>
  <si>
    <t xml:space="preserve"> - Субсидии </t>
  </si>
  <si>
    <t xml:space="preserve"> - Прочие безвозмездные поступления</t>
  </si>
  <si>
    <r>
      <t xml:space="preserve">000 </t>
    </r>
    <r>
      <rPr>
        <b/>
        <sz val="7"/>
        <rFont val="Times New Roman"/>
        <family val="1"/>
      </rPr>
      <t>890 00000</t>
    </r>
    <r>
      <rPr>
        <sz val="7"/>
        <rFont val="Times New Roman"/>
        <family val="1"/>
      </rPr>
      <t xml:space="preserve"> 00 0000 000</t>
    </r>
  </si>
  <si>
    <t xml:space="preserve">ВСЕГО ДОХОДОВ </t>
  </si>
  <si>
    <t>Из общей суммы доходов:</t>
  </si>
  <si>
    <t xml:space="preserve"> - На выполнение обязательств городского округа</t>
  </si>
  <si>
    <t xml:space="preserve">                    Удельный вес (в общем объёме доходов)</t>
  </si>
  <si>
    <t xml:space="preserve"> - На выполнение областных и федеральных полномочий</t>
  </si>
  <si>
    <r>
      <t>Профицит бюджета (</t>
    </r>
    <r>
      <rPr>
        <b/>
        <sz val="7"/>
        <rFont val="Arial Cyr"/>
        <family val="2"/>
      </rPr>
      <t>со знаком "плюс"</t>
    </r>
    <r>
      <rPr>
        <sz val="8"/>
        <rFont val="Arial Cyr"/>
        <family val="2"/>
      </rPr>
      <t xml:space="preserve">)                                   или                                                                                             </t>
    </r>
    <r>
      <rPr>
        <b/>
        <sz val="8"/>
        <rFont val="Arial Cyr"/>
        <family val="2"/>
      </rPr>
      <t>Дефицит  бюджета (</t>
    </r>
    <r>
      <rPr>
        <b/>
        <sz val="7"/>
        <rFont val="Arial Cyr"/>
        <family val="2"/>
      </rPr>
      <t>со знаком "минус"</t>
    </r>
    <r>
      <rPr>
        <b/>
        <sz val="8"/>
        <rFont val="Arial Cyr"/>
        <family val="2"/>
      </rPr>
      <t>)</t>
    </r>
  </si>
  <si>
    <t>Источники внутреннего финансирования дефицита бюджета</t>
  </si>
  <si>
    <t xml:space="preserve">000 01 03 00 00 00 0000 000 </t>
  </si>
  <si>
    <t>Бюджетные кредиты от других бюджетов бюджетной системы  Российской Федерации</t>
  </si>
  <si>
    <t xml:space="preserve">892 01 03 00 00 04 0000 710 </t>
  </si>
  <si>
    <t>Получение бюджетных кредитов от других бюджетов бюджетной системы</t>
  </si>
  <si>
    <t xml:space="preserve">892 01 03 00 00 04 0000 810 </t>
  </si>
  <si>
    <t>Погашение бюджетных кредитов, полученных от других бюджетов бюджетной системы</t>
  </si>
  <si>
    <t xml:space="preserve">000 01 05 00 00 00 0000 600 </t>
  </si>
  <si>
    <t>Уменьшение остатков средств бюджетов</t>
  </si>
  <si>
    <t xml:space="preserve">000 01 05 02 00 00 0000 610 </t>
  </si>
  <si>
    <t>Уменьшение прочих остатков средств бюджетов</t>
  </si>
  <si>
    <t xml:space="preserve">892 01 05 02 01 04 0000 610 </t>
  </si>
  <si>
    <t>Уменьшение прочих остатков денежных средств местных бюджетов</t>
  </si>
  <si>
    <t xml:space="preserve"> - на начало отчётного  периода</t>
  </si>
  <si>
    <t xml:space="preserve"> - на конец  отчётного периода</t>
  </si>
  <si>
    <t xml:space="preserve">000 01 06 00 00 00 0000 000 </t>
  </si>
  <si>
    <t>Иные источники внутреннего финансирования дефицита бюджета</t>
  </si>
  <si>
    <t xml:space="preserve">892 01 06 01 00 04 0000 630 </t>
  </si>
  <si>
    <t>Средства от продажи акций и иных форм участия в капитале, находящихся в собственности городских округов</t>
  </si>
  <si>
    <t>Приложение 5</t>
  </si>
  <si>
    <t>Изменения в приложение 5 к решению от 22 декабря 2011 года № 465 - МПА</t>
  </si>
  <si>
    <t>Распределение бюджетных ассигнований в бюджете города Мценска на 2013 и 2014 годы</t>
  </si>
  <si>
    <t>по разделам, подразделам, целевым статьям и видам расходов</t>
  </si>
  <si>
    <t xml:space="preserve">Наименование организаций и показателей </t>
  </si>
  <si>
    <t>Коды классификации расходов</t>
  </si>
  <si>
    <t xml:space="preserve">  2013 год   (всего)</t>
  </si>
  <si>
    <t>в том числе:</t>
  </si>
  <si>
    <t xml:space="preserve">  2014 год   (всего)</t>
  </si>
  <si>
    <t>код главы</t>
  </si>
  <si>
    <t>раздел</t>
  </si>
  <si>
    <t>подраздел</t>
  </si>
  <si>
    <t>целевая статья</t>
  </si>
  <si>
    <t>вид расхода</t>
  </si>
  <si>
    <t>за счёт собственных средств</t>
  </si>
  <si>
    <t>за счёт федеральных и областных средств</t>
  </si>
  <si>
    <t>Утверждено на 2012 год</t>
  </si>
  <si>
    <t>Общегосударственные вопросы</t>
  </si>
  <si>
    <t>892</t>
  </si>
  <si>
    <t>01</t>
  </si>
  <si>
    <t>00</t>
  </si>
  <si>
    <t>000 00 00</t>
  </si>
  <si>
    <t>000</t>
  </si>
  <si>
    <t>Удельный вес (в общем объёме расходов)</t>
  </si>
  <si>
    <t>Глава города</t>
  </si>
  <si>
    <t>02</t>
  </si>
  <si>
    <t>002 03 00</t>
  </si>
  <si>
    <t>013</t>
  </si>
  <si>
    <t>Мценский городской Совет народных депутатов</t>
  </si>
  <si>
    <t>03</t>
  </si>
  <si>
    <t>в т.числе</t>
  </si>
  <si>
    <t>Совет (аппарат)</t>
  </si>
  <si>
    <t>002 04 00</t>
  </si>
  <si>
    <t>Председатель горсовета</t>
  </si>
  <si>
    <t xml:space="preserve">002 11 00 </t>
  </si>
  <si>
    <t>Депутаты горсовета</t>
  </si>
  <si>
    <t>002 12 00</t>
  </si>
  <si>
    <t>Администрация города (аппарат)</t>
  </si>
  <si>
    <t>04</t>
  </si>
  <si>
    <t xml:space="preserve"> Судебная система (составление (изменение и дополнение) списков кандидатов в присяжные заседатели)</t>
  </si>
  <si>
    <t>05</t>
  </si>
  <si>
    <t>001 40 00</t>
  </si>
  <si>
    <t>009</t>
  </si>
  <si>
    <t>Финансовые органы и органы финансового (финансово-бюджетного) надзора</t>
  </si>
  <si>
    <t>06</t>
  </si>
  <si>
    <t>002 00 00</t>
  </si>
  <si>
    <t>в т.ч:</t>
  </si>
  <si>
    <t>Финансовое управление администрации города</t>
  </si>
  <si>
    <t>Контрольно-счётная палата города</t>
  </si>
  <si>
    <t>002 25 00</t>
  </si>
  <si>
    <t xml:space="preserve">Выборы </t>
  </si>
  <si>
    <t>07</t>
  </si>
  <si>
    <t>020 00 00</t>
  </si>
  <si>
    <t>Выборы депутатов горсовета</t>
  </si>
  <si>
    <t>020 00 02</t>
  </si>
  <si>
    <t>Выборы главы города</t>
  </si>
  <si>
    <t>020 00 03</t>
  </si>
  <si>
    <t xml:space="preserve">Резервные фонды местных администраций </t>
  </si>
  <si>
    <t>11</t>
  </si>
  <si>
    <t>070 05 00</t>
  </si>
  <si>
    <t xml:space="preserve">Другие общегосударственные вопросы, всего </t>
  </si>
  <si>
    <t>13</t>
  </si>
  <si>
    <t>в т.ч.</t>
  </si>
  <si>
    <t>Управление по муниципальному имуществу</t>
  </si>
  <si>
    <t>Административная комиссия</t>
  </si>
  <si>
    <t>521 02 06</t>
  </si>
  <si>
    <t>Комиссия по делам несовершеннолетних</t>
  </si>
  <si>
    <t>521 02 07</t>
  </si>
  <si>
    <t>Полномочия в сфере трудовых отношений</t>
  </si>
  <si>
    <t>521 02 13</t>
  </si>
  <si>
    <t>Итого:(по вр 013 в ГРП 01 13)</t>
  </si>
  <si>
    <t>Прочие расходы (приложение 6)</t>
  </si>
  <si>
    <t>092 03 00</t>
  </si>
  <si>
    <t>Оценка недвижимости, признание прав и регулирование отношений по гос. и муниципальной собственности</t>
  </si>
  <si>
    <t xml:space="preserve">090 02 00 </t>
  </si>
  <si>
    <t>ЗАГС</t>
  </si>
  <si>
    <t>001 38 00</t>
  </si>
  <si>
    <t xml:space="preserve"> Национальная экономика </t>
  </si>
  <si>
    <t>Дорожное хозяйство (дорожные фонды)</t>
  </si>
  <si>
    <t>09</t>
  </si>
  <si>
    <r>
      <t xml:space="preserve">Строительство, реконструкция, капитальный ремонт и содержание сети автомобильных дорог </t>
    </r>
    <r>
      <rPr>
        <i/>
        <sz val="8"/>
        <rFont val="Times New Roman"/>
        <family val="1"/>
      </rPr>
      <t>общего пользования</t>
    </r>
    <r>
      <rPr>
        <sz val="8"/>
        <rFont val="Times New Roman"/>
        <family val="1"/>
      </rPr>
      <t xml:space="preserve"> местного значения и искусственных сооружений на них</t>
    </r>
  </si>
  <si>
    <t>796 05 00</t>
  </si>
  <si>
    <t>в т.ч</t>
  </si>
  <si>
    <t xml:space="preserve"> в т.ч.- санитарное содержание дорог и сооружений на них</t>
  </si>
  <si>
    <t xml:space="preserve"> - текущий ремонт дорог </t>
  </si>
  <si>
    <r>
      <t xml:space="preserve"> - текущий ремонт дорог </t>
    </r>
    <r>
      <rPr>
        <sz val="8"/>
        <rFont val="Times New Roman"/>
        <family val="1"/>
      </rPr>
      <t>(по предложениям избирателей)</t>
    </r>
  </si>
  <si>
    <t xml:space="preserve"> - капитальный ремонт дорог</t>
  </si>
  <si>
    <t>Содержание и развитие дорожного хозяйства</t>
  </si>
  <si>
    <t>552 47 02</t>
  </si>
  <si>
    <t>-ремонт улично-дорожной сети</t>
  </si>
  <si>
    <t xml:space="preserve"> - засчёт средств дорожного фонда</t>
  </si>
  <si>
    <t xml:space="preserve"> - засчёт собственных средств (в доле софинансирования)</t>
  </si>
  <si>
    <t xml:space="preserve"> - ремонт проездов к дворовым территориям многоквартирных домов и дворовых территорий многоквартирных домов</t>
  </si>
  <si>
    <t>Другие вопросы в области национальной экономики</t>
  </si>
  <si>
    <t>12</t>
  </si>
  <si>
    <t>Архитектура и градостроительство</t>
  </si>
  <si>
    <t>338 00 00</t>
  </si>
  <si>
    <t>Городская целевая программа "Стимумирование развития жилищного строительства на 2011-2015 годы в городе Мценске Орловской области"</t>
  </si>
  <si>
    <t>795 00 00</t>
  </si>
  <si>
    <t>Жилищно-коммунальное хозяйство</t>
  </si>
  <si>
    <t>Жилищное хозяйство</t>
  </si>
  <si>
    <t>в том числе</t>
  </si>
  <si>
    <t>"Обеспечение мероприятий по капитальному ремонту многоквартирных домов и переселение граждан из аварийного жилищного фонда" -всего</t>
  </si>
  <si>
    <r>
      <t xml:space="preserve">098 </t>
    </r>
    <r>
      <rPr>
        <b/>
        <sz val="8"/>
        <rFont val="Times New Roman"/>
        <family val="1"/>
      </rPr>
      <t>00</t>
    </r>
    <r>
      <rPr>
        <sz val="8"/>
        <rFont val="Times New Roman"/>
        <family val="1"/>
      </rPr>
      <t xml:space="preserve"> 00</t>
    </r>
  </si>
  <si>
    <t>в т.ч.-за счёт гос.корп Фонд содейств реформ ЖКХ (всего)</t>
  </si>
  <si>
    <r>
      <t xml:space="preserve">098 </t>
    </r>
    <r>
      <rPr>
        <b/>
        <sz val="8"/>
        <rFont val="Times New Roman"/>
        <family val="1"/>
      </rPr>
      <t>01</t>
    </r>
    <r>
      <rPr>
        <sz val="8"/>
        <rFont val="Times New Roman"/>
        <family val="1"/>
      </rPr>
      <t xml:space="preserve"> 00</t>
    </r>
  </si>
  <si>
    <t xml:space="preserve">               - по капремонту (за счёт Фонда)</t>
  </si>
  <si>
    <r>
      <t>098</t>
    </r>
    <r>
      <rPr>
        <b/>
        <sz val="8"/>
        <rFont val="Times New Roman"/>
        <family val="1"/>
      </rPr>
      <t xml:space="preserve"> 01</t>
    </r>
    <r>
      <rPr>
        <sz val="8"/>
        <rFont val="Times New Roman"/>
        <family val="1"/>
      </rPr>
      <t xml:space="preserve"> 01</t>
    </r>
  </si>
  <si>
    <t>010</t>
  </si>
  <si>
    <t>в т.ч.-за счёт  бюджетов (всего)</t>
  </si>
  <si>
    <r>
      <t xml:space="preserve">098 </t>
    </r>
    <r>
      <rPr>
        <b/>
        <sz val="8"/>
        <rFont val="Times New Roman"/>
        <family val="1"/>
      </rPr>
      <t>02</t>
    </r>
    <r>
      <rPr>
        <sz val="8"/>
        <rFont val="Times New Roman"/>
        <family val="1"/>
      </rPr>
      <t xml:space="preserve"> 00</t>
    </r>
  </si>
  <si>
    <t xml:space="preserve">  - по капремонту (за счёт бюджетов) - всего</t>
  </si>
  <si>
    <r>
      <t xml:space="preserve">098 </t>
    </r>
    <r>
      <rPr>
        <b/>
        <sz val="8"/>
        <rFont val="Times New Roman"/>
        <family val="1"/>
      </rPr>
      <t>02</t>
    </r>
    <r>
      <rPr>
        <sz val="8"/>
        <rFont val="Times New Roman"/>
        <family val="1"/>
      </rPr>
      <t xml:space="preserve"> 01</t>
    </r>
  </si>
  <si>
    <t xml:space="preserve">  - по капремонту (за счёт областного бюджета)</t>
  </si>
  <si>
    <r>
      <t xml:space="preserve">098 </t>
    </r>
    <r>
      <rPr>
        <b/>
        <sz val="8"/>
        <rFont val="Arial Cyr"/>
        <family val="2"/>
      </rPr>
      <t>02</t>
    </r>
    <r>
      <rPr>
        <sz val="8"/>
        <rFont val="Arial Cyr"/>
        <family val="2"/>
      </rPr>
      <t xml:space="preserve"> 01</t>
    </r>
  </si>
  <si>
    <t xml:space="preserve">  - по капремонту (за счёт городского бюджета)</t>
  </si>
  <si>
    <t xml:space="preserve"> Ремонт проездов к дворовым территориям многоквартирных домов и дворовых территорий многоквартирных домов</t>
  </si>
  <si>
    <t>Поддержка жилищного хозяйства  (всего)</t>
  </si>
  <si>
    <t xml:space="preserve"> - Капремонт жилого фонда (всего)</t>
  </si>
  <si>
    <t xml:space="preserve">в т.ч. - доля собственника по капремонту ( 5 % за счёт гор. бюджета) </t>
  </si>
  <si>
    <t>796 02 00</t>
  </si>
  <si>
    <t xml:space="preserve">        - капитальный ремонт</t>
  </si>
  <si>
    <t xml:space="preserve">         - Резервный фонд Правительства Орловской области                                                         (ремонт кровли дома № 44а по ул.Советской)</t>
  </si>
  <si>
    <t>070 04 00</t>
  </si>
  <si>
    <t xml:space="preserve"> - Мероприятия в области жилищного хозяйства (всего)</t>
  </si>
  <si>
    <t>796 03 00</t>
  </si>
  <si>
    <t>в т.ч. - по предложениям избирателей</t>
  </si>
  <si>
    <t xml:space="preserve">          - наказы избирателей депутатам областного Совета</t>
  </si>
  <si>
    <t>660 00 00</t>
  </si>
  <si>
    <t>Коммунальное хозяйство</t>
  </si>
  <si>
    <t>Убытки по бане</t>
  </si>
  <si>
    <t xml:space="preserve">Благоустройство </t>
  </si>
  <si>
    <t>Уличное освещение</t>
  </si>
  <si>
    <t>600 01 00</t>
  </si>
  <si>
    <t>в т.ч. - уличное освещение</t>
  </si>
  <si>
    <t xml:space="preserve">         - ТО уличных сетей</t>
  </si>
  <si>
    <t>Строительство и содержание дорог и  сооружений на них</t>
  </si>
  <si>
    <t>600 02 00</t>
  </si>
  <si>
    <t xml:space="preserve"> в т.ч.- санитарное содержание дорог и инженерных сооружений на них</t>
  </si>
  <si>
    <t xml:space="preserve">         - текущий ремонт дорог </t>
  </si>
  <si>
    <t xml:space="preserve">         - капитальный ремонт дорог</t>
  </si>
  <si>
    <t xml:space="preserve">Озеленение </t>
  </si>
  <si>
    <t>600 03 00</t>
  </si>
  <si>
    <t>в т.ч. - бюджет</t>
  </si>
  <si>
    <t>Организация и содержание мест захоронения</t>
  </si>
  <si>
    <t>600 04 00</t>
  </si>
  <si>
    <t>Прочие мероприятия по благоустройству (всего)</t>
  </si>
  <si>
    <t>600 05 00</t>
  </si>
  <si>
    <t>в т.ч.-прочие мероприятия по благоустройству</t>
  </si>
  <si>
    <t xml:space="preserve">         - по предложениям избирателей</t>
  </si>
  <si>
    <t>Другие вопросы в области ЖКХ</t>
  </si>
  <si>
    <t xml:space="preserve">Управление жилищно-коммунального хозяйства </t>
  </si>
  <si>
    <t xml:space="preserve">002 04 00 </t>
  </si>
  <si>
    <t>Городская целевая программа "Комплексное развитие коммунальной инфраструктуры города Мценска на 2011-2015 годы"</t>
  </si>
  <si>
    <t xml:space="preserve">Образование </t>
  </si>
  <si>
    <t xml:space="preserve">Свод </t>
  </si>
  <si>
    <t>Дошкольное образование</t>
  </si>
  <si>
    <t xml:space="preserve">Общее образование </t>
  </si>
  <si>
    <t>Молодёжная политика и оздоровление детей</t>
  </si>
  <si>
    <t>Другие вопросы в области образования</t>
  </si>
  <si>
    <t>ГРП  0701</t>
  </si>
  <si>
    <t>МДОУ "Детский сад № 1 общеразвивающего вида"</t>
  </si>
  <si>
    <t>420 99 00</t>
  </si>
  <si>
    <t>001</t>
  </si>
  <si>
    <t>МДОУ ЦРР детский сад N 4</t>
  </si>
  <si>
    <t>МДОУ детский сад общеразвивающего вида N 5</t>
  </si>
  <si>
    <t>МДОУ "Детский сад N 6 комбинированного вида"</t>
  </si>
  <si>
    <t>МДОУ "Детский сад N 7 комбинированного вида"</t>
  </si>
  <si>
    <t>МДОУ детский сад комбинированного вида N9</t>
  </si>
  <si>
    <t>МДОУ ЦРР детский сад N 10</t>
  </si>
  <si>
    <t>МДОУ детский сад комбинированного вида N 11</t>
  </si>
  <si>
    <t>МДОУ детский сад комбинированного вида N 12</t>
  </si>
  <si>
    <t>МДОУ детский сад комбинированного вида N 13</t>
  </si>
  <si>
    <t>МДОУ детский сад комбинированного вида N 14</t>
  </si>
  <si>
    <t>МДОУ детский сад комбинированного вида N 15</t>
  </si>
  <si>
    <t>Итого по учреждениям дошкольного образования</t>
  </si>
  <si>
    <t>420 00 00</t>
  </si>
  <si>
    <t>Мунмципальная целевая программа "Развитие сети дошкольных образовательных учреждений города Мценска на 2012-2016 годы"</t>
  </si>
  <si>
    <t>795 00 0</t>
  </si>
  <si>
    <t>Наказы избирателей депутатам областного Совета</t>
  </si>
  <si>
    <t>Всего по учреждениям дошкольного образования</t>
  </si>
  <si>
    <t>к ГРП 07 02</t>
  </si>
  <si>
    <t>МОУ - Средняя школа N1</t>
  </si>
  <si>
    <t>в т.ч.: - на содержание и обеспечение деятельности учреждения</t>
  </si>
  <si>
    <t>421 99 00</t>
  </si>
  <si>
    <t xml:space="preserve">           - на обеспечение образовательного процесса</t>
  </si>
  <si>
    <t>521 02 04</t>
  </si>
  <si>
    <t xml:space="preserve">          - на возмещение затрат по питанию учащихся</t>
  </si>
  <si>
    <t>670 00 00</t>
  </si>
  <si>
    <t>МОУ - Средняя школа N 2 г. Мценска</t>
  </si>
  <si>
    <t>МОУ средняя школа N 3</t>
  </si>
  <si>
    <t>МОУ Средняя школа N 4</t>
  </si>
  <si>
    <t>МОУ - Лицей N 5 города Мценска</t>
  </si>
  <si>
    <t>МОУ Средняя общеобразовательная школа N 7</t>
  </si>
  <si>
    <t>МОУ - Средняя общеобразовательная школа N8</t>
  </si>
  <si>
    <t>МОУ - Средняя школа N 9 г. Мценска</t>
  </si>
  <si>
    <t>МОУ - гимназия г. Мценска Орловской области</t>
  </si>
  <si>
    <t xml:space="preserve">Итого по общеобразовательным учреждениям </t>
  </si>
  <si>
    <t>Ежемесячное денежное вознаграждение за классное руководство  (свод)</t>
  </si>
  <si>
    <t>520 09 00</t>
  </si>
  <si>
    <t>Наказы избирателей депутатам областного Совета (свод)</t>
  </si>
  <si>
    <t>На реализацию мероприятий комплекса мер по модернизации системы общего образования Орловской области (свод)</t>
  </si>
  <si>
    <t>436 21 00</t>
  </si>
  <si>
    <t>Капитальное строительство 2-ой очереди спорткомплекса школы № 9</t>
  </si>
  <si>
    <t xml:space="preserve">892 </t>
  </si>
  <si>
    <t>Всего по общеобразовательным учреждениям</t>
  </si>
  <si>
    <t>0702</t>
  </si>
  <si>
    <t>МОУДОД "Детско-юношеский центр"</t>
  </si>
  <si>
    <t>423 99 00</t>
  </si>
  <si>
    <t>МОУДОД "Центр внешкольной работы"</t>
  </si>
  <si>
    <t>МОУ ДОД "Станция юных техников"</t>
  </si>
  <si>
    <t>МОУДОД "ДЮСШ"</t>
  </si>
  <si>
    <t>МОУДОД "Мценская ДШИ"</t>
  </si>
  <si>
    <t>МОУДОД-ДХШ</t>
  </si>
  <si>
    <t>Итого:(Музыкальная + Художественная школы)</t>
  </si>
  <si>
    <t xml:space="preserve">Итого по внешкольным учреждениям в образовании </t>
  </si>
  <si>
    <t xml:space="preserve">423 00 00 </t>
  </si>
  <si>
    <t>Общее образование (свод)</t>
  </si>
  <si>
    <t>00 00 00</t>
  </si>
  <si>
    <t>ГРП   07 07</t>
  </si>
  <si>
    <t>Проведение мероприятий для детей и молодёжи (всего)</t>
  </si>
  <si>
    <t>431 01 00</t>
  </si>
  <si>
    <t>022</t>
  </si>
  <si>
    <t>- через Администрацию</t>
  </si>
  <si>
    <t>- через Управление образования администрации</t>
  </si>
  <si>
    <t>Отдых детей в каникулярное время (всего)</t>
  </si>
  <si>
    <t>432 02 00</t>
  </si>
  <si>
    <t xml:space="preserve"> -за счёт собственных средств</t>
  </si>
  <si>
    <t xml:space="preserve"> -за счёт федеральных и областных средств</t>
  </si>
  <si>
    <t>432 01 00</t>
  </si>
  <si>
    <t>Городская целевая программа "Комплексные меры противодействия злоупотреблению наркотиками и их незаконному обороту на 2011-2015 годы"</t>
  </si>
  <si>
    <t>Молодёжная политика и оздоровление детей (свод)</t>
  </si>
  <si>
    <t>ГРП 07 09</t>
  </si>
  <si>
    <t>Управление образования администрации города</t>
  </si>
  <si>
    <t>МОУ "ПМС - Центр"</t>
  </si>
  <si>
    <t>435 99 00</t>
  </si>
  <si>
    <t>Мероприятия в области образования</t>
  </si>
  <si>
    <t>Выплата ежегодной премии педагогическим работникам муниципальных образовательных учреждений города Мценска (№ 167 - МПА от 23.09.2008г.)</t>
  </si>
  <si>
    <t>Другие вопросы в области образования (свод)</t>
  </si>
  <si>
    <t>Культура и кинематография</t>
  </si>
  <si>
    <t>08</t>
  </si>
  <si>
    <t xml:space="preserve">Культура </t>
  </si>
  <si>
    <t>МУ "Мценский Дворец культуры"</t>
  </si>
  <si>
    <t>440 99 00</t>
  </si>
  <si>
    <t>МУК "Парк культуры и отдыха" г. Мценска</t>
  </si>
  <si>
    <t xml:space="preserve">Итого: (Дворец+Парк) </t>
  </si>
  <si>
    <t>МУК "Мценский краеведческий музей"</t>
  </si>
  <si>
    <t>441 99 00</t>
  </si>
  <si>
    <t>МУ "Мценская художественная галерея"</t>
  </si>
  <si>
    <t xml:space="preserve">Итого: (Музей+Галерея) </t>
  </si>
  <si>
    <t>441 00 00</t>
  </si>
  <si>
    <t>МУ "ЦБС"</t>
  </si>
  <si>
    <t>442 99 00</t>
  </si>
  <si>
    <t>Комплектование книжных фондов библиотек</t>
  </si>
  <si>
    <t>440 02 00</t>
  </si>
  <si>
    <t>Другие вопросы в области культуры и кинематографии</t>
  </si>
  <si>
    <t>Гор.цел.программа "Культура и искусство г.Мценска на 2011-2015 годы"</t>
  </si>
  <si>
    <t>Здравоохранение</t>
  </si>
  <si>
    <t>Здравоохранение (свод  с 09 01 по 09 04)</t>
  </si>
  <si>
    <r>
      <t xml:space="preserve">МУЗ "Мценская ЦРБ" (свод) - </t>
    </r>
    <r>
      <rPr>
        <sz val="7"/>
        <rFont val="Times New Roman"/>
        <family val="1"/>
      </rPr>
      <t xml:space="preserve">без денежных выплат скорой </t>
    </r>
  </si>
  <si>
    <t>470 99 00</t>
  </si>
  <si>
    <r>
      <t xml:space="preserve"> в том числе</t>
    </r>
    <r>
      <rPr>
        <sz val="8"/>
        <rFont val="Times New Roman"/>
        <family val="1"/>
      </rPr>
      <t>-Стационарная медицинская помощь</t>
    </r>
  </si>
  <si>
    <t xml:space="preserve">              -Амбулаторная помощь</t>
  </si>
  <si>
    <t xml:space="preserve">              -Мед помощь в дневных стационарах</t>
  </si>
  <si>
    <t xml:space="preserve">              -Скорая медицинская помощь</t>
  </si>
  <si>
    <t>Денежные выплаты (скорая)</t>
  </si>
  <si>
    <t>520 18 00</t>
  </si>
  <si>
    <t>Другие вопросы в области здравоохранения</t>
  </si>
  <si>
    <t>Гор.цел.программа "Медицинские кадры" на 2007-2011 годы</t>
  </si>
  <si>
    <t>Мун.цел.программа "Первоочередные мероприятия по профилактике, диагностике и лечению сердечно-сосудистых заболеваний в г.Мценске на 2011-2012 годы"</t>
  </si>
  <si>
    <t>Социальная политика</t>
  </si>
  <si>
    <t>10</t>
  </si>
  <si>
    <t xml:space="preserve">Пенсионное обеспечение </t>
  </si>
  <si>
    <t>490 00 00</t>
  </si>
  <si>
    <t>714</t>
  </si>
  <si>
    <t xml:space="preserve">Муниципальные пенси и доплаты </t>
  </si>
  <si>
    <t>491 01 00</t>
  </si>
  <si>
    <t>005</t>
  </si>
  <si>
    <t>Персональные надбавки местного значения</t>
  </si>
  <si>
    <t>491 02 00</t>
  </si>
  <si>
    <t>Социальное обеспечение населения (10 03)</t>
  </si>
  <si>
    <t>Гор.цел.программа"Обеспечение жильём молодых семей"                                на 2011-2015 годы</t>
  </si>
  <si>
    <t>100 88 20</t>
  </si>
  <si>
    <t xml:space="preserve"> -за счёт федеральных  средств</t>
  </si>
  <si>
    <t>101</t>
  </si>
  <si>
    <r>
      <t>Оказание социальной помощи</t>
    </r>
    <r>
      <rPr>
        <sz val="8"/>
        <rFont val="Times New Roman"/>
        <family val="1"/>
      </rPr>
      <t xml:space="preserve"> (</t>
    </r>
    <r>
      <rPr>
        <sz val="7"/>
        <rFont val="Times New Roman"/>
        <family val="1"/>
      </rPr>
      <t>Решение Мценского городского Совета народных депутатов от 26.01.2006 г. №78/896-ГС "О дополнительных социальных гарантиях гражданам, предоставляемых за счёт средств бюджета города Мценска"</t>
    </r>
    <r>
      <rPr>
        <sz val="8"/>
        <rFont val="Times New Roman"/>
        <family val="1"/>
      </rPr>
      <t xml:space="preserve">)  </t>
    </r>
  </si>
  <si>
    <t>505 86 00</t>
  </si>
  <si>
    <t>Обеспечение жильём ветеранов и инвалидов (свод)</t>
  </si>
  <si>
    <t>505 34 00</t>
  </si>
  <si>
    <t xml:space="preserve">Обеспечение жильём отдельных категорий граждан, установл Фед зак от 12.01.1995г №5-ФЗ "О ветеранах", в соотв с Указом Президента РФ от 07.05.2008г №714 </t>
  </si>
  <si>
    <r>
      <t xml:space="preserve">505 34 </t>
    </r>
    <r>
      <rPr>
        <b/>
        <sz val="8"/>
        <rFont val="Times New Roman"/>
        <family val="1"/>
      </rPr>
      <t>01</t>
    </r>
  </si>
  <si>
    <t xml:space="preserve"> Обеспечение жильём отдельных категорий граждан, установленных Фед зак от 12.01.1995г №5-ФЗ "О ветеранах" и от 24.11.1995г №181-ФЗ "О социальной защите инвалидов в Российской Федерации" </t>
  </si>
  <si>
    <r>
      <t xml:space="preserve">505 34 </t>
    </r>
    <r>
      <rPr>
        <b/>
        <sz val="8"/>
        <rFont val="Times New Roman"/>
        <family val="1"/>
      </rPr>
      <t>02</t>
    </r>
  </si>
  <si>
    <t>Охрана семьи и детства</t>
  </si>
  <si>
    <t>Выплата единовременного пособия при всех формах устройства детей, лишённых родительского попечения, в семью</t>
  </si>
  <si>
    <t>505 05 02</t>
  </si>
  <si>
    <t xml:space="preserve">Обеспечение жильём детей-сирот, детей, оставшихся без попечения родителей, а также детей, находящихся под опекой (попечительством), не имеющих закреплённого жилого помещения </t>
  </si>
  <si>
    <t>505 36 00</t>
  </si>
  <si>
    <t>505 21 02</t>
  </si>
  <si>
    <t>Компенсация части родительской платы за содержание ребёнка в дошкольном учереждении</t>
  </si>
  <si>
    <t>520 10 00</t>
  </si>
  <si>
    <r>
      <t xml:space="preserve">Содержание ребёнка в семье опекуна и приёмной семье, </t>
    </r>
    <r>
      <rPr>
        <i/>
        <sz val="9"/>
        <rFont val="Times New Roman"/>
        <family val="1"/>
      </rPr>
      <t>а также</t>
    </r>
    <r>
      <rPr>
        <sz val="9"/>
        <rFont val="Times New Roman"/>
        <family val="1"/>
      </rPr>
      <t xml:space="preserve"> вознаграждение, причитающееся приёмному родителю</t>
    </r>
  </si>
  <si>
    <t>520 13 00</t>
  </si>
  <si>
    <t>-Выплаты приёмной семье на содержание подопечных детей</t>
  </si>
  <si>
    <t>520 13 11</t>
  </si>
  <si>
    <t xml:space="preserve">-Вознаграждение приёмному родителю </t>
  </si>
  <si>
    <t>520 13 12</t>
  </si>
  <si>
    <t>-Выплаты семьям опекунов на содержание подопечных детей</t>
  </si>
  <si>
    <r>
      <t xml:space="preserve">520 13 </t>
    </r>
    <r>
      <rPr>
        <b/>
        <sz val="8"/>
        <rFont val="Times New Roman"/>
        <family val="1"/>
      </rPr>
      <t>20</t>
    </r>
  </si>
  <si>
    <t xml:space="preserve">Единовременное пособие и компенсация предметов вещевого обеспечения выпускникам муниципальных учреждений, из числа детей-сирот и детей оставшихся без попечения родителей </t>
  </si>
  <si>
    <t>521 02 15</t>
  </si>
  <si>
    <t>673 02 02</t>
  </si>
  <si>
    <t>Обеспечение бесплатного проезда детям, из числа детей-сирот</t>
  </si>
  <si>
    <t>521 02 18</t>
  </si>
  <si>
    <t>673 02 03</t>
  </si>
  <si>
    <r>
      <t xml:space="preserve">Единовременное пособие на усыновлённого (удочерённого) ребёнка </t>
    </r>
    <r>
      <rPr>
        <sz val="7"/>
        <rFont val="Times New Roman"/>
        <family val="1"/>
      </rPr>
      <t>(Закон Орловской области от 12.11.2008 года №832-ОЗ)</t>
    </r>
    <r>
      <rPr>
        <sz val="8"/>
        <rFont val="Times New Roman"/>
        <family val="1"/>
      </rPr>
      <t xml:space="preserve">  </t>
    </r>
  </si>
  <si>
    <t>674 00 00</t>
  </si>
  <si>
    <t xml:space="preserve">Другие вопросы  в области социальной политики </t>
  </si>
  <si>
    <t>Отдел опеки и попечительства</t>
  </si>
  <si>
    <t>Физическая культура и спорт</t>
  </si>
  <si>
    <t xml:space="preserve">Физическая культура </t>
  </si>
  <si>
    <t>Мероприятия в области физической культуры</t>
  </si>
  <si>
    <t>512 97 00</t>
  </si>
  <si>
    <t>Средства массовой информации</t>
  </si>
  <si>
    <t>Телевидение и радиовещание</t>
  </si>
  <si>
    <t>МУ "МТРК"</t>
  </si>
  <si>
    <t>453 99 00</t>
  </si>
  <si>
    <t>Обслуживание государственного и муниципального долга</t>
  </si>
  <si>
    <t>Обслуживание государственного внутреннего и муниципального долга</t>
  </si>
  <si>
    <t>065 03 00</t>
  </si>
  <si>
    <t xml:space="preserve"> Всего расходов   </t>
  </si>
  <si>
    <t>96</t>
  </si>
</sst>
</file>

<file path=xl/styles.xml><?xml version="1.0" encoding="utf-8"?>
<styleSheet xmlns="http://schemas.openxmlformats.org/spreadsheetml/2006/main">
  <numFmts count="6">
    <numFmt numFmtId="164" formatCode="GENERAL"/>
    <numFmt numFmtId="165" formatCode="@"/>
    <numFmt numFmtId="166" formatCode="#,##0.0"/>
    <numFmt numFmtId="167" formatCode="0.00%"/>
    <numFmt numFmtId="168" formatCode="0.0%"/>
    <numFmt numFmtId="169" formatCode="0%"/>
  </numFmts>
  <fonts count="34">
    <font>
      <sz val="10"/>
      <name val="Arial Cyr"/>
      <family val="2"/>
    </font>
    <font>
      <sz val="10"/>
      <name val="Arial"/>
      <family val="0"/>
    </font>
    <font>
      <sz val="8"/>
      <name val="Arial Narrow"/>
      <family val="2"/>
    </font>
    <font>
      <b/>
      <u val="single"/>
      <sz val="10"/>
      <name val="Arial Cyr"/>
      <family val="2"/>
    </font>
    <font>
      <sz val="8"/>
      <name val="Arial Cyr"/>
      <family val="2"/>
    </font>
    <font>
      <sz val="10"/>
      <name val="Times New Roman"/>
      <family val="1"/>
    </font>
    <font>
      <b/>
      <sz val="7"/>
      <name val="Times New Roman"/>
      <family val="1"/>
    </font>
    <font>
      <b/>
      <sz val="8"/>
      <name val="Arial Cyr"/>
      <family val="2"/>
    </font>
    <font>
      <sz val="7"/>
      <name val="Arial Cyr"/>
      <family val="2"/>
    </font>
    <font>
      <b/>
      <i/>
      <sz val="8"/>
      <name val="Arial Cyr"/>
      <family val="2"/>
    </font>
    <font>
      <sz val="7"/>
      <name val="Times New Roman"/>
      <family val="1"/>
    </font>
    <font>
      <sz val="7"/>
      <name val="Arial"/>
      <family val="2"/>
    </font>
    <font>
      <i/>
      <sz val="8"/>
      <name val="Arial Cyr"/>
      <family val="2"/>
    </font>
    <font>
      <sz val="8"/>
      <name val="Arial"/>
      <family val="2"/>
    </font>
    <font>
      <b/>
      <sz val="10"/>
      <name val="Times New Roman"/>
      <family val="1"/>
    </font>
    <font>
      <b/>
      <i/>
      <sz val="10"/>
      <name val="Times New Roman"/>
      <family val="1"/>
    </font>
    <font>
      <b/>
      <sz val="9"/>
      <name val="Times New Roman"/>
      <family val="1"/>
    </font>
    <font>
      <b/>
      <sz val="7"/>
      <name val="Arial Cyr"/>
      <family val="2"/>
    </font>
    <font>
      <sz val="8"/>
      <name val="Times New Roman"/>
      <family val="1"/>
    </font>
    <font>
      <b/>
      <sz val="8"/>
      <name val="Times New Roman"/>
      <family val="1"/>
    </font>
    <font>
      <sz val="6"/>
      <name val="Times New Roman"/>
      <family val="1"/>
    </font>
    <font>
      <sz val="6"/>
      <name val="Arial Cyr"/>
      <family val="2"/>
    </font>
    <font>
      <b/>
      <sz val="12"/>
      <name val="Arial Cyr"/>
      <family val="2"/>
    </font>
    <font>
      <i/>
      <sz val="7"/>
      <name val="Arial Cyr"/>
      <family val="2"/>
    </font>
    <font>
      <b/>
      <sz val="10"/>
      <name val="Arial Cyr"/>
      <family val="2"/>
    </font>
    <font>
      <b/>
      <u val="single"/>
      <sz val="8"/>
      <name val="Arial Cyr"/>
      <family val="2"/>
    </font>
    <font>
      <sz val="9"/>
      <name val="Times New Roman"/>
      <family val="1"/>
    </font>
    <font>
      <b/>
      <sz val="8"/>
      <name val="Arial Narrow"/>
      <family val="2"/>
    </font>
    <font>
      <sz val="10"/>
      <name val="Arial Narrow"/>
      <family val="2"/>
    </font>
    <font>
      <i/>
      <sz val="8"/>
      <name val="Times New Roman"/>
      <family val="1"/>
    </font>
    <font>
      <i/>
      <sz val="9"/>
      <name val="Times New Roman"/>
      <family val="1"/>
    </font>
    <font>
      <sz val="9"/>
      <name val="Arial Narrow"/>
      <family val="2"/>
    </font>
    <font>
      <i/>
      <sz val="9"/>
      <name val="Arial Narrow"/>
      <family val="2"/>
    </font>
    <font>
      <b/>
      <sz val="11"/>
      <name val="Times New Roman"/>
      <family val="1"/>
    </font>
  </fonts>
  <fills count="9">
    <fill>
      <patternFill/>
    </fill>
    <fill>
      <patternFill patternType="gray125"/>
    </fill>
    <fill>
      <patternFill patternType="solid">
        <fgColor indexed="27"/>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solid">
        <fgColor indexed="45"/>
        <bgColor indexed="64"/>
      </patternFill>
    </fill>
  </fills>
  <borders count="72">
    <border>
      <left/>
      <right/>
      <top/>
      <bottom/>
      <diagonal/>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hair">
        <color indexed="8"/>
      </bottom>
    </border>
    <border>
      <left style="thin">
        <color indexed="8"/>
      </left>
      <right>
        <color indexed="63"/>
      </right>
      <top style="thin">
        <color indexed="8"/>
      </top>
      <bottom style="hair">
        <color indexed="8"/>
      </bottom>
    </border>
    <border>
      <left style="thin">
        <color indexed="8"/>
      </left>
      <right style="thin">
        <color indexed="8"/>
      </right>
      <top style="hair">
        <color indexed="8"/>
      </top>
      <bottom style="thin">
        <color indexed="8"/>
      </bottom>
    </border>
    <border>
      <left style="thin">
        <color indexed="8"/>
      </left>
      <right>
        <color indexed="63"/>
      </right>
      <top style="hair">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hair">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style="thin">
        <color indexed="8"/>
      </left>
      <right style="thin">
        <color indexed="8"/>
      </right>
      <top style="hair">
        <color indexed="8"/>
      </top>
      <bottom style="hair">
        <color indexed="8"/>
      </bottom>
    </border>
    <border>
      <left style="thin">
        <color indexed="8"/>
      </left>
      <right>
        <color indexed="63"/>
      </right>
      <top style="hair">
        <color indexed="8"/>
      </top>
      <bottom style="hair">
        <color indexed="8"/>
      </bottom>
    </border>
    <border>
      <left style="thin">
        <color indexed="8"/>
      </left>
      <right style="thin">
        <color indexed="8"/>
      </right>
      <top style="hair">
        <color indexed="8"/>
      </top>
      <bottom>
        <color indexed="63"/>
      </bottom>
    </border>
    <border>
      <left>
        <color indexed="63"/>
      </left>
      <right>
        <color indexed="63"/>
      </right>
      <top style="thin">
        <color indexed="8"/>
      </top>
      <bottom style="hair">
        <color indexed="8"/>
      </bottom>
    </border>
    <border>
      <left style="thin">
        <color indexed="8"/>
      </left>
      <right style="thin">
        <color indexed="8"/>
      </right>
      <top>
        <color indexed="63"/>
      </top>
      <bottom style="hair">
        <color indexed="8"/>
      </bottom>
    </border>
    <border>
      <left style="thin">
        <color indexed="8"/>
      </left>
      <right>
        <color indexed="63"/>
      </right>
      <top style="hair">
        <color indexed="8"/>
      </top>
      <bottom>
        <color indexed="63"/>
      </bottom>
    </border>
    <border>
      <left>
        <color indexed="63"/>
      </left>
      <right style="thin">
        <color indexed="8"/>
      </right>
      <top style="thin">
        <color indexed="8"/>
      </top>
      <bottom style="thin">
        <color indexed="8"/>
      </bottom>
    </border>
    <border>
      <left>
        <color indexed="63"/>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thin">
        <color indexed="8"/>
      </left>
      <right style="hair">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style="hair">
        <color indexed="8"/>
      </right>
      <top>
        <color indexed="63"/>
      </top>
      <bottom style="thin">
        <color indexed="8"/>
      </bottom>
    </border>
    <border>
      <left style="hair">
        <color indexed="8"/>
      </left>
      <right style="hair">
        <color indexed="8"/>
      </right>
      <top>
        <color indexed="63"/>
      </top>
      <bottom style="thin">
        <color indexed="8"/>
      </bottom>
    </border>
    <border>
      <left style="hair">
        <color indexed="8"/>
      </left>
      <right style="thin">
        <color indexed="8"/>
      </right>
      <top>
        <color indexed="63"/>
      </top>
      <bottom style="thin">
        <color indexed="8"/>
      </bottom>
    </border>
    <border>
      <left style="thin">
        <color indexed="8"/>
      </left>
      <right style="hair">
        <color indexed="8"/>
      </right>
      <top>
        <color indexed="63"/>
      </top>
      <bottom style="thin">
        <color indexed="8"/>
      </bottom>
    </border>
    <border>
      <left>
        <color indexed="63"/>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hair">
        <color indexed="8"/>
      </right>
      <top style="thin">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style="hair">
        <color indexed="8"/>
      </right>
      <top style="hair">
        <color indexed="8"/>
      </top>
      <bottom style="hair">
        <color indexed="8"/>
      </bottom>
    </border>
    <border>
      <left>
        <color indexed="63"/>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thin">
        <color indexed="8"/>
      </left>
      <right style="hair">
        <color indexed="8"/>
      </right>
      <top style="hair">
        <color indexed="8"/>
      </top>
      <bottom style="thin">
        <color indexed="8"/>
      </bottom>
    </border>
    <border>
      <left>
        <color indexed="63"/>
      </left>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style="thin">
        <color indexed="8"/>
      </right>
      <top style="hair">
        <color indexed="8"/>
      </top>
      <bottom>
        <color indexed="63"/>
      </bottom>
    </border>
    <border>
      <left style="thin">
        <color indexed="8"/>
      </left>
      <right style="hair">
        <color indexed="8"/>
      </right>
      <top style="hair">
        <color indexed="8"/>
      </top>
      <bottom>
        <color indexed="63"/>
      </bottom>
    </border>
    <border>
      <left>
        <color indexed="63"/>
      </left>
      <right style="hair">
        <color indexed="8"/>
      </right>
      <top style="thin">
        <color indexed="8"/>
      </top>
      <bottom>
        <color indexed="63"/>
      </bottom>
    </border>
    <border>
      <left style="hair">
        <color indexed="8"/>
      </left>
      <right style="hair">
        <color indexed="8"/>
      </right>
      <top style="thin">
        <color indexed="8"/>
      </top>
      <bottom>
        <color indexed="63"/>
      </bottom>
    </border>
    <border>
      <left style="hair">
        <color indexed="8"/>
      </left>
      <right style="thin">
        <color indexed="8"/>
      </right>
      <top style="thin">
        <color indexed="8"/>
      </top>
      <bottom>
        <color indexed="63"/>
      </bottom>
    </border>
    <border>
      <left style="thin">
        <color indexed="8"/>
      </left>
      <right style="hair">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style="hair">
        <color indexed="8"/>
      </top>
      <bottom>
        <color indexed="63"/>
      </bottom>
    </border>
    <border>
      <left>
        <color indexed="63"/>
      </left>
      <right style="thin">
        <color indexed="8"/>
      </right>
      <top style="hair">
        <color indexed="8"/>
      </top>
      <bottom style="thin">
        <color indexed="8"/>
      </bottom>
    </border>
    <border>
      <left>
        <color indexed="63"/>
      </left>
      <right style="hair">
        <color indexed="8"/>
      </right>
      <top>
        <color indexed="63"/>
      </top>
      <bottom>
        <color indexed="63"/>
      </bottom>
    </border>
    <border>
      <left style="hair">
        <color indexed="8"/>
      </left>
      <right style="hair">
        <color indexed="8"/>
      </right>
      <top>
        <color indexed="63"/>
      </top>
      <bottom>
        <color indexed="63"/>
      </bottom>
    </border>
    <border>
      <left style="hair">
        <color indexed="8"/>
      </left>
      <right style="thin">
        <color indexed="8"/>
      </right>
      <top>
        <color indexed="63"/>
      </top>
      <bottom>
        <color indexed="63"/>
      </bottom>
    </border>
    <border>
      <left style="thin">
        <color indexed="8"/>
      </left>
      <right style="hair">
        <color indexed="8"/>
      </right>
      <top>
        <color indexed="63"/>
      </top>
      <bottom>
        <color indexed="63"/>
      </bottom>
    </border>
    <border>
      <left>
        <color indexed="63"/>
      </left>
      <right style="thin">
        <color indexed="8"/>
      </right>
      <top style="hair">
        <color indexed="8"/>
      </top>
      <bottom style="hair">
        <color indexed="8"/>
      </bottom>
    </border>
    <border>
      <left>
        <color indexed="63"/>
      </left>
      <right style="thin">
        <color indexed="8"/>
      </right>
      <top>
        <color indexed="63"/>
      </top>
      <bottom style="hair">
        <color indexed="8"/>
      </bottom>
    </border>
    <border>
      <left style="thin">
        <color indexed="8"/>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style="thin">
        <color indexed="8"/>
      </right>
      <top>
        <color indexed="63"/>
      </top>
      <bottom style="hair">
        <color indexed="8"/>
      </bottom>
    </border>
    <border>
      <left style="thin">
        <color indexed="8"/>
      </left>
      <right style="hair">
        <color indexed="8"/>
      </right>
      <top>
        <color indexed="63"/>
      </top>
      <bottom style="hair">
        <color indexed="8"/>
      </bottom>
    </border>
    <border>
      <left>
        <color indexed="63"/>
      </left>
      <right style="thin">
        <color indexed="8"/>
      </right>
      <top style="thin">
        <color indexed="8"/>
      </top>
      <bottom>
        <color indexed="63"/>
      </bottom>
    </border>
    <border>
      <left>
        <color indexed="63"/>
      </left>
      <right>
        <color indexed="63"/>
      </right>
      <top>
        <color indexed="63"/>
      </top>
      <bottom style="hair">
        <color indexed="8"/>
      </bottom>
    </border>
    <border>
      <left>
        <color indexed="63"/>
      </left>
      <right>
        <color indexed="63"/>
      </right>
      <top style="hair">
        <color indexed="8"/>
      </top>
      <bottom style="hair">
        <color indexed="8"/>
      </bottom>
    </border>
    <border>
      <left>
        <color indexed="63"/>
      </left>
      <right style="thin">
        <color indexed="8"/>
      </right>
      <top style="thin">
        <color indexed="8"/>
      </top>
      <bottom style="hair">
        <color indexed="8"/>
      </bottom>
    </border>
    <border>
      <left>
        <color indexed="63"/>
      </left>
      <right>
        <color indexed="63"/>
      </right>
      <top style="hair">
        <color indexed="8"/>
      </top>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869">
    <xf numFmtId="164" fontId="0" fillId="0" borderId="0" xfId="0" applyAlignment="1">
      <alignment/>
    </xf>
    <xf numFmtId="164" fontId="2" fillId="0" borderId="0" xfId="0" applyFont="1" applyBorder="1" applyAlignment="1">
      <alignment horizontal="right"/>
    </xf>
    <xf numFmtId="164" fontId="3" fillId="0" borderId="0" xfId="0" applyFont="1" applyFill="1" applyAlignment="1">
      <alignment/>
    </xf>
    <xf numFmtId="164" fontId="2" fillId="0" borderId="0" xfId="0" applyFont="1" applyBorder="1" applyAlignment="1">
      <alignment horizontal="right" vertical="center"/>
    </xf>
    <xf numFmtId="164" fontId="2" fillId="0" borderId="0" xfId="0" applyFont="1" applyAlignment="1">
      <alignment horizontal="right" vertical="center"/>
    </xf>
    <xf numFmtId="164" fontId="0" fillId="0" borderId="0" xfId="0" applyAlignment="1">
      <alignment horizontal="right" vertical="center"/>
    </xf>
    <xf numFmtId="164" fontId="3" fillId="0" borderId="0" xfId="0" applyFont="1" applyBorder="1" applyAlignment="1">
      <alignment horizontal="center"/>
    </xf>
    <xf numFmtId="164" fontId="4" fillId="0" borderId="0" xfId="0" applyFont="1" applyBorder="1" applyAlignment="1">
      <alignment horizontal="center" vertical="center"/>
    </xf>
    <xf numFmtId="164" fontId="5" fillId="0" borderId="0" xfId="0" applyFont="1" applyBorder="1" applyAlignment="1">
      <alignment/>
    </xf>
    <xf numFmtId="164" fontId="2" fillId="0" borderId="1" xfId="0" applyFont="1" applyBorder="1" applyAlignment="1">
      <alignment horizontal="center" vertical="center"/>
    </xf>
    <xf numFmtId="164" fontId="4" fillId="0" borderId="2" xfId="0" applyFont="1" applyBorder="1" applyAlignment="1">
      <alignment horizontal="center" vertical="center"/>
    </xf>
    <xf numFmtId="164" fontId="4" fillId="0" borderId="3" xfId="0" applyFont="1" applyBorder="1" applyAlignment="1">
      <alignment horizontal="center" vertical="center" wrapText="1"/>
    </xf>
    <xf numFmtId="164" fontId="2" fillId="0" borderId="2" xfId="0" applyFont="1" applyBorder="1" applyAlignment="1">
      <alignment horizontal="center" vertical="center"/>
    </xf>
    <xf numFmtId="164" fontId="2" fillId="0" borderId="2" xfId="0" applyFont="1" applyBorder="1" applyAlignment="1">
      <alignment horizontal="center" vertical="center" wrapText="1"/>
    </xf>
    <xf numFmtId="165" fontId="6" fillId="2" borderId="2" xfId="0" applyNumberFormat="1" applyFont="1" applyFill="1" applyBorder="1" applyAlignment="1">
      <alignment horizontal="center" vertical="center"/>
    </xf>
    <xf numFmtId="164" fontId="7" fillId="2" borderId="3" xfId="0" applyFont="1" applyFill="1" applyBorder="1" applyAlignment="1">
      <alignment vertical="center"/>
    </xf>
    <xf numFmtId="166" fontId="7" fillId="2" borderId="2" xfId="0" applyNumberFormat="1" applyFont="1" applyFill="1" applyBorder="1" applyAlignment="1">
      <alignment vertical="center"/>
    </xf>
    <xf numFmtId="165" fontId="6" fillId="0" borderId="2" xfId="0" applyNumberFormat="1" applyFont="1" applyFill="1" applyBorder="1" applyAlignment="1">
      <alignment horizontal="center" vertical="center"/>
    </xf>
    <xf numFmtId="164" fontId="8" fillId="2" borderId="3" xfId="0" applyFont="1" applyFill="1" applyBorder="1" applyAlignment="1">
      <alignment vertical="center"/>
    </xf>
    <xf numFmtId="167" fontId="8" fillId="2" borderId="2" xfId="0" applyNumberFormat="1" applyFont="1" applyFill="1" applyBorder="1" applyAlignment="1">
      <alignment vertical="center"/>
    </xf>
    <xf numFmtId="164" fontId="9" fillId="2" borderId="3" xfId="0" applyFont="1" applyFill="1" applyBorder="1" applyAlignment="1">
      <alignment horizontal="left" vertical="center" wrapText="1"/>
    </xf>
    <xf numFmtId="165" fontId="10" fillId="0" borderId="2" xfId="0" applyNumberFormat="1" applyFont="1" applyFill="1" applyBorder="1" applyAlignment="1">
      <alignment horizontal="center" vertical="center"/>
    </xf>
    <xf numFmtId="165" fontId="10" fillId="0" borderId="4" xfId="0" applyNumberFormat="1" applyFont="1" applyBorder="1" applyAlignment="1">
      <alignment horizontal="center" vertical="center"/>
    </xf>
    <xf numFmtId="164" fontId="4" fillId="0" borderId="5" xfId="0" applyFont="1" applyBorder="1" applyAlignment="1">
      <alignment vertical="center"/>
    </xf>
    <xf numFmtId="166" fontId="4" fillId="3" borderId="4" xfId="0" applyNumberFormat="1" applyFont="1" applyFill="1" applyBorder="1" applyAlignment="1">
      <alignment vertical="center"/>
    </xf>
    <xf numFmtId="165" fontId="10" fillId="0" borderId="2" xfId="0" applyNumberFormat="1" applyFont="1" applyBorder="1" applyAlignment="1">
      <alignment horizontal="center" vertical="center" wrapText="1"/>
    </xf>
    <xf numFmtId="165" fontId="10" fillId="0" borderId="3" xfId="0" applyNumberFormat="1" applyFont="1" applyFill="1" applyBorder="1" applyAlignment="1">
      <alignment horizontal="left" vertical="center" wrapText="1"/>
    </xf>
    <xf numFmtId="166" fontId="4" fillId="0" borderId="4" xfId="0" applyNumberFormat="1" applyFont="1" applyFill="1" applyBorder="1" applyAlignment="1">
      <alignment vertical="center"/>
    </xf>
    <xf numFmtId="165" fontId="10" fillId="0" borderId="1" xfId="0" applyNumberFormat="1" applyFont="1" applyBorder="1" applyAlignment="1">
      <alignment horizontal="center" vertical="center"/>
    </xf>
    <xf numFmtId="165" fontId="10" fillId="0" borderId="3" xfId="0" applyNumberFormat="1" applyFont="1" applyBorder="1" applyAlignment="1">
      <alignment horizontal="left" vertical="center" wrapText="1"/>
    </xf>
    <xf numFmtId="166" fontId="4" fillId="3" borderId="2" xfId="0" applyNumberFormat="1" applyFont="1" applyFill="1" applyBorder="1" applyAlignment="1">
      <alignment vertical="center"/>
    </xf>
    <xf numFmtId="165" fontId="10" fillId="0" borderId="6" xfId="0" applyNumberFormat="1" applyFont="1" applyBorder="1" applyAlignment="1">
      <alignment horizontal="center" vertical="center" wrapText="1"/>
    </xf>
    <xf numFmtId="164" fontId="10" fillId="0" borderId="7" xfId="0" applyFont="1" applyBorder="1" applyAlignment="1">
      <alignment horizontal="left" vertical="center" wrapText="1"/>
    </xf>
    <xf numFmtId="166" fontId="4" fillId="0" borderId="6" xfId="0" applyNumberFormat="1" applyFont="1" applyFill="1" applyBorder="1" applyAlignment="1">
      <alignment vertical="center"/>
    </xf>
    <xf numFmtId="165" fontId="10" fillId="0" borderId="8" xfId="0" applyNumberFormat="1" applyFont="1" applyBorder="1" applyAlignment="1">
      <alignment horizontal="center" vertical="center" wrapText="1"/>
    </xf>
    <xf numFmtId="164" fontId="10" fillId="0" borderId="9" xfId="0" applyFont="1" applyBorder="1" applyAlignment="1">
      <alignment horizontal="left" vertical="center" wrapText="1"/>
    </xf>
    <xf numFmtId="166" fontId="4" fillId="0" borderId="8" xfId="0" applyNumberFormat="1" applyFont="1" applyFill="1" applyBorder="1" applyAlignment="1">
      <alignment vertical="center"/>
    </xf>
    <xf numFmtId="165" fontId="10" fillId="0" borderId="2" xfId="0" applyNumberFormat="1" applyFont="1" applyBorder="1" applyAlignment="1">
      <alignment horizontal="center" vertical="center"/>
    </xf>
    <xf numFmtId="166" fontId="4" fillId="0" borderId="1" xfId="0" applyNumberFormat="1" applyFont="1" applyFill="1" applyBorder="1" applyAlignment="1">
      <alignment vertical="center"/>
    </xf>
    <xf numFmtId="165" fontId="10" fillId="0" borderId="4" xfId="0" applyNumberFormat="1" applyFont="1" applyBorder="1" applyAlignment="1">
      <alignment horizontal="center" vertical="center" wrapText="1"/>
    </xf>
    <xf numFmtId="164" fontId="10" fillId="0" borderId="5" xfId="0" applyFont="1" applyBorder="1" applyAlignment="1">
      <alignment horizontal="left" vertical="center" wrapText="1"/>
    </xf>
    <xf numFmtId="165" fontId="9" fillId="2" borderId="3" xfId="0" applyNumberFormat="1" applyFont="1" applyFill="1" applyBorder="1" applyAlignment="1">
      <alignment vertical="center"/>
    </xf>
    <xf numFmtId="164" fontId="10" fillId="0" borderId="6" xfId="0" applyNumberFormat="1" applyFont="1" applyFill="1" applyBorder="1" applyAlignment="1">
      <alignment horizontal="center" vertical="center"/>
    </xf>
    <xf numFmtId="165" fontId="4" fillId="0" borderId="7" xfId="0" applyNumberFormat="1" applyFont="1" applyFill="1" applyBorder="1" applyAlignment="1">
      <alignment horizontal="left" vertical="center" wrapText="1"/>
    </xf>
    <xf numFmtId="164" fontId="10" fillId="0" borderId="8" xfId="0" applyNumberFormat="1" applyFont="1" applyFill="1" applyBorder="1" applyAlignment="1">
      <alignment horizontal="center" vertical="center"/>
    </xf>
    <xf numFmtId="165" fontId="4" fillId="0" borderId="9" xfId="0" applyNumberFormat="1" applyFont="1" applyFill="1" applyBorder="1" applyAlignment="1">
      <alignment horizontal="left" vertical="center" wrapText="1"/>
    </xf>
    <xf numFmtId="164" fontId="4" fillId="0" borderId="10" xfId="0" applyFont="1" applyBorder="1" applyAlignment="1">
      <alignment vertical="center" wrapText="1"/>
    </xf>
    <xf numFmtId="164" fontId="11" fillId="0" borderId="0" xfId="0" applyFont="1" applyAlignment="1">
      <alignment vertical="center" wrapText="1"/>
    </xf>
    <xf numFmtId="165" fontId="10" fillId="0" borderId="2" xfId="0" applyNumberFormat="1" applyFont="1" applyFill="1" applyBorder="1" applyAlignment="1">
      <alignment vertical="center"/>
    </xf>
    <xf numFmtId="164" fontId="4" fillId="0" borderId="11" xfId="0" applyFont="1" applyFill="1" applyBorder="1" applyAlignment="1">
      <alignment vertical="center"/>
    </xf>
    <xf numFmtId="165" fontId="10" fillId="0" borderId="1" xfId="0" applyNumberFormat="1" applyFont="1" applyBorder="1" applyAlignment="1">
      <alignment vertical="center"/>
    </xf>
    <xf numFmtId="165" fontId="12" fillId="0" borderId="12" xfId="0" applyNumberFormat="1" applyFont="1" applyBorder="1" applyAlignment="1">
      <alignment horizontal="left" vertical="center" wrapText="1"/>
    </xf>
    <xf numFmtId="166" fontId="4" fillId="3" borderId="1" xfId="0" applyNumberFormat="1" applyFont="1" applyFill="1" applyBorder="1" applyAlignment="1">
      <alignment vertical="center"/>
    </xf>
    <xf numFmtId="165" fontId="10" fillId="0" borderId="8" xfId="0" applyNumberFormat="1" applyFont="1" applyBorder="1" applyAlignment="1">
      <alignment vertical="center"/>
    </xf>
    <xf numFmtId="164" fontId="11" fillId="0" borderId="13" xfId="0" applyFont="1" applyBorder="1" applyAlignment="1">
      <alignment vertical="center" wrapText="1"/>
    </xf>
    <xf numFmtId="164" fontId="11" fillId="0" borderId="13" xfId="0" applyFont="1" applyBorder="1" applyAlignment="1">
      <alignment horizontal="left" vertical="center" wrapText="1"/>
    </xf>
    <xf numFmtId="165" fontId="10" fillId="2" borderId="2" xfId="0" applyNumberFormat="1" applyFont="1" applyFill="1" applyBorder="1" applyAlignment="1">
      <alignment horizontal="center" vertical="center"/>
    </xf>
    <xf numFmtId="165" fontId="10" fillId="0" borderId="14" xfId="0" applyNumberFormat="1" applyFont="1" applyBorder="1" applyAlignment="1">
      <alignment horizontal="center" vertical="center"/>
    </xf>
    <xf numFmtId="164" fontId="13" fillId="0" borderId="15" xfId="0" applyFont="1" applyBorder="1" applyAlignment="1">
      <alignment horizontal="left" vertical="center" wrapText="1"/>
    </xf>
    <xf numFmtId="166" fontId="4" fillId="3" borderId="14" xfId="0" applyNumberFormat="1" applyFont="1" applyFill="1" applyBorder="1" applyAlignment="1">
      <alignment horizontal="right" vertical="center"/>
    </xf>
    <xf numFmtId="165" fontId="10" fillId="0" borderId="8" xfId="0" applyNumberFormat="1" applyFont="1" applyBorder="1" applyAlignment="1">
      <alignment horizontal="center" vertical="center"/>
    </xf>
    <xf numFmtId="164" fontId="8" fillId="0" borderId="9" xfId="0" applyFont="1" applyBorder="1" applyAlignment="1">
      <alignment horizontal="left" vertical="center" wrapText="1"/>
    </xf>
    <xf numFmtId="166" fontId="4" fillId="0" borderId="8" xfId="0" applyNumberFormat="1" applyFont="1" applyFill="1" applyBorder="1" applyAlignment="1">
      <alignment horizontal="right" vertical="center"/>
    </xf>
    <xf numFmtId="164" fontId="4" fillId="0" borderId="16" xfId="0" applyFont="1" applyBorder="1" applyAlignment="1">
      <alignment horizontal="left" vertical="center" wrapText="1"/>
    </xf>
    <xf numFmtId="166" fontId="4" fillId="3" borderId="1" xfId="0" applyNumberFormat="1" applyFont="1" applyFill="1" applyBorder="1" applyAlignment="1">
      <alignment horizontal="right" vertical="center"/>
    </xf>
    <xf numFmtId="165" fontId="14" fillId="2" borderId="3" xfId="0" applyNumberFormat="1" applyFont="1" applyFill="1" applyBorder="1" applyAlignment="1">
      <alignment horizontal="center" vertical="center"/>
    </xf>
    <xf numFmtId="166" fontId="7" fillId="2" borderId="2" xfId="0" applyNumberFormat="1" applyFont="1" applyFill="1" applyBorder="1" applyAlignment="1">
      <alignment horizontal="right" vertical="center"/>
    </xf>
    <xf numFmtId="165" fontId="16" fillId="0" borderId="2" xfId="0" applyNumberFormat="1" applyFont="1" applyFill="1" applyBorder="1" applyAlignment="1">
      <alignment horizontal="center" vertical="center"/>
    </xf>
    <xf numFmtId="164" fontId="4" fillId="2" borderId="3" xfId="0" applyFont="1" applyFill="1" applyBorder="1" applyAlignment="1">
      <alignment vertical="center"/>
    </xf>
    <xf numFmtId="168" fontId="17" fillId="2" borderId="2" xfId="0" applyNumberFormat="1" applyFont="1" applyFill="1" applyBorder="1" applyAlignment="1">
      <alignment vertical="center"/>
    </xf>
    <xf numFmtId="164" fontId="0" fillId="0" borderId="0" xfId="0" applyFill="1" applyBorder="1" applyAlignment="1">
      <alignment horizontal="center" vertical="center"/>
    </xf>
    <xf numFmtId="164" fontId="4" fillId="0" borderId="0" xfId="0" applyFont="1" applyFill="1" applyBorder="1" applyAlignment="1">
      <alignment vertical="center"/>
    </xf>
    <xf numFmtId="168" fontId="17" fillId="0" borderId="14" xfId="0" applyNumberFormat="1" applyFont="1" applyFill="1" applyBorder="1" applyAlignment="1">
      <alignment vertical="center"/>
    </xf>
    <xf numFmtId="164" fontId="7" fillId="2" borderId="3" xfId="0" applyFont="1" applyFill="1" applyBorder="1" applyAlignment="1">
      <alignment horizontal="left" vertical="center" wrapText="1"/>
    </xf>
    <xf numFmtId="167" fontId="17" fillId="2" borderId="2" xfId="0" applyNumberFormat="1" applyFont="1" applyFill="1" applyBorder="1" applyAlignment="1">
      <alignment vertical="center"/>
    </xf>
    <xf numFmtId="165" fontId="10" fillId="0" borderId="4" xfId="0" applyNumberFormat="1" applyFont="1" applyBorder="1" applyAlignment="1">
      <alignment horizontal="left" vertical="center"/>
    </xf>
    <xf numFmtId="165" fontId="17" fillId="4" borderId="5" xfId="0" applyNumberFormat="1" applyFont="1" applyFill="1" applyBorder="1" applyAlignment="1">
      <alignment horizontal="left" vertical="center" wrapText="1"/>
    </xf>
    <xf numFmtId="166" fontId="7" fillId="4" borderId="4" xfId="0" applyNumberFormat="1" applyFont="1" applyFill="1" applyBorder="1" applyAlignment="1">
      <alignment horizontal="right" vertical="center"/>
    </xf>
    <xf numFmtId="165" fontId="8" fillId="3" borderId="3" xfId="0" applyNumberFormat="1" applyFont="1" applyFill="1" applyBorder="1" applyAlignment="1">
      <alignment horizontal="left" vertical="center" wrapText="1"/>
    </xf>
    <xf numFmtId="165" fontId="8" fillId="0" borderId="15" xfId="0" applyNumberFormat="1" applyFont="1" applyBorder="1" applyAlignment="1">
      <alignment horizontal="left" vertical="center" wrapText="1"/>
    </xf>
    <xf numFmtId="164" fontId="8" fillId="0" borderId="9" xfId="0" applyNumberFormat="1" applyFont="1" applyBorder="1" applyAlignment="1">
      <alignment horizontal="left" vertical="center" wrapText="1"/>
    </xf>
    <xf numFmtId="166" fontId="4" fillId="0" borderId="14" xfId="0" applyNumberFormat="1" applyFont="1" applyFill="1" applyBorder="1" applyAlignment="1">
      <alignment horizontal="right" vertical="center"/>
    </xf>
    <xf numFmtId="164" fontId="10" fillId="0" borderId="1" xfId="0" applyFont="1" applyBorder="1" applyAlignment="1">
      <alignment horizontal="center" vertical="center"/>
    </xf>
    <xf numFmtId="164" fontId="8" fillId="0" borderId="12" xfId="0" applyNumberFormat="1" applyFont="1" applyBorder="1" applyAlignment="1">
      <alignment horizontal="left" vertical="center" wrapText="1"/>
    </xf>
    <xf numFmtId="166" fontId="9" fillId="3" borderId="1" xfId="0" applyNumberFormat="1" applyFont="1" applyFill="1" applyBorder="1" applyAlignment="1">
      <alignment horizontal="right" vertical="center"/>
    </xf>
    <xf numFmtId="164" fontId="10" fillId="0" borderId="8" xfId="0" applyFont="1" applyBorder="1" applyAlignment="1">
      <alignment horizontal="center" vertical="center"/>
    </xf>
    <xf numFmtId="165" fontId="10" fillId="0" borderId="1" xfId="0" applyNumberFormat="1" applyFont="1" applyBorder="1" applyAlignment="1">
      <alignment horizontal="left" vertical="center"/>
    </xf>
    <xf numFmtId="164" fontId="11" fillId="3" borderId="12" xfId="0" applyFont="1" applyFill="1" applyBorder="1" applyAlignment="1">
      <alignment wrapText="1"/>
    </xf>
    <xf numFmtId="165" fontId="10" fillId="0" borderId="17" xfId="0" applyNumberFormat="1" applyFont="1" applyBorder="1" applyAlignment="1">
      <alignment horizontal="left" vertical="center"/>
    </xf>
    <xf numFmtId="165" fontId="8" fillId="0" borderId="18" xfId="0" applyNumberFormat="1" applyFont="1" applyBorder="1" applyAlignment="1">
      <alignment horizontal="left" vertical="center" wrapText="1"/>
    </xf>
    <xf numFmtId="166" fontId="4" fillId="0" borderId="17" xfId="0" applyNumberFormat="1" applyFont="1" applyFill="1" applyBorder="1" applyAlignment="1">
      <alignment horizontal="right" vertical="center"/>
    </xf>
    <xf numFmtId="165" fontId="10" fillId="0" borderId="8" xfId="0" applyNumberFormat="1" applyFont="1" applyBorder="1" applyAlignment="1">
      <alignment horizontal="left" vertical="center"/>
    </xf>
    <xf numFmtId="165" fontId="10" fillId="0" borderId="2" xfId="0" applyNumberFormat="1" applyFont="1" applyBorder="1" applyAlignment="1">
      <alignment horizontal="left" vertical="center"/>
    </xf>
    <xf numFmtId="165" fontId="7" fillId="4" borderId="3" xfId="0" applyNumberFormat="1" applyFont="1" applyFill="1" applyBorder="1" applyAlignment="1">
      <alignment horizontal="left" vertical="center" wrapText="1"/>
    </xf>
    <xf numFmtId="166" fontId="7" fillId="4" borderId="2" xfId="0" applyNumberFormat="1" applyFont="1" applyFill="1" applyBorder="1" applyAlignment="1">
      <alignment horizontal="right" vertical="center"/>
    </xf>
    <xf numFmtId="165" fontId="8" fillId="0" borderId="16" xfId="0" applyNumberFormat="1" applyFont="1" applyBorder="1" applyAlignment="1">
      <alignment horizontal="left" vertical="center" wrapText="1"/>
    </xf>
    <xf numFmtId="165" fontId="8" fillId="0" borderId="9" xfId="0" applyNumberFormat="1" applyFont="1" applyBorder="1" applyAlignment="1">
      <alignment horizontal="left" vertical="center" wrapText="1"/>
    </xf>
    <xf numFmtId="165" fontId="9" fillId="2" borderId="3" xfId="0" applyNumberFormat="1" applyFont="1" applyFill="1" applyBorder="1" applyAlignment="1">
      <alignment horizontal="left" vertical="center" wrapText="1"/>
    </xf>
    <xf numFmtId="165" fontId="10" fillId="0" borderId="1" xfId="0" applyNumberFormat="1" applyFont="1" applyFill="1" applyBorder="1" applyAlignment="1">
      <alignment horizontal="center" vertical="center"/>
    </xf>
    <xf numFmtId="164" fontId="8" fillId="2" borderId="16" xfId="0" applyFont="1" applyFill="1" applyBorder="1" applyAlignment="1">
      <alignment vertical="center"/>
    </xf>
    <xf numFmtId="165" fontId="4" fillId="0" borderId="3" xfId="0" applyNumberFormat="1" applyFont="1" applyBorder="1" applyAlignment="1">
      <alignment horizontal="left" vertical="center" wrapText="1"/>
    </xf>
    <xf numFmtId="166" fontId="4" fillId="0" borderId="2" xfId="0" applyNumberFormat="1" applyFont="1" applyFill="1" applyBorder="1" applyAlignment="1">
      <alignment vertical="center"/>
    </xf>
    <xf numFmtId="165" fontId="7" fillId="2" borderId="3" xfId="0" applyNumberFormat="1" applyFont="1" applyFill="1" applyBorder="1" applyAlignment="1">
      <alignment horizontal="left" vertical="center" wrapText="1"/>
    </xf>
    <xf numFmtId="165" fontId="4" fillId="0" borderId="3" xfId="0" applyNumberFormat="1" applyFont="1" applyFill="1" applyBorder="1" applyAlignment="1">
      <alignment horizontal="left" vertical="center" wrapText="1"/>
    </xf>
    <xf numFmtId="166" fontId="4" fillId="3" borderId="6" xfId="0" applyNumberFormat="1" applyFont="1" applyFill="1" applyBorder="1" applyAlignment="1">
      <alignment vertical="center"/>
    </xf>
    <xf numFmtId="165" fontId="10" fillId="0" borderId="8" xfId="0" applyNumberFormat="1" applyFont="1" applyFill="1" applyBorder="1" applyAlignment="1">
      <alignment horizontal="center" vertical="center"/>
    </xf>
    <xf numFmtId="165" fontId="4" fillId="0" borderId="5" xfId="0" applyNumberFormat="1" applyFont="1" applyBorder="1" applyAlignment="1">
      <alignment horizontal="left" vertical="center" wrapText="1"/>
    </xf>
    <xf numFmtId="166" fontId="4" fillId="3" borderId="4" xfId="0" applyNumberFormat="1" applyFont="1" applyFill="1" applyBorder="1" applyAlignment="1">
      <alignment horizontal="right" vertical="center"/>
    </xf>
    <xf numFmtId="165" fontId="11" fillId="0" borderId="3" xfId="0" applyNumberFormat="1" applyFont="1" applyBorder="1" applyAlignment="1">
      <alignment horizontal="left" vertical="center" wrapText="1"/>
    </xf>
    <xf numFmtId="166" fontId="4" fillId="0" borderId="1" xfId="0" applyNumberFormat="1" applyFont="1" applyFill="1" applyBorder="1" applyAlignment="1">
      <alignment horizontal="right" vertical="center"/>
    </xf>
    <xf numFmtId="165" fontId="18" fillId="0" borderId="15" xfId="0" applyNumberFormat="1" applyFont="1" applyBorder="1" applyAlignment="1">
      <alignment horizontal="left" vertical="center" wrapText="1"/>
    </xf>
    <xf numFmtId="165" fontId="10" fillId="0" borderId="17" xfId="0" applyNumberFormat="1" applyFont="1" applyBorder="1" applyAlignment="1">
      <alignment horizontal="center" vertical="center"/>
    </xf>
    <xf numFmtId="165" fontId="10" fillId="0" borderId="18" xfId="0" applyNumberFormat="1" applyFont="1" applyBorder="1" applyAlignment="1">
      <alignment horizontal="left" vertical="center" wrapText="1"/>
    </xf>
    <xf numFmtId="166" fontId="4" fillId="3" borderId="17" xfId="0" applyNumberFormat="1" applyFont="1" applyFill="1" applyBorder="1" applyAlignment="1">
      <alignment horizontal="right" vertical="center"/>
    </xf>
    <xf numFmtId="164" fontId="10" fillId="0" borderId="18" xfId="0" applyNumberFormat="1" applyFont="1" applyBorder="1" applyAlignment="1">
      <alignment horizontal="left" vertical="center" wrapText="1"/>
    </xf>
    <xf numFmtId="166" fontId="4" fillId="0" borderId="19" xfId="0" applyNumberFormat="1" applyFont="1" applyFill="1" applyBorder="1" applyAlignment="1">
      <alignment horizontal="right" vertical="center"/>
    </xf>
    <xf numFmtId="164" fontId="10" fillId="0" borderId="9" xfId="0" applyNumberFormat="1" applyFont="1" applyBorder="1" applyAlignment="1">
      <alignment horizontal="left" vertical="center" wrapText="1"/>
    </xf>
    <xf numFmtId="165" fontId="10" fillId="0" borderId="3" xfId="0" applyNumberFormat="1" applyFont="1" applyBorder="1" applyAlignment="1">
      <alignment horizontal="left" vertical="center"/>
    </xf>
    <xf numFmtId="164" fontId="18" fillId="0" borderId="3" xfId="0" applyNumberFormat="1" applyFont="1" applyBorder="1" applyAlignment="1">
      <alignment horizontal="left" vertical="center" wrapText="1"/>
    </xf>
    <xf numFmtId="166" fontId="4" fillId="3" borderId="2" xfId="0" applyNumberFormat="1" applyFont="1" applyFill="1" applyBorder="1" applyAlignment="1">
      <alignment horizontal="right" vertical="center"/>
    </xf>
    <xf numFmtId="165" fontId="10" fillId="0" borderId="6" xfId="0" applyNumberFormat="1" applyFont="1" applyBorder="1" applyAlignment="1">
      <alignment horizontal="left" vertical="center"/>
    </xf>
    <xf numFmtId="165" fontId="18" fillId="0" borderId="7" xfId="0" applyNumberFormat="1" applyFont="1" applyBorder="1" applyAlignment="1">
      <alignment horizontal="left" vertical="center" wrapText="1"/>
    </xf>
    <xf numFmtId="166" fontId="4" fillId="3" borderId="6" xfId="0" applyNumberFormat="1" applyFont="1" applyFill="1" applyBorder="1" applyAlignment="1">
      <alignment horizontal="right" vertical="center"/>
    </xf>
    <xf numFmtId="165" fontId="20" fillId="0" borderId="8" xfId="0" applyNumberFormat="1" applyFont="1" applyBorder="1" applyAlignment="1">
      <alignment horizontal="left" vertical="center"/>
    </xf>
    <xf numFmtId="165" fontId="10" fillId="0" borderId="9" xfId="0" applyNumberFormat="1" applyFont="1" applyBorder="1" applyAlignment="1">
      <alignment horizontal="left" vertical="center" wrapText="1"/>
    </xf>
    <xf numFmtId="166" fontId="4" fillId="3" borderId="14" xfId="0" applyNumberFormat="1" applyFont="1" applyFill="1" applyBorder="1" applyAlignment="1">
      <alignment vertical="center"/>
    </xf>
    <xf numFmtId="166" fontId="4" fillId="0" borderId="17" xfId="0" applyNumberFormat="1" applyFont="1" applyFill="1" applyBorder="1" applyAlignment="1">
      <alignment vertical="center"/>
    </xf>
    <xf numFmtId="165" fontId="18" fillId="0" borderId="3" xfId="0" applyNumberFormat="1" applyFont="1" applyBorder="1" applyAlignment="1">
      <alignment horizontal="left" vertical="center" wrapText="1"/>
    </xf>
    <xf numFmtId="165" fontId="18" fillId="0" borderId="3" xfId="0" applyNumberFormat="1" applyFont="1" applyFill="1" applyBorder="1" applyAlignment="1">
      <alignment horizontal="left" vertical="center" wrapText="1"/>
    </xf>
    <xf numFmtId="165" fontId="10" fillId="0" borderId="6" xfId="0" applyNumberFormat="1" applyFont="1" applyBorder="1" applyAlignment="1">
      <alignment horizontal="center" vertical="center"/>
    </xf>
    <xf numFmtId="164" fontId="10" fillId="0" borderId="20" xfId="0" applyFont="1" applyBorder="1" applyAlignment="1">
      <alignment wrapText="1"/>
    </xf>
    <xf numFmtId="164" fontId="10" fillId="0" borderId="14" xfId="0" applyFont="1" applyFill="1" applyBorder="1" applyAlignment="1">
      <alignment horizontal="center" vertical="center"/>
    </xf>
    <xf numFmtId="164" fontId="10" fillId="0" borderId="15" xfId="0" applyFont="1" applyFill="1" applyBorder="1" applyAlignment="1">
      <alignment vertical="center" wrapText="1"/>
    </xf>
    <xf numFmtId="164" fontId="10" fillId="0" borderId="17" xfId="0" applyFont="1" applyFill="1" applyBorder="1" applyAlignment="1">
      <alignment horizontal="center" vertical="center"/>
    </xf>
    <xf numFmtId="164" fontId="10" fillId="0" borderId="18" xfId="0" applyFont="1" applyFill="1" applyBorder="1" applyAlignment="1">
      <alignment vertical="center" wrapText="1"/>
    </xf>
    <xf numFmtId="164" fontId="10" fillId="0" borderId="8" xfId="0" applyFont="1" applyFill="1" applyBorder="1" applyAlignment="1">
      <alignment horizontal="center" vertical="center"/>
    </xf>
    <xf numFmtId="164" fontId="10" fillId="0" borderId="9" xfId="0" applyFont="1" applyFill="1" applyBorder="1" applyAlignment="1">
      <alignment vertical="center" wrapText="1"/>
    </xf>
    <xf numFmtId="165" fontId="18" fillId="0" borderId="3" xfId="0" applyNumberFormat="1" applyFont="1" applyBorder="1" applyAlignment="1">
      <alignment horizontal="left" vertical="top" wrapText="1"/>
    </xf>
    <xf numFmtId="165" fontId="18" fillId="0" borderId="16" xfId="0" applyNumberFormat="1" applyFont="1" applyBorder="1" applyAlignment="1">
      <alignment horizontal="left" vertical="top" wrapText="1"/>
    </xf>
    <xf numFmtId="165" fontId="7" fillId="2" borderId="3" xfId="0" applyNumberFormat="1" applyFont="1" applyFill="1" applyBorder="1" applyAlignment="1">
      <alignment vertical="center"/>
    </xf>
    <xf numFmtId="165" fontId="10" fillId="0" borderId="6" xfId="0" applyNumberFormat="1" applyFont="1" applyFill="1" applyBorder="1" applyAlignment="1">
      <alignment horizontal="center" vertical="center"/>
    </xf>
    <xf numFmtId="165" fontId="10" fillId="0" borderId="4" xfId="0" applyNumberFormat="1" applyFont="1" applyFill="1" applyBorder="1" applyAlignment="1">
      <alignment horizontal="center" vertical="center"/>
    </xf>
    <xf numFmtId="165" fontId="8" fillId="0" borderId="5" xfId="0" applyNumberFormat="1" applyFont="1" applyFill="1" applyBorder="1" applyAlignment="1">
      <alignment horizontal="left" vertical="center" wrapText="1"/>
    </xf>
    <xf numFmtId="167" fontId="17" fillId="0" borderId="14" xfId="0" applyNumberFormat="1" applyFont="1" applyFill="1" applyBorder="1" applyAlignment="1">
      <alignment vertical="center"/>
    </xf>
    <xf numFmtId="165" fontId="10" fillId="0" borderId="2" xfId="0" applyNumberFormat="1" applyFont="1" applyFill="1" applyBorder="1" applyAlignment="1">
      <alignment horizontal="center" vertical="center" wrapText="1"/>
    </xf>
    <xf numFmtId="164" fontId="8" fillId="5" borderId="7" xfId="0" applyFont="1" applyFill="1" applyBorder="1" applyAlignment="1">
      <alignment vertical="center"/>
    </xf>
    <xf numFmtId="167" fontId="17" fillId="5" borderId="6" xfId="0" applyNumberFormat="1" applyFont="1" applyFill="1" applyBorder="1" applyAlignment="1">
      <alignment vertical="center"/>
    </xf>
    <xf numFmtId="164" fontId="8" fillId="5" borderId="9" xfId="0" applyFont="1" applyFill="1" applyBorder="1" applyAlignment="1">
      <alignment vertical="center"/>
    </xf>
    <xf numFmtId="167" fontId="17" fillId="5" borderId="19" xfId="0" applyNumberFormat="1" applyFont="1" applyFill="1" applyBorder="1" applyAlignment="1">
      <alignment vertical="center"/>
    </xf>
    <xf numFmtId="165" fontId="18" fillId="6" borderId="3" xfId="0" applyNumberFormat="1" applyFont="1" applyFill="1" applyBorder="1" applyAlignment="1">
      <alignment horizontal="left" vertical="center" wrapText="1"/>
    </xf>
    <xf numFmtId="166" fontId="4" fillId="6" borderId="2" xfId="0" applyNumberFormat="1" applyFont="1" applyFill="1" applyBorder="1" applyAlignment="1">
      <alignment vertical="center"/>
    </xf>
    <xf numFmtId="165" fontId="4" fillId="0" borderId="18" xfId="0" applyNumberFormat="1" applyFont="1" applyFill="1" applyBorder="1" applyAlignment="1">
      <alignment horizontal="left" vertical="center" wrapText="1"/>
    </xf>
    <xf numFmtId="166" fontId="4" fillId="0" borderId="21" xfId="0" applyNumberFormat="1" applyFont="1" applyFill="1" applyBorder="1" applyAlignment="1">
      <alignment vertical="center"/>
    </xf>
    <xf numFmtId="165" fontId="4" fillId="0" borderId="22" xfId="0" applyNumberFormat="1" applyFont="1" applyFill="1" applyBorder="1" applyAlignment="1">
      <alignment horizontal="left" vertical="center" wrapText="1"/>
    </xf>
    <xf numFmtId="166" fontId="4" fillId="0" borderId="19" xfId="0" applyNumberFormat="1" applyFont="1" applyFill="1" applyBorder="1" applyAlignment="1">
      <alignment vertical="center"/>
    </xf>
    <xf numFmtId="165" fontId="22" fillId="2" borderId="3" xfId="0" applyNumberFormat="1" applyFont="1" applyFill="1" applyBorder="1" applyAlignment="1">
      <alignment vertical="center"/>
    </xf>
    <xf numFmtId="164" fontId="5" fillId="0" borderId="0" xfId="0" applyFont="1" applyAlignment="1">
      <alignment/>
    </xf>
    <xf numFmtId="165" fontId="23" fillId="0" borderId="2" xfId="0" applyNumberFormat="1" applyFont="1" applyFill="1" applyBorder="1" applyAlignment="1">
      <alignment horizontal="center" vertical="center" wrapText="1"/>
    </xf>
    <xf numFmtId="165" fontId="9" fillId="0" borderId="16" xfId="0" applyNumberFormat="1" applyFont="1" applyFill="1" applyBorder="1" applyAlignment="1">
      <alignment vertical="center" wrapText="1"/>
    </xf>
    <xf numFmtId="166" fontId="7" fillId="3" borderId="1" xfId="0" applyNumberFormat="1" applyFont="1" applyFill="1" applyBorder="1" applyAlignment="1">
      <alignment vertical="center"/>
    </xf>
    <xf numFmtId="164" fontId="17" fillId="0" borderId="22" xfId="0" applyFont="1" applyFill="1" applyBorder="1" applyAlignment="1">
      <alignment horizontal="right" vertical="center"/>
    </xf>
    <xf numFmtId="167" fontId="17" fillId="0" borderId="19" xfId="0" applyNumberFormat="1" applyFont="1" applyFill="1" applyBorder="1" applyAlignment="1">
      <alignment vertical="center"/>
    </xf>
    <xf numFmtId="165" fontId="9" fillId="0" borderId="7" xfId="0" applyNumberFormat="1" applyFont="1" applyFill="1" applyBorder="1" applyAlignment="1">
      <alignment vertical="center" wrapText="1"/>
    </xf>
    <xf numFmtId="166" fontId="7" fillId="3" borderId="6" xfId="0" applyNumberFormat="1" applyFont="1" applyFill="1" applyBorder="1" applyAlignment="1">
      <alignment vertical="center"/>
    </xf>
    <xf numFmtId="164" fontId="17" fillId="0" borderId="9" xfId="0" applyFont="1" applyFill="1" applyBorder="1" applyAlignment="1">
      <alignment horizontal="right" vertical="center"/>
    </xf>
    <xf numFmtId="167" fontId="17" fillId="0" borderId="8" xfId="0" applyNumberFormat="1" applyFont="1" applyFill="1" applyBorder="1" applyAlignment="1">
      <alignment vertical="center"/>
    </xf>
    <xf numFmtId="165" fontId="7" fillId="2" borderId="3" xfId="0" applyNumberFormat="1" applyFont="1" applyFill="1" applyBorder="1" applyAlignment="1">
      <alignment vertical="center" wrapText="1"/>
    </xf>
    <xf numFmtId="165" fontId="8" fillId="0" borderId="12" xfId="0" applyNumberFormat="1" applyFont="1" applyBorder="1" applyAlignment="1">
      <alignment horizontal="center" vertical="center"/>
    </xf>
    <xf numFmtId="165" fontId="24" fillId="0" borderId="0" xfId="0" applyNumberFormat="1" applyFont="1" applyBorder="1" applyAlignment="1">
      <alignment vertical="center"/>
    </xf>
    <xf numFmtId="166" fontId="7" fillId="0" borderId="0" xfId="0" applyNumberFormat="1" applyFont="1" applyBorder="1" applyAlignment="1">
      <alignment vertical="center"/>
    </xf>
    <xf numFmtId="165" fontId="8" fillId="0" borderId="0" xfId="0" applyNumberFormat="1" applyFont="1" applyBorder="1" applyAlignment="1">
      <alignment horizontal="center" vertical="center"/>
    </xf>
    <xf numFmtId="166" fontId="5" fillId="0" borderId="0" xfId="0" applyNumberFormat="1" applyFont="1" applyAlignment="1">
      <alignment/>
    </xf>
    <xf numFmtId="165" fontId="6" fillId="6" borderId="2" xfId="0" applyNumberFormat="1" applyFont="1" applyFill="1" applyBorder="1" applyAlignment="1">
      <alignment horizontal="center" vertical="center"/>
    </xf>
    <xf numFmtId="165" fontId="19" fillId="6" borderId="3" xfId="0" applyNumberFormat="1" applyFont="1" applyFill="1" applyBorder="1" applyAlignment="1">
      <alignment vertical="center" wrapText="1"/>
    </xf>
    <xf numFmtId="166" fontId="7" fillId="6" borderId="2" xfId="0" applyNumberFormat="1" applyFont="1" applyFill="1" applyBorder="1" applyAlignment="1">
      <alignment vertical="center"/>
    </xf>
    <xf numFmtId="165" fontId="4" fillId="0" borderId="7" xfId="0" applyNumberFormat="1" applyFont="1" applyBorder="1" applyAlignment="1">
      <alignment horizontal="left" vertical="center" wrapText="1"/>
    </xf>
    <xf numFmtId="165" fontId="4" fillId="0" borderId="9" xfId="0" applyNumberFormat="1" applyFont="1" applyBorder="1" applyAlignment="1">
      <alignment horizontal="left" vertical="center" wrapText="1"/>
    </xf>
    <xf numFmtId="165" fontId="19" fillId="6" borderId="3" xfId="0" applyNumberFormat="1" applyFont="1" applyFill="1" applyBorder="1" applyAlignment="1">
      <alignment vertical="center"/>
    </xf>
    <xf numFmtId="165" fontId="5" fillId="0" borderId="2" xfId="0" applyNumberFormat="1" applyFont="1" applyBorder="1" applyAlignment="1">
      <alignment/>
    </xf>
    <xf numFmtId="164" fontId="4" fillId="0" borderId="7" xfId="0" applyFont="1" applyBorder="1" applyAlignment="1">
      <alignment/>
    </xf>
    <xf numFmtId="164" fontId="4" fillId="0" borderId="9" xfId="0" applyFont="1" applyBorder="1" applyAlignment="1">
      <alignment/>
    </xf>
    <xf numFmtId="164" fontId="5" fillId="0" borderId="0" xfId="0" applyFont="1" applyFill="1" applyBorder="1" applyAlignment="1">
      <alignment/>
    </xf>
    <xf numFmtId="164" fontId="25" fillId="0" borderId="0" xfId="0" applyFont="1" applyFill="1" applyAlignment="1">
      <alignment/>
    </xf>
    <xf numFmtId="164" fontId="2" fillId="0" borderId="0" xfId="0" applyFont="1" applyFill="1" applyBorder="1" applyAlignment="1">
      <alignment horizontal="right"/>
    </xf>
    <xf numFmtId="164" fontId="0" fillId="0" borderId="0" xfId="0" applyFill="1" applyAlignment="1">
      <alignment/>
    </xf>
    <xf numFmtId="164" fontId="3" fillId="0" borderId="0" xfId="0" applyFont="1" applyFill="1" applyBorder="1" applyAlignment="1">
      <alignment horizontal="center" vertical="center"/>
    </xf>
    <xf numFmtId="164" fontId="26" fillId="0" borderId="10" xfId="0" applyFont="1" applyBorder="1" applyAlignment="1">
      <alignment horizontal="right"/>
    </xf>
    <xf numFmtId="165" fontId="26" fillId="0" borderId="2" xfId="0" applyNumberFormat="1" applyFont="1" applyBorder="1" applyAlignment="1">
      <alignment horizontal="center" vertical="center" wrapText="1"/>
    </xf>
    <xf numFmtId="164" fontId="18" fillId="0" borderId="3" xfId="0" applyFont="1" applyBorder="1" applyAlignment="1">
      <alignment horizontal="center" vertical="center" wrapText="1"/>
    </xf>
    <xf numFmtId="165" fontId="14" fillId="0" borderId="2" xfId="0" applyNumberFormat="1" applyFont="1" applyBorder="1" applyAlignment="1">
      <alignment horizontal="center" vertical="center" wrapText="1"/>
    </xf>
    <xf numFmtId="165" fontId="5" fillId="0" borderId="23" xfId="0" applyNumberFormat="1" applyFont="1" applyBorder="1" applyAlignment="1">
      <alignment horizontal="center" vertical="center" wrapText="1"/>
    </xf>
    <xf numFmtId="165" fontId="18" fillId="0" borderId="2" xfId="0" applyNumberFormat="1" applyFont="1" applyBorder="1" applyAlignment="1">
      <alignment horizontal="center" vertical="center" textRotation="90" wrapText="1"/>
    </xf>
    <xf numFmtId="165" fontId="18" fillId="0" borderId="3" xfId="0" applyNumberFormat="1" applyFont="1" applyBorder="1" applyAlignment="1">
      <alignment horizontal="center" vertical="center" textRotation="90" wrapText="1"/>
    </xf>
    <xf numFmtId="165" fontId="10" fillId="0" borderId="24" xfId="0" applyNumberFormat="1" applyFont="1" applyBorder="1" applyAlignment="1">
      <alignment horizontal="center" vertical="center" wrapText="1"/>
    </xf>
    <xf numFmtId="164" fontId="2" fillId="0" borderId="24" xfId="0" applyFont="1" applyBorder="1" applyAlignment="1">
      <alignment horizontal="center" vertical="center" wrapText="1"/>
    </xf>
    <xf numFmtId="164" fontId="2" fillId="0" borderId="25" xfId="0" applyFont="1" applyBorder="1" applyAlignment="1">
      <alignment horizontal="center" vertical="center" wrapText="1"/>
    </xf>
    <xf numFmtId="164" fontId="2" fillId="0" borderId="26" xfId="0" applyFont="1" applyBorder="1" applyAlignment="1">
      <alignment horizontal="center" vertical="center" wrapText="1"/>
    </xf>
    <xf numFmtId="164" fontId="2" fillId="0" borderId="27" xfId="0" applyFont="1" applyBorder="1" applyAlignment="1">
      <alignment horizontal="center" vertical="center" wrapText="1"/>
    </xf>
    <xf numFmtId="165" fontId="16" fillId="2" borderId="2" xfId="0" applyNumberFormat="1" applyFont="1" applyFill="1" applyBorder="1" applyAlignment="1" applyProtection="1">
      <alignment vertical="center" wrapText="1"/>
      <protection/>
    </xf>
    <xf numFmtId="165" fontId="27" fillId="2" borderId="23" xfId="0" applyNumberFormat="1" applyFont="1" applyFill="1" applyBorder="1" applyAlignment="1" applyProtection="1">
      <alignment horizontal="center" vertical="center"/>
      <protection/>
    </xf>
    <xf numFmtId="165" fontId="27" fillId="2" borderId="23" xfId="0" applyNumberFormat="1" applyFont="1" applyFill="1" applyBorder="1" applyAlignment="1" applyProtection="1">
      <alignment horizontal="center" vertical="center" wrapText="1"/>
      <protection/>
    </xf>
    <xf numFmtId="165" fontId="27" fillId="2" borderId="2" xfId="0" applyNumberFormat="1" applyFont="1" applyFill="1" applyBorder="1" applyAlignment="1" applyProtection="1">
      <alignment horizontal="center" vertical="center" wrapText="1"/>
      <protection/>
    </xf>
    <xf numFmtId="165" fontId="27" fillId="2" borderId="2" xfId="0" applyNumberFormat="1" applyFont="1" applyFill="1" applyBorder="1" applyAlignment="1" applyProtection="1">
      <alignment vertical="center" wrapText="1"/>
      <protection/>
    </xf>
    <xf numFmtId="165" fontId="27" fillId="2" borderId="3" xfId="0" applyNumberFormat="1" applyFont="1" applyFill="1" applyBorder="1" applyAlignment="1" applyProtection="1">
      <alignment vertical="center" wrapText="1"/>
      <protection/>
    </xf>
    <xf numFmtId="166" fontId="6" fillId="2" borderId="2" xfId="0" applyNumberFormat="1" applyFont="1" applyFill="1" applyBorder="1" applyAlignment="1">
      <alignment vertical="center"/>
    </xf>
    <xf numFmtId="166" fontId="10" fillId="2" borderId="24" xfId="0" applyNumberFormat="1" applyFont="1" applyFill="1" applyBorder="1" applyAlignment="1">
      <alignment vertical="center"/>
    </xf>
    <xf numFmtId="166" fontId="10" fillId="2" borderId="25" xfId="0" applyNumberFormat="1" applyFont="1" applyFill="1" applyBorder="1" applyAlignment="1">
      <alignment vertical="center"/>
    </xf>
    <xf numFmtId="166" fontId="10" fillId="2" borderId="26" xfId="0" applyNumberFormat="1" applyFont="1" applyFill="1" applyBorder="1" applyAlignment="1">
      <alignment vertical="center"/>
    </xf>
    <xf numFmtId="166" fontId="10" fillId="2" borderId="27" xfId="0" applyNumberFormat="1" applyFont="1" applyFill="1" applyBorder="1" applyAlignment="1">
      <alignment vertical="center"/>
    </xf>
    <xf numFmtId="165" fontId="18" fillId="2" borderId="2" xfId="0" applyNumberFormat="1" applyFont="1" applyFill="1" applyBorder="1" applyAlignment="1" applyProtection="1">
      <alignment horizontal="right" vertical="center" wrapText="1"/>
      <protection/>
    </xf>
    <xf numFmtId="165" fontId="28" fillId="2" borderId="23" xfId="0" applyNumberFormat="1" applyFont="1" applyFill="1" applyBorder="1" applyAlignment="1" applyProtection="1">
      <alignment horizontal="center" vertical="center"/>
      <protection/>
    </xf>
    <xf numFmtId="167" fontId="10" fillId="2" borderId="2" xfId="0" applyNumberFormat="1" applyFont="1" applyFill="1" applyBorder="1" applyAlignment="1">
      <alignment vertical="center"/>
    </xf>
    <xf numFmtId="167" fontId="10" fillId="2" borderId="24" xfId="0" applyNumberFormat="1" applyFont="1" applyFill="1" applyBorder="1" applyAlignment="1">
      <alignment vertical="center"/>
    </xf>
    <xf numFmtId="167" fontId="10" fillId="2" borderId="25" xfId="0" applyNumberFormat="1" applyFont="1" applyFill="1" applyBorder="1" applyAlignment="1">
      <alignment vertical="center"/>
    </xf>
    <xf numFmtId="167" fontId="10" fillId="2" borderId="26" xfId="0" applyNumberFormat="1" applyFont="1" applyFill="1" applyBorder="1" applyAlignment="1">
      <alignment vertical="center"/>
    </xf>
    <xf numFmtId="167" fontId="10" fillId="2" borderId="27" xfId="0" applyNumberFormat="1" applyFont="1" applyFill="1" applyBorder="1" applyAlignment="1">
      <alignment vertical="center"/>
    </xf>
    <xf numFmtId="165" fontId="26" fillId="0" borderId="4" xfId="0" applyNumberFormat="1" applyFont="1" applyFill="1" applyBorder="1" applyAlignment="1" applyProtection="1">
      <alignment vertical="center" wrapText="1"/>
      <protection/>
    </xf>
    <xf numFmtId="165" fontId="18" fillId="0" borderId="28" xfId="0" applyNumberFormat="1" applyFont="1" applyBorder="1" applyAlignment="1" applyProtection="1">
      <alignment horizontal="center" vertical="center"/>
      <protection/>
    </xf>
    <xf numFmtId="165" fontId="18" fillId="0" borderId="28" xfId="0" applyNumberFormat="1" applyFont="1" applyFill="1" applyBorder="1" applyAlignment="1" applyProtection="1">
      <alignment horizontal="center" vertical="center" wrapText="1"/>
      <protection/>
    </xf>
    <xf numFmtId="165" fontId="18" fillId="0" borderId="4" xfId="0" applyNumberFormat="1" applyFont="1" applyFill="1" applyBorder="1" applyAlignment="1" applyProtection="1">
      <alignment horizontal="center" vertical="center" wrapText="1"/>
      <protection/>
    </xf>
    <xf numFmtId="165" fontId="18" fillId="0" borderId="14" xfId="0" applyNumberFormat="1" applyFont="1" applyFill="1" applyBorder="1" applyAlignment="1" applyProtection="1">
      <alignment vertical="center" wrapText="1"/>
      <protection/>
    </xf>
    <xf numFmtId="165" fontId="18" fillId="0" borderId="15" xfId="0" applyNumberFormat="1" applyFont="1" applyFill="1" applyBorder="1" applyAlignment="1" applyProtection="1">
      <alignment vertical="center" wrapText="1"/>
      <protection/>
    </xf>
    <xf numFmtId="166" fontId="6" fillId="0" borderId="4" xfId="0" applyNumberFormat="1" applyFont="1" applyBorder="1" applyAlignment="1">
      <alignment vertical="center"/>
    </xf>
    <xf numFmtId="166" fontId="10" fillId="0" borderId="4" xfId="0" applyNumberFormat="1" applyFont="1" applyBorder="1" applyAlignment="1">
      <alignment vertical="center"/>
    </xf>
    <xf numFmtId="166" fontId="10" fillId="0" borderId="29" xfId="0" applyNumberFormat="1" applyFont="1" applyBorder="1" applyAlignment="1">
      <alignment vertical="center"/>
    </xf>
    <xf numFmtId="166" fontId="10" fillId="0" borderId="30" xfId="0" applyNumberFormat="1" applyFont="1" applyBorder="1" applyAlignment="1">
      <alignment vertical="center"/>
    </xf>
    <xf numFmtId="166" fontId="10" fillId="0" borderId="31" xfId="0" applyNumberFormat="1" applyFont="1" applyBorder="1" applyAlignment="1">
      <alignment vertical="center"/>
    </xf>
    <xf numFmtId="166" fontId="10" fillId="0" borderId="32" xfId="0" applyNumberFormat="1" applyFont="1" applyBorder="1" applyAlignment="1">
      <alignment vertical="center"/>
    </xf>
    <xf numFmtId="165" fontId="26" fillId="0" borderId="2" xfId="0" applyNumberFormat="1" applyFont="1" applyFill="1" applyBorder="1" applyAlignment="1" applyProtection="1">
      <alignment vertical="center" wrapText="1"/>
      <protection/>
    </xf>
    <xf numFmtId="165" fontId="18" fillId="0" borderId="23" xfId="0" applyNumberFormat="1" applyFont="1" applyFill="1" applyBorder="1" applyAlignment="1" applyProtection="1">
      <alignment horizontal="center" vertical="center" wrapText="1"/>
      <protection/>
    </xf>
    <xf numFmtId="165" fontId="18" fillId="0" borderId="2" xfId="0" applyNumberFormat="1" applyFont="1" applyFill="1" applyBorder="1" applyAlignment="1" applyProtection="1">
      <alignment horizontal="center" vertical="center" wrapText="1"/>
      <protection/>
    </xf>
    <xf numFmtId="165" fontId="18" fillId="0" borderId="2" xfId="0" applyNumberFormat="1" applyFont="1" applyFill="1" applyBorder="1" applyAlignment="1" applyProtection="1">
      <alignment vertical="center" wrapText="1"/>
      <protection/>
    </xf>
    <xf numFmtId="165" fontId="18" fillId="0" borderId="3" xfId="0" applyNumberFormat="1" applyFont="1" applyFill="1" applyBorder="1" applyAlignment="1" applyProtection="1">
      <alignment vertical="center" wrapText="1"/>
      <protection/>
    </xf>
    <xf numFmtId="166" fontId="6" fillId="3" borderId="2" xfId="0" applyNumberFormat="1" applyFont="1" applyFill="1" applyBorder="1" applyAlignment="1">
      <alignment vertical="center"/>
    </xf>
    <xf numFmtId="166" fontId="10" fillId="3" borderId="2" xfId="0" applyNumberFormat="1" applyFont="1" applyFill="1" applyBorder="1" applyAlignment="1">
      <alignment vertical="center"/>
    </xf>
    <xf numFmtId="166" fontId="10" fillId="3" borderId="24" xfId="0" applyNumberFormat="1" applyFont="1" applyFill="1" applyBorder="1" applyAlignment="1">
      <alignment vertical="center"/>
    </xf>
    <xf numFmtId="166" fontId="10" fillId="3" borderId="25" xfId="0" applyNumberFormat="1" applyFont="1" applyFill="1" applyBorder="1" applyAlignment="1">
      <alignment vertical="center"/>
    </xf>
    <xf numFmtId="166" fontId="10" fillId="3" borderId="26" xfId="0" applyNumberFormat="1" applyFont="1" applyFill="1" applyBorder="1" applyAlignment="1">
      <alignment vertical="center"/>
    </xf>
    <xf numFmtId="166" fontId="10" fillId="3" borderId="27" xfId="0" applyNumberFormat="1" applyFont="1" applyFill="1" applyBorder="1" applyAlignment="1">
      <alignment vertical="center"/>
    </xf>
    <xf numFmtId="165" fontId="10" fillId="0" borderId="2" xfId="0" applyNumberFormat="1" applyFont="1" applyBorder="1" applyAlignment="1" applyProtection="1">
      <alignment horizontal="center" vertical="center" textRotation="90" wrapText="1"/>
      <protection/>
    </xf>
    <xf numFmtId="165" fontId="29" fillId="0" borderId="6" xfId="0" applyNumberFormat="1" applyFont="1" applyBorder="1" applyAlignment="1" applyProtection="1">
      <alignment vertical="center" wrapText="1"/>
      <protection/>
    </xf>
    <xf numFmtId="165" fontId="18" fillId="0" borderId="2" xfId="0" applyNumberFormat="1" applyFont="1" applyBorder="1" applyAlignment="1" applyProtection="1">
      <alignment horizontal="center" vertical="center" wrapText="1"/>
      <protection/>
    </xf>
    <xf numFmtId="165" fontId="18" fillId="0" borderId="6" xfId="0" applyNumberFormat="1" applyFont="1" applyFill="1" applyBorder="1" applyAlignment="1" applyProtection="1">
      <alignment vertical="center" wrapText="1"/>
      <protection/>
    </xf>
    <xf numFmtId="165" fontId="18" fillId="0" borderId="7" xfId="0" applyNumberFormat="1" applyFont="1" applyFill="1" applyBorder="1" applyAlignment="1" applyProtection="1">
      <alignment vertical="center" wrapText="1"/>
      <protection/>
    </xf>
    <xf numFmtId="166" fontId="6" fillId="0" borderId="6" xfId="0" applyNumberFormat="1" applyFont="1" applyBorder="1" applyAlignment="1">
      <alignment vertical="center"/>
    </xf>
    <xf numFmtId="166" fontId="10" fillId="0" borderId="6" xfId="0" applyNumberFormat="1" applyFont="1" applyBorder="1" applyAlignment="1">
      <alignment vertical="center"/>
    </xf>
    <xf numFmtId="166" fontId="10" fillId="0" borderId="33" xfId="0" applyNumberFormat="1" applyFont="1" applyBorder="1" applyAlignment="1">
      <alignment vertical="center"/>
    </xf>
    <xf numFmtId="166" fontId="10" fillId="0" borderId="34" xfId="0" applyNumberFormat="1" applyFont="1" applyBorder="1" applyAlignment="1">
      <alignment vertical="center"/>
    </xf>
    <xf numFmtId="166" fontId="10" fillId="0" borderId="35" xfId="0" applyNumberFormat="1" applyFont="1" applyBorder="1" applyAlignment="1">
      <alignment vertical="center"/>
    </xf>
    <xf numFmtId="166" fontId="10" fillId="0" borderId="36" xfId="0" applyNumberFormat="1" applyFont="1" applyBorder="1" applyAlignment="1">
      <alignment vertical="center"/>
    </xf>
    <xf numFmtId="165" fontId="29" fillId="0" borderId="17" xfId="0" applyNumberFormat="1" applyFont="1" applyBorder="1" applyAlignment="1" applyProtection="1">
      <alignment vertical="center" wrapText="1"/>
      <protection/>
    </xf>
    <xf numFmtId="165" fontId="18" fillId="0" borderId="17" xfId="0" applyNumberFormat="1" applyFont="1" applyFill="1" applyBorder="1" applyAlignment="1" applyProtection="1">
      <alignment vertical="center" wrapText="1"/>
      <protection/>
    </xf>
    <xf numFmtId="165" fontId="18" fillId="0" borderId="18" xfId="0" applyNumberFormat="1" applyFont="1" applyFill="1" applyBorder="1" applyAlignment="1" applyProtection="1">
      <alignment vertical="center" wrapText="1"/>
      <protection/>
    </xf>
    <xf numFmtId="166" fontId="6" fillId="0" borderId="17" xfId="0" applyNumberFormat="1" applyFont="1" applyBorder="1" applyAlignment="1">
      <alignment vertical="center"/>
    </xf>
    <xf numFmtId="166" fontId="10" fillId="0" borderId="17" xfId="0" applyNumberFormat="1" applyFont="1" applyBorder="1" applyAlignment="1">
      <alignment vertical="center"/>
    </xf>
    <xf numFmtId="166" fontId="10" fillId="0" borderId="37" xfId="0" applyNumberFormat="1" applyFont="1" applyBorder="1" applyAlignment="1">
      <alignment vertical="center"/>
    </xf>
    <xf numFmtId="166" fontId="10" fillId="0" borderId="38" xfId="0" applyNumberFormat="1" applyFont="1" applyBorder="1" applyAlignment="1">
      <alignment vertical="center"/>
    </xf>
    <xf numFmtId="166" fontId="10" fillId="0" borderId="39" xfId="0" applyNumberFormat="1" applyFont="1" applyBorder="1" applyAlignment="1">
      <alignment vertical="center"/>
    </xf>
    <xf numFmtId="166" fontId="10" fillId="0" borderId="40" xfId="0" applyNumberFormat="1" applyFont="1" applyBorder="1" applyAlignment="1">
      <alignment vertical="center"/>
    </xf>
    <xf numFmtId="165" fontId="29" fillId="0" borderId="8" xfId="0" applyNumberFormat="1" applyFont="1" applyBorder="1" applyAlignment="1" applyProtection="1">
      <alignment vertical="center" wrapText="1"/>
      <protection/>
    </xf>
    <xf numFmtId="165" fontId="18" fillId="0" borderId="8" xfId="0" applyNumberFormat="1" applyFont="1" applyFill="1" applyBorder="1" applyAlignment="1" applyProtection="1">
      <alignment vertical="center" wrapText="1"/>
      <protection/>
    </xf>
    <xf numFmtId="165" fontId="18" fillId="0" borderId="9" xfId="0" applyNumberFormat="1" applyFont="1" applyFill="1" applyBorder="1" applyAlignment="1" applyProtection="1">
      <alignment vertical="center" wrapText="1"/>
      <protection/>
    </xf>
    <xf numFmtId="166" fontId="6" fillId="0" borderId="8" xfId="0" applyNumberFormat="1" applyFont="1" applyBorder="1" applyAlignment="1">
      <alignment vertical="center"/>
    </xf>
    <xf numFmtId="166" fontId="10" fillId="0" borderId="8" xfId="0" applyNumberFormat="1" applyFont="1" applyBorder="1" applyAlignment="1">
      <alignment vertical="center"/>
    </xf>
    <xf numFmtId="166" fontId="10" fillId="0" borderId="41" xfId="0" applyNumberFormat="1" applyFont="1" applyBorder="1" applyAlignment="1">
      <alignment vertical="center"/>
    </xf>
    <xf numFmtId="166" fontId="10" fillId="0" borderId="42" xfId="0" applyNumberFormat="1" applyFont="1" applyBorder="1" applyAlignment="1">
      <alignment vertical="center"/>
    </xf>
    <xf numFmtId="166" fontId="10" fillId="0" borderId="43" xfId="0" applyNumberFormat="1" applyFont="1" applyBorder="1" applyAlignment="1">
      <alignment vertical="center"/>
    </xf>
    <xf numFmtId="166" fontId="10" fillId="0" borderId="44" xfId="0" applyNumberFormat="1" applyFont="1" applyBorder="1" applyAlignment="1">
      <alignment vertical="center"/>
    </xf>
    <xf numFmtId="166" fontId="6" fillId="0" borderId="2" xfId="0" applyNumberFormat="1" applyFont="1" applyBorder="1" applyAlignment="1">
      <alignment vertical="center"/>
    </xf>
    <xf numFmtId="166" fontId="10" fillId="0" borderId="2" xfId="0" applyNumberFormat="1" applyFont="1" applyBorder="1" applyAlignment="1">
      <alignment vertical="center"/>
    </xf>
    <xf numFmtId="166" fontId="10" fillId="0" borderId="24" xfId="0" applyNumberFormat="1" applyFont="1" applyBorder="1" applyAlignment="1">
      <alignment vertical="center"/>
    </xf>
    <xf numFmtId="166" fontId="10" fillId="0" borderId="25" xfId="0" applyNumberFormat="1" applyFont="1" applyBorder="1" applyAlignment="1">
      <alignment vertical="center"/>
    </xf>
    <xf numFmtId="166" fontId="10" fillId="0" borderId="26" xfId="0" applyNumberFormat="1" applyFont="1" applyBorder="1" applyAlignment="1">
      <alignment vertical="center"/>
    </xf>
    <xf numFmtId="166" fontId="10" fillId="0" borderId="27" xfId="0" applyNumberFormat="1" applyFont="1" applyBorder="1" applyAlignment="1">
      <alignment vertical="center"/>
    </xf>
    <xf numFmtId="165" fontId="26" fillId="0" borderId="1" xfId="0" applyNumberFormat="1" applyFont="1" applyFill="1" applyBorder="1" applyAlignment="1" applyProtection="1">
      <alignment vertical="center" wrapText="1"/>
      <protection/>
    </xf>
    <xf numFmtId="165" fontId="18" fillId="0" borderId="1" xfId="0" applyNumberFormat="1" applyFont="1" applyBorder="1" applyAlignment="1" applyProtection="1">
      <alignment horizontal="center" vertical="center"/>
      <protection/>
    </xf>
    <xf numFmtId="165" fontId="18" fillId="0" borderId="1" xfId="0" applyNumberFormat="1" applyFont="1" applyFill="1" applyBorder="1" applyAlignment="1" applyProtection="1">
      <alignment horizontal="center" vertical="center" wrapText="1"/>
      <protection/>
    </xf>
    <xf numFmtId="165" fontId="18" fillId="0" borderId="1" xfId="0" applyNumberFormat="1" applyFont="1" applyFill="1" applyBorder="1" applyAlignment="1" applyProtection="1">
      <alignment vertical="center" wrapText="1"/>
      <protection/>
    </xf>
    <xf numFmtId="165" fontId="18" fillId="0" borderId="16" xfId="0" applyNumberFormat="1" applyFont="1" applyFill="1" applyBorder="1" applyAlignment="1" applyProtection="1">
      <alignment vertical="center" wrapText="1"/>
      <protection/>
    </xf>
    <xf numFmtId="165" fontId="26" fillId="0" borderId="2" xfId="0" applyNumberFormat="1" applyFont="1" applyFill="1" applyBorder="1" applyAlignment="1" applyProtection="1">
      <alignment horizontal="left" vertical="center" wrapText="1"/>
      <protection/>
    </xf>
    <xf numFmtId="165" fontId="18" fillId="0" borderId="2" xfId="0" applyNumberFormat="1" applyFont="1" applyBorder="1" applyAlignment="1" applyProtection="1">
      <alignment horizontal="center" vertical="center"/>
      <protection/>
    </xf>
    <xf numFmtId="165" fontId="18" fillId="0" borderId="23" xfId="0" applyNumberFormat="1" applyFont="1" applyFill="1" applyBorder="1" applyAlignment="1" applyProtection="1">
      <alignment horizontal="center" vertical="center"/>
      <protection/>
    </xf>
    <xf numFmtId="165" fontId="18" fillId="0" borderId="2" xfId="0" applyNumberFormat="1" applyFont="1" applyFill="1" applyBorder="1" applyAlignment="1" applyProtection="1">
      <alignment horizontal="center" vertical="center"/>
      <protection/>
    </xf>
    <xf numFmtId="165" fontId="18" fillId="0" borderId="2" xfId="0" applyNumberFormat="1" applyFont="1" applyFill="1" applyBorder="1" applyAlignment="1" applyProtection="1">
      <alignment vertical="center"/>
      <protection/>
    </xf>
    <xf numFmtId="165" fontId="10" fillId="0" borderId="2" xfId="0" applyNumberFormat="1" applyFont="1" applyFill="1" applyBorder="1" applyAlignment="1" applyProtection="1">
      <alignment horizontal="center" vertical="center" textRotation="90" wrapText="1"/>
      <protection/>
    </xf>
    <xf numFmtId="165" fontId="30" fillId="0" borderId="6" xfId="0" applyNumberFormat="1" applyFont="1" applyBorder="1" applyAlignment="1" applyProtection="1">
      <alignment wrapText="1"/>
      <protection/>
    </xf>
    <xf numFmtId="165" fontId="18" fillId="0" borderId="7" xfId="0" applyNumberFormat="1" applyFont="1" applyFill="1" applyBorder="1" applyAlignment="1" applyProtection="1">
      <alignment vertical="center"/>
      <protection/>
    </xf>
    <xf numFmtId="165" fontId="30" fillId="0" borderId="8" xfId="0" applyNumberFormat="1" applyFont="1" applyBorder="1" applyAlignment="1" applyProtection="1">
      <alignment wrapText="1"/>
      <protection/>
    </xf>
    <xf numFmtId="165" fontId="18" fillId="0" borderId="9" xfId="0" applyNumberFormat="1" applyFont="1" applyFill="1" applyBorder="1" applyAlignment="1" applyProtection="1">
      <alignment vertical="center"/>
      <protection/>
    </xf>
    <xf numFmtId="165" fontId="18" fillId="0" borderId="6" xfId="0" applyNumberFormat="1" applyFont="1" applyFill="1" applyBorder="1" applyAlignment="1" applyProtection="1">
      <alignment vertical="center"/>
      <protection/>
    </xf>
    <xf numFmtId="165" fontId="18" fillId="0" borderId="8" xfId="0" applyNumberFormat="1" applyFont="1" applyFill="1" applyBorder="1" applyAlignment="1" applyProtection="1">
      <alignment vertical="center"/>
      <protection/>
    </xf>
    <xf numFmtId="165" fontId="2" fillId="0" borderId="6" xfId="0" applyNumberFormat="1" applyFont="1" applyFill="1" applyBorder="1" applyAlignment="1" applyProtection="1">
      <alignment horizontal="left" vertical="center" wrapText="1"/>
      <protection/>
    </xf>
    <xf numFmtId="165" fontId="18" fillId="0" borderId="3" xfId="0" applyNumberFormat="1" applyFont="1" applyFill="1" applyBorder="1" applyAlignment="1" applyProtection="1">
      <alignment vertical="center"/>
      <protection/>
    </xf>
    <xf numFmtId="165" fontId="2" fillId="0" borderId="17" xfId="0" applyNumberFormat="1" applyFont="1" applyFill="1" applyBorder="1" applyAlignment="1" applyProtection="1">
      <alignment vertical="center" wrapText="1"/>
      <protection/>
    </xf>
    <xf numFmtId="165" fontId="18" fillId="0" borderId="17" xfId="0" applyNumberFormat="1" applyFont="1" applyFill="1" applyBorder="1" applyAlignment="1" applyProtection="1">
      <alignment vertical="center"/>
      <protection/>
    </xf>
    <xf numFmtId="165" fontId="2" fillId="0" borderId="17" xfId="0" applyNumberFormat="1" applyFont="1" applyFill="1" applyBorder="1" applyAlignment="1" applyProtection="1">
      <alignment horizontal="left" vertical="center" wrapText="1"/>
      <protection/>
    </xf>
    <xf numFmtId="166" fontId="6" fillId="0" borderId="19" xfId="0" applyNumberFormat="1" applyFont="1" applyBorder="1" applyAlignment="1">
      <alignment vertical="center"/>
    </xf>
    <xf numFmtId="166" fontId="10" fillId="0" borderId="19" xfId="0" applyNumberFormat="1" applyFont="1" applyBorder="1" applyAlignment="1">
      <alignment vertical="center"/>
    </xf>
    <xf numFmtId="166" fontId="10" fillId="0" borderId="45" xfId="0" applyNumberFormat="1" applyFont="1" applyBorder="1" applyAlignment="1">
      <alignment vertical="center"/>
    </xf>
    <xf numFmtId="166" fontId="10" fillId="0" borderId="46" xfId="0" applyNumberFormat="1" applyFont="1" applyBorder="1" applyAlignment="1">
      <alignment vertical="center"/>
    </xf>
    <xf numFmtId="166" fontId="10" fillId="0" borderId="47" xfId="0" applyNumberFormat="1" applyFont="1" applyBorder="1" applyAlignment="1">
      <alignment vertical="center"/>
    </xf>
    <xf numFmtId="166" fontId="10" fillId="0" borderId="48" xfId="0" applyNumberFormat="1" applyFont="1" applyBorder="1" applyAlignment="1">
      <alignment vertical="center"/>
    </xf>
    <xf numFmtId="165" fontId="2" fillId="0" borderId="8" xfId="0" applyNumberFormat="1" applyFont="1" applyFill="1" applyBorder="1" applyAlignment="1" applyProtection="1">
      <alignment horizontal="left" vertical="center" wrapText="1"/>
      <protection/>
    </xf>
    <xf numFmtId="165" fontId="4" fillId="0" borderId="8" xfId="0" applyNumberFormat="1" applyFont="1" applyBorder="1" applyAlignment="1">
      <alignment vertical="center"/>
    </xf>
    <xf numFmtId="165" fontId="18" fillId="3" borderId="2" xfId="0" applyNumberFormat="1" applyFont="1" applyFill="1" applyBorder="1" applyAlignment="1" applyProtection="1">
      <alignment vertical="center" wrapText="1"/>
      <protection/>
    </xf>
    <xf numFmtId="165" fontId="5" fillId="3" borderId="23" xfId="0" applyNumberFormat="1" applyFont="1" applyFill="1" applyBorder="1" applyAlignment="1" applyProtection="1">
      <alignment horizontal="center" vertical="center"/>
      <protection/>
    </xf>
    <xf numFmtId="165" fontId="18" fillId="3" borderId="23" xfId="0" applyNumberFormat="1" applyFont="1" applyFill="1" applyBorder="1" applyAlignment="1" applyProtection="1">
      <alignment horizontal="center" vertical="center"/>
      <protection/>
    </xf>
    <xf numFmtId="165" fontId="18" fillId="3" borderId="2" xfId="0" applyNumberFormat="1" applyFont="1" applyFill="1" applyBorder="1" applyAlignment="1" applyProtection="1">
      <alignment horizontal="center" vertical="center"/>
      <protection/>
    </xf>
    <xf numFmtId="165" fontId="18" fillId="3" borderId="3" xfId="0" applyNumberFormat="1" applyFont="1" applyFill="1" applyBorder="1" applyAlignment="1" applyProtection="1">
      <alignment vertical="center"/>
      <protection/>
    </xf>
    <xf numFmtId="165" fontId="2" fillId="0" borderId="6" xfId="0" applyNumberFormat="1" applyFont="1" applyFill="1" applyBorder="1" applyAlignment="1" applyProtection="1">
      <alignment vertical="center" wrapText="1"/>
      <protection/>
    </xf>
    <xf numFmtId="165" fontId="18" fillId="0" borderId="6" xfId="0" applyNumberFormat="1" applyFont="1" applyFill="1" applyBorder="1" applyAlignment="1" applyProtection="1">
      <alignment horizontal="center" vertical="center" wrapText="1"/>
      <protection/>
    </xf>
    <xf numFmtId="166" fontId="6" fillId="0" borderId="1" xfId="0" applyNumberFormat="1" applyFont="1" applyBorder="1" applyAlignment="1">
      <alignment vertical="center"/>
    </xf>
    <xf numFmtId="166" fontId="10" fillId="0" borderId="1" xfId="0" applyNumberFormat="1" applyFont="1" applyBorder="1" applyAlignment="1">
      <alignment vertical="center"/>
    </xf>
    <xf numFmtId="166" fontId="10" fillId="0" borderId="49" xfId="0" applyNumberFormat="1" applyFont="1" applyBorder="1" applyAlignment="1">
      <alignment vertical="center"/>
    </xf>
    <xf numFmtId="166" fontId="10" fillId="0" borderId="50" xfId="0" applyNumberFormat="1" applyFont="1" applyBorder="1" applyAlignment="1">
      <alignment vertical="center"/>
    </xf>
    <xf numFmtId="166" fontId="10" fillId="0" borderId="51" xfId="0" applyNumberFormat="1" applyFont="1" applyBorder="1" applyAlignment="1">
      <alignment vertical="center"/>
    </xf>
    <xf numFmtId="166" fontId="10" fillId="0" borderId="52" xfId="0" applyNumberFormat="1" applyFont="1" applyBorder="1" applyAlignment="1">
      <alignment vertical="center"/>
    </xf>
    <xf numFmtId="164" fontId="18" fillId="0" borderId="17" xfId="0" applyFont="1" applyBorder="1" applyAlignment="1">
      <alignment horizontal="center" vertical="center" wrapText="1"/>
    </xf>
    <xf numFmtId="165" fontId="5" fillId="0" borderId="17" xfId="0" applyNumberFormat="1" applyFont="1" applyFill="1" applyBorder="1" applyAlignment="1" applyProtection="1">
      <alignment horizontal="center" vertical="center" wrapText="1"/>
      <protection/>
    </xf>
    <xf numFmtId="165" fontId="31" fillId="0" borderId="17" xfId="0" applyNumberFormat="1" applyFont="1" applyFill="1" applyBorder="1" applyAlignment="1" applyProtection="1">
      <alignment vertical="center" wrapText="1"/>
      <protection/>
    </xf>
    <xf numFmtId="164" fontId="18" fillId="0" borderId="53" xfId="0" applyFont="1" applyBorder="1" applyAlignment="1">
      <alignment horizontal="center" vertical="center" wrapText="1"/>
    </xf>
    <xf numFmtId="165" fontId="18" fillId="0" borderId="54" xfId="0" applyNumberFormat="1" applyFont="1" applyFill="1" applyBorder="1" applyAlignment="1" applyProtection="1">
      <alignment horizontal="center" vertical="center" wrapText="1"/>
      <protection/>
    </xf>
    <xf numFmtId="165" fontId="18" fillId="0" borderId="19" xfId="0" applyNumberFormat="1" applyFont="1" applyFill="1" applyBorder="1" applyAlignment="1" applyProtection="1">
      <alignment horizontal="center" vertical="center" wrapText="1"/>
      <protection/>
    </xf>
    <xf numFmtId="165" fontId="18" fillId="0" borderId="19" xfId="0" applyNumberFormat="1" applyFont="1" applyFill="1" applyBorder="1" applyAlignment="1" applyProtection="1">
      <alignment vertical="center" wrapText="1"/>
      <protection/>
    </xf>
    <xf numFmtId="165" fontId="18" fillId="0" borderId="22" xfId="0" applyNumberFormat="1" applyFont="1" applyFill="1" applyBorder="1" applyAlignment="1" applyProtection="1">
      <alignment vertical="center" wrapText="1"/>
      <protection/>
    </xf>
    <xf numFmtId="165" fontId="2" fillId="0" borderId="8" xfId="0" applyNumberFormat="1" applyFont="1" applyFill="1" applyBorder="1" applyAlignment="1" applyProtection="1">
      <alignment vertical="center" wrapText="1"/>
      <protection/>
    </xf>
    <xf numFmtId="165" fontId="18" fillId="0" borderId="55" xfId="0" applyNumberFormat="1" applyFont="1" applyFill="1" applyBorder="1" applyAlignment="1" applyProtection="1">
      <alignment horizontal="center" vertical="center"/>
      <protection/>
    </xf>
    <xf numFmtId="165" fontId="18" fillId="0" borderId="8" xfId="0" applyNumberFormat="1" applyFont="1" applyFill="1" applyBorder="1" applyAlignment="1" applyProtection="1">
      <alignment horizontal="center" vertical="center"/>
      <protection/>
    </xf>
    <xf numFmtId="165" fontId="10" fillId="0" borderId="12" xfId="0" applyNumberFormat="1" applyFont="1" applyBorder="1" applyAlignment="1" applyProtection="1">
      <alignment horizontal="center" vertical="center" textRotation="90" wrapText="1"/>
      <protection/>
    </xf>
    <xf numFmtId="165" fontId="2" fillId="0" borderId="12" xfId="0" applyNumberFormat="1" applyFont="1" applyFill="1" applyBorder="1" applyAlignment="1" applyProtection="1">
      <alignment vertical="center" wrapText="1"/>
      <protection/>
    </xf>
    <xf numFmtId="164" fontId="0" fillId="0" borderId="12" xfId="0" applyBorder="1" applyAlignment="1">
      <alignment vertical="center" wrapText="1"/>
    </xf>
    <xf numFmtId="165" fontId="18" fillId="0" borderId="12" xfId="0" applyNumberFormat="1" applyFont="1" applyBorder="1" applyAlignment="1" applyProtection="1">
      <alignment horizontal="center" vertical="center"/>
      <protection/>
    </xf>
    <xf numFmtId="165" fontId="18" fillId="0" borderId="12" xfId="0" applyNumberFormat="1" applyFont="1" applyFill="1" applyBorder="1" applyAlignment="1" applyProtection="1">
      <alignment horizontal="center" vertical="center"/>
      <protection/>
    </xf>
    <xf numFmtId="165" fontId="18" fillId="0" borderId="12" xfId="0" applyNumberFormat="1" applyFont="1" applyFill="1" applyBorder="1" applyAlignment="1" applyProtection="1">
      <alignment vertical="center"/>
      <protection/>
    </xf>
    <xf numFmtId="166" fontId="6" fillId="0" borderId="12" xfId="0" applyNumberFormat="1" applyFont="1" applyBorder="1" applyAlignment="1">
      <alignment vertical="center"/>
    </xf>
    <xf numFmtId="166" fontId="10" fillId="0" borderId="12" xfId="0" applyNumberFormat="1" applyFont="1" applyBorder="1" applyAlignment="1">
      <alignment vertical="center"/>
    </xf>
    <xf numFmtId="165" fontId="2" fillId="0" borderId="10" xfId="0" applyNumberFormat="1" applyFont="1" applyFill="1" applyBorder="1" applyAlignment="1" applyProtection="1">
      <alignment vertical="center" wrapText="1"/>
      <protection/>
    </xf>
    <xf numFmtId="165" fontId="18" fillId="0" borderId="10" xfId="0" applyNumberFormat="1" applyFont="1" applyBorder="1" applyAlignment="1" applyProtection="1">
      <alignment horizontal="center" vertical="center"/>
      <protection/>
    </xf>
    <xf numFmtId="165" fontId="18" fillId="0" borderId="10" xfId="0" applyNumberFormat="1" applyFont="1" applyFill="1" applyBorder="1" applyAlignment="1" applyProtection="1">
      <alignment vertical="center" wrapText="1"/>
      <protection/>
    </xf>
    <xf numFmtId="166" fontId="6" fillId="0" borderId="10" xfId="0" applyNumberFormat="1" applyFont="1" applyBorder="1" applyAlignment="1">
      <alignment vertical="center"/>
    </xf>
    <xf numFmtId="166" fontId="10" fillId="0" borderId="10" xfId="0" applyNumberFormat="1" applyFont="1" applyBorder="1" applyAlignment="1">
      <alignment vertical="center"/>
    </xf>
    <xf numFmtId="165" fontId="19" fillId="2" borderId="23" xfId="0" applyNumberFormat="1" applyFont="1" applyFill="1" applyBorder="1" applyAlignment="1" applyProtection="1">
      <alignment horizontal="center" vertical="center"/>
      <protection/>
    </xf>
    <xf numFmtId="165" fontId="19" fillId="2" borderId="23" xfId="0" applyNumberFormat="1" applyFont="1" applyFill="1" applyBorder="1" applyAlignment="1" applyProtection="1">
      <alignment horizontal="center" vertical="center" wrapText="1"/>
      <protection/>
    </xf>
    <xf numFmtId="165" fontId="19" fillId="2" borderId="2" xfId="0" applyNumberFormat="1" applyFont="1" applyFill="1" applyBorder="1" applyAlignment="1" applyProtection="1">
      <alignment horizontal="center" vertical="center" wrapText="1"/>
      <protection/>
    </xf>
    <xf numFmtId="165" fontId="19" fillId="2" borderId="2" xfId="0" applyNumberFormat="1" applyFont="1" applyFill="1" applyBorder="1" applyAlignment="1" applyProtection="1">
      <alignment vertical="center" wrapText="1"/>
      <protection/>
    </xf>
    <xf numFmtId="165" fontId="19" fillId="2" borderId="3" xfId="0" applyNumberFormat="1" applyFont="1" applyFill="1" applyBorder="1" applyAlignment="1" applyProtection="1">
      <alignment vertical="center" wrapText="1"/>
      <protection/>
    </xf>
    <xf numFmtId="165" fontId="18" fillId="2" borderId="23" xfId="0" applyNumberFormat="1" applyFont="1" applyFill="1" applyBorder="1" applyAlignment="1" applyProtection="1">
      <alignment horizontal="center" vertical="center"/>
      <protection/>
    </xf>
    <xf numFmtId="165" fontId="19" fillId="3" borderId="2" xfId="0" applyNumberFormat="1" applyFont="1" applyFill="1" applyBorder="1" applyAlignment="1" applyProtection="1">
      <alignment vertical="center" wrapText="1"/>
      <protection/>
    </xf>
    <xf numFmtId="165" fontId="19" fillId="3" borderId="2" xfId="0" applyNumberFormat="1" applyFont="1" applyFill="1" applyBorder="1" applyAlignment="1" applyProtection="1">
      <alignment horizontal="center" vertical="center"/>
      <protection/>
    </xf>
    <xf numFmtId="165" fontId="19" fillId="3" borderId="2" xfId="0" applyNumberFormat="1" applyFont="1" applyFill="1" applyBorder="1" applyAlignment="1" applyProtection="1">
      <alignment vertical="center"/>
      <protection/>
    </xf>
    <xf numFmtId="165" fontId="19" fillId="3" borderId="3" xfId="0" applyNumberFormat="1" applyFont="1" applyFill="1" applyBorder="1" applyAlignment="1" applyProtection="1">
      <alignment vertical="center"/>
      <protection/>
    </xf>
    <xf numFmtId="166" fontId="10" fillId="3" borderId="4" xfId="0" applyNumberFormat="1" applyFont="1" applyFill="1" applyBorder="1" applyAlignment="1">
      <alignment vertical="center"/>
    </xf>
    <xf numFmtId="166" fontId="6" fillId="3" borderId="4" xfId="0" applyNumberFormat="1" applyFont="1" applyFill="1" applyBorder="1" applyAlignment="1">
      <alignment vertical="center"/>
    </xf>
    <xf numFmtId="166" fontId="10" fillId="3" borderId="29" xfId="0" applyNumberFormat="1" applyFont="1" applyFill="1" applyBorder="1" applyAlignment="1">
      <alignment vertical="center"/>
    </xf>
    <xf numFmtId="166" fontId="10" fillId="3" borderId="30" xfId="0" applyNumberFormat="1" applyFont="1" applyFill="1" applyBorder="1" applyAlignment="1">
      <alignment vertical="center"/>
    </xf>
    <xf numFmtId="166" fontId="10" fillId="3" borderId="31" xfId="0" applyNumberFormat="1" applyFont="1" applyFill="1" applyBorder="1" applyAlignment="1">
      <alignment vertical="center"/>
    </xf>
    <xf numFmtId="166" fontId="10" fillId="3" borderId="32" xfId="0" applyNumberFormat="1" applyFont="1" applyFill="1" applyBorder="1" applyAlignment="1">
      <alignment vertical="center"/>
    </xf>
    <xf numFmtId="165" fontId="18" fillId="3" borderId="6" xfId="0" applyNumberFormat="1" applyFont="1" applyFill="1" applyBorder="1" applyAlignment="1" applyProtection="1">
      <alignment horizontal="left" vertical="center" wrapText="1"/>
      <protection/>
    </xf>
    <xf numFmtId="165" fontId="18" fillId="3" borderId="6" xfId="0" applyNumberFormat="1" applyFont="1" applyFill="1" applyBorder="1" applyAlignment="1" applyProtection="1">
      <alignment horizontal="center" vertical="center"/>
      <protection/>
    </xf>
    <xf numFmtId="165" fontId="18" fillId="3" borderId="6" xfId="0" applyNumberFormat="1" applyFont="1" applyFill="1" applyBorder="1" applyAlignment="1" applyProtection="1">
      <alignment vertical="center"/>
      <protection/>
    </xf>
    <xf numFmtId="165" fontId="18" fillId="3" borderId="7" xfId="0" applyNumberFormat="1" applyFont="1" applyFill="1" applyBorder="1" applyAlignment="1" applyProtection="1">
      <alignment vertical="center"/>
      <protection/>
    </xf>
    <xf numFmtId="166" fontId="6" fillId="3" borderId="21" xfId="0" applyNumberFormat="1" applyFont="1" applyFill="1" applyBorder="1" applyAlignment="1">
      <alignment vertical="center"/>
    </xf>
    <xf numFmtId="166" fontId="10" fillId="3" borderId="14" xfId="0" applyNumberFormat="1" applyFont="1" applyFill="1" applyBorder="1" applyAlignment="1">
      <alignment vertical="center"/>
    </xf>
    <xf numFmtId="166" fontId="6" fillId="3" borderId="14" xfId="0" applyNumberFormat="1" applyFont="1" applyFill="1" applyBorder="1" applyAlignment="1">
      <alignment vertical="center"/>
    </xf>
    <xf numFmtId="166" fontId="10" fillId="3" borderId="56" xfId="0" applyNumberFormat="1" applyFont="1" applyFill="1" applyBorder="1" applyAlignment="1">
      <alignment vertical="center"/>
    </xf>
    <xf numFmtId="166" fontId="10" fillId="3" borderId="57" xfId="0" applyNumberFormat="1" applyFont="1" applyFill="1" applyBorder="1" applyAlignment="1">
      <alignment vertical="center"/>
    </xf>
    <xf numFmtId="166" fontId="10" fillId="3" borderId="58" xfId="0" applyNumberFormat="1" applyFont="1" applyFill="1" applyBorder="1" applyAlignment="1">
      <alignment vertical="center"/>
    </xf>
    <xf numFmtId="166" fontId="10" fillId="3" borderId="59" xfId="0" applyNumberFormat="1" applyFont="1" applyFill="1" applyBorder="1" applyAlignment="1">
      <alignment vertical="center"/>
    </xf>
    <xf numFmtId="165" fontId="18" fillId="0" borderId="14" xfId="0" applyNumberFormat="1" applyFont="1" applyFill="1" applyBorder="1" applyAlignment="1" applyProtection="1">
      <alignment horizontal="center" vertical="center" textRotation="90" wrapText="1"/>
      <protection/>
    </xf>
    <xf numFmtId="165" fontId="29" fillId="0" borderId="21" xfId="0" applyNumberFormat="1" applyFont="1" applyFill="1" applyBorder="1" applyAlignment="1" applyProtection="1">
      <alignment vertical="center" wrapText="1"/>
      <protection/>
    </xf>
    <xf numFmtId="165" fontId="18" fillId="0" borderId="14" xfId="0" applyNumberFormat="1" applyFont="1" applyFill="1" applyBorder="1" applyAlignment="1" applyProtection="1">
      <alignment horizontal="center" vertical="center"/>
      <protection/>
    </xf>
    <xf numFmtId="165" fontId="2" fillId="0" borderId="14" xfId="0" applyNumberFormat="1" applyFont="1" applyFill="1" applyBorder="1" applyAlignment="1" applyProtection="1">
      <alignment horizontal="center" vertical="center"/>
      <protection/>
    </xf>
    <xf numFmtId="165" fontId="18" fillId="0" borderId="14" xfId="0" applyNumberFormat="1" applyFont="1" applyFill="1" applyBorder="1" applyAlignment="1" applyProtection="1">
      <alignment vertical="center"/>
      <protection/>
    </xf>
    <xf numFmtId="165" fontId="2" fillId="0" borderId="14" xfId="0" applyNumberFormat="1" applyFont="1" applyFill="1" applyBorder="1" applyAlignment="1" applyProtection="1">
      <alignment vertical="center"/>
      <protection/>
    </xf>
    <xf numFmtId="166" fontId="6" fillId="0" borderId="21" xfId="0" applyNumberFormat="1" applyFont="1" applyBorder="1" applyAlignment="1">
      <alignment vertical="center"/>
    </xf>
    <xf numFmtId="166" fontId="10" fillId="0" borderId="17" xfId="0" applyNumberFormat="1" applyFont="1" applyFill="1" applyBorder="1" applyAlignment="1">
      <alignment vertical="center"/>
    </xf>
    <xf numFmtId="166" fontId="6" fillId="0" borderId="17" xfId="0" applyNumberFormat="1" applyFont="1" applyFill="1" applyBorder="1" applyAlignment="1">
      <alignment vertical="center"/>
    </xf>
    <xf numFmtId="166" fontId="10" fillId="0" borderId="37" xfId="0" applyNumberFormat="1" applyFont="1" applyFill="1" applyBorder="1" applyAlignment="1">
      <alignment vertical="center"/>
    </xf>
    <xf numFmtId="166" fontId="10" fillId="0" borderId="38" xfId="0" applyNumberFormat="1" applyFont="1" applyFill="1" applyBorder="1" applyAlignment="1">
      <alignment vertical="center"/>
    </xf>
    <xf numFmtId="166" fontId="10" fillId="0" borderId="39" xfId="0" applyNumberFormat="1" applyFont="1" applyFill="1" applyBorder="1" applyAlignment="1">
      <alignment vertical="center"/>
    </xf>
    <xf numFmtId="166" fontId="10" fillId="0" borderId="40" xfId="0" applyNumberFormat="1" applyFont="1" applyFill="1" applyBorder="1" applyAlignment="1">
      <alignment vertical="center"/>
    </xf>
    <xf numFmtId="165" fontId="29" fillId="0" borderId="17" xfId="0" applyNumberFormat="1" applyFont="1" applyFill="1" applyBorder="1" applyAlignment="1" applyProtection="1">
      <alignment vertical="center" wrapText="1"/>
      <protection/>
    </xf>
    <xf numFmtId="165" fontId="29" fillId="0" borderId="19" xfId="0" applyNumberFormat="1" applyFont="1" applyFill="1" applyBorder="1" applyAlignment="1" applyProtection="1">
      <alignment vertical="center" wrapText="1"/>
      <protection/>
    </xf>
    <xf numFmtId="166" fontId="6" fillId="0" borderId="14" xfId="0" applyNumberFormat="1" applyFont="1" applyBorder="1" applyAlignment="1">
      <alignment vertical="center"/>
    </xf>
    <xf numFmtId="166" fontId="10" fillId="0" borderId="19" xfId="0" applyNumberFormat="1" applyFont="1" applyFill="1" applyBorder="1" applyAlignment="1">
      <alignment vertical="center"/>
    </xf>
    <xf numFmtId="166" fontId="6" fillId="0" borderId="19" xfId="0" applyNumberFormat="1" applyFont="1" applyFill="1" applyBorder="1" applyAlignment="1">
      <alignment vertical="center"/>
    </xf>
    <xf numFmtId="166" fontId="10" fillId="0" borderId="45" xfId="0" applyNumberFormat="1" applyFont="1" applyFill="1" applyBorder="1" applyAlignment="1">
      <alignment vertical="center"/>
    </xf>
    <xf numFmtId="166" fontId="10" fillId="0" borderId="46" xfId="0" applyNumberFormat="1" applyFont="1" applyFill="1" applyBorder="1" applyAlignment="1">
      <alignment vertical="center"/>
    </xf>
    <xf numFmtId="166" fontId="10" fillId="0" borderId="47" xfId="0" applyNumberFormat="1" applyFont="1" applyFill="1" applyBorder="1" applyAlignment="1">
      <alignment vertical="center"/>
    </xf>
    <xf numFmtId="166" fontId="10" fillId="0" borderId="48" xfId="0" applyNumberFormat="1" applyFont="1" applyFill="1" applyBorder="1" applyAlignment="1">
      <alignment vertical="center"/>
    </xf>
    <xf numFmtId="166" fontId="6" fillId="3" borderId="6" xfId="0" applyNumberFormat="1" applyFont="1" applyFill="1" applyBorder="1" applyAlignment="1">
      <alignment vertical="center"/>
    </xf>
    <xf numFmtId="166" fontId="10" fillId="3" borderId="6" xfId="0" applyNumberFormat="1" applyFont="1" applyFill="1" applyBorder="1" applyAlignment="1">
      <alignment vertical="center"/>
    </xf>
    <xf numFmtId="166" fontId="10" fillId="3" borderId="33" xfId="0" applyNumberFormat="1" applyFont="1" applyFill="1" applyBorder="1" applyAlignment="1">
      <alignment vertical="center"/>
    </xf>
    <xf numFmtId="166" fontId="10" fillId="3" borderId="34" xfId="0" applyNumberFormat="1" applyFont="1" applyFill="1" applyBorder="1" applyAlignment="1">
      <alignment vertical="center"/>
    </xf>
    <xf numFmtId="166" fontId="10" fillId="3" borderId="35" xfId="0" applyNumberFormat="1" applyFont="1" applyFill="1" applyBorder="1" applyAlignment="1">
      <alignment vertical="center"/>
    </xf>
    <xf numFmtId="166" fontId="10" fillId="3" borderId="36" xfId="0" applyNumberFormat="1" applyFont="1" applyFill="1" applyBorder="1" applyAlignment="1">
      <alignment vertical="center"/>
    </xf>
    <xf numFmtId="165" fontId="18" fillId="0" borderId="8" xfId="0" applyNumberFormat="1" applyFont="1" applyFill="1" applyBorder="1" applyAlignment="1" applyProtection="1">
      <alignment horizontal="center" vertical="center" textRotation="90" wrapText="1"/>
      <protection/>
    </xf>
    <xf numFmtId="165" fontId="18" fillId="3" borderId="17" xfId="0" applyNumberFormat="1" applyFont="1" applyFill="1" applyBorder="1" applyAlignment="1" applyProtection="1">
      <alignment vertical="center" wrapText="1"/>
      <protection/>
    </xf>
    <xf numFmtId="165" fontId="18" fillId="3" borderId="17" xfId="0" applyNumberFormat="1" applyFont="1" applyFill="1" applyBorder="1" applyAlignment="1" applyProtection="1">
      <alignment horizontal="center" vertical="center"/>
      <protection/>
    </xf>
    <xf numFmtId="165" fontId="2" fillId="3" borderId="17" xfId="0" applyNumberFormat="1" applyFont="1" applyFill="1" applyBorder="1" applyAlignment="1" applyProtection="1">
      <alignment horizontal="center" vertical="center"/>
      <protection/>
    </xf>
    <xf numFmtId="165" fontId="18" fillId="3" borderId="17" xfId="0" applyNumberFormat="1" applyFont="1" applyFill="1" applyBorder="1" applyAlignment="1" applyProtection="1">
      <alignment vertical="center"/>
      <protection/>
    </xf>
    <xf numFmtId="165" fontId="2" fillId="3" borderId="18" xfId="0" applyNumberFormat="1" applyFont="1" applyFill="1" applyBorder="1" applyAlignment="1" applyProtection="1">
      <alignment vertical="center"/>
      <protection/>
    </xf>
    <xf numFmtId="166" fontId="6" fillId="3" borderId="17" xfId="0" applyNumberFormat="1" applyFont="1" applyFill="1" applyBorder="1" applyAlignment="1">
      <alignment vertical="center"/>
    </xf>
    <xf numFmtId="166" fontId="10" fillId="3" borderId="17" xfId="0" applyNumberFormat="1" applyFont="1" applyFill="1" applyBorder="1" applyAlignment="1">
      <alignment vertical="center"/>
    </xf>
    <xf numFmtId="166" fontId="10" fillId="3" borderId="37" xfId="0" applyNumberFormat="1" applyFont="1" applyFill="1" applyBorder="1" applyAlignment="1">
      <alignment vertical="center"/>
    </xf>
    <xf numFmtId="166" fontId="10" fillId="3" borderId="38" xfId="0" applyNumberFormat="1" applyFont="1" applyFill="1" applyBorder="1" applyAlignment="1">
      <alignment vertical="center"/>
    </xf>
    <xf numFmtId="166" fontId="10" fillId="3" borderId="39" xfId="0" applyNumberFormat="1" applyFont="1" applyFill="1" applyBorder="1" applyAlignment="1">
      <alignment vertical="center"/>
    </xf>
    <xf numFmtId="166" fontId="10" fillId="3" borderId="40" xfId="0" applyNumberFormat="1" applyFont="1" applyFill="1" applyBorder="1" applyAlignment="1">
      <alignment vertical="center"/>
    </xf>
    <xf numFmtId="165" fontId="10" fillId="0" borderId="17" xfId="0" applyNumberFormat="1" applyFont="1" applyFill="1" applyBorder="1" applyAlignment="1" applyProtection="1">
      <alignment horizontal="center" vertical="center" wrapText="1"/>
      <protection/>
    </xf>
    <xf numFmtId="165" fontId="10" fillId="0" borderId="60" xfId="0" applyNumberFormat="1" applyFont="1" applyFill="1" applyBorder="1" applyAlignment="1" applyProtection="1">
      <alignment vertical="center" wrapText="1"/>
      <protection/>
    </xf>
    <xf numFmtId="165" fontId="18" fillId="0" borderId="17" xfId="0" applyNumberFormat="1" applyFont="1" applyFill="1" applyBorder="1" applyAlignment="1" applyProtection="1">
      <alignment horizontal="center" vertical="center"/>
      <protection/>
    </xf>
    <xf numFmtId="165" fontId="2" fillId="0" borderId="17" xfId="0" applyNumberFormat="1" applyFont="1" applyFill="1" applyBorder="1" applyAlignment="1" applyProtection="1">
      <alignment horizontal="center" vertical="center"/>
      <protection/>
    </xf>
    <xf numFmtId="165" fontId="2" fillId="0" borderId="18" xfId="0" applyNumberFormat="1" applyFont="1" applyFill="1" applyBorder="1" applyAlignment="1" applyProtection="1">
      <alignment vertical="center"/>
      <protection/>
    </xf>
    <xf numFmtId="165" fontId="10" fillId="0" borderId="8" xfId="0" applyNumberFormat="1" applyFont="1" applyFill="1" applyBorder="1" applyAlignment="1" applyProtection="1">
      <alignment horizontal="center" vertical="center" wrapText="1"/>
      <protection/>
    </xf>
    <xf numFmtId="165" fontId="2" fillId="0" borderId="8" xfId="0" applyNumberFormat="1" applyFont="1" applyFill="1" applyBorder="1" applyAlignment="1" applyProtection="1">
      <alignment horizontal="center" vertical="center"/>
      <protection/>
    </xf>
    <xf numFmtId="165" fontId="10" fillId="0" borderId="55" xfId="0" applyNumberFormat="1" applyFont="1" applyFill="1" applyBorder="1" applyAlignment="1" applyProtection="1">
      <alignment vertical="center" wrapText="1"/>
      <protection/>
    </xf>
    <xf numFmtId="165" fontId="2" fillId="0" borderId="9" xfId="0" applyNumberFormat="1" applyFont="1" applyFill="1" applyBorder="1" applyAlignment="1" applyProtection="1">
      <alignment vertical="center"/>
      <protection/>
    </xf>
    <xf numFmtId="166" fontId="10" fillId="0" borderId="8" xfId="0" applyNumberFormat="1" applyFont="1" applyFill="1" applyBorder="1" applyAlignment="1">
      <alignment vertical="center"/>
    </xf>
    <xf numFmtId="166" fontId="6" fillId="0" borderId="8" xfId="0" applyNumberFormat="1" applyFont="1" applyFill="1" applyBorder="1" applyAlignment="1">
      <alignment vertical="center"/>
    </xf>
    <xf numFmtId="166" fontId="10" fillId="0" borderId="41" xfId="0" applyNumberFormat="1" applyFont="1" applyFill="1" applyBorder="1" applyAlignment="1">
      <alignment vertical="center"/>
    </xf>
    <xf numFmtId="166" fontId="10" fillId="0" borderId="42" xfId="0" applyNumberFormat="1" applyFont="1" applyFill="1" applyBorder="1" applyAlignment="1">
      <alignment vertical="center"/>
    </xf>
    <xf numFmtId="166" fontId="10" fillId="0" borderId="43" xfId="0" applyNumberFormat="1" applyFont="1" applyFill="1" applyBorder="1" applyAlignment="1">
      <alignment vertical="center"/>
    </xf>
    <xf numFmtId="166" fontId="10" fillId="0" borderId="44" xfId="0" applyNumberFormat="1" applyFont="1" applyFill="1" applyBorder="1" applyAlignment="1">
      <alignment vertical="center"/>
    </xf>
    <xf numFmtId="165" fontId="19" fillId="3" borderId="6" xfId="0" applyNumberFormat="1" applyFont="1" applyFill="1" applyBorder="1" applyAlignment="1" applyProtection="1">
      <alignment vertical="center" wrapText="1"/>
      <protection/>
    </xf>
    <xf numFmtId="165" fontId="19" fillId="3" borderId="6" xfId="0" applyNumberFormat="1" applyFont="1" applyFill="1" applyBorder="1" applyAlignment="1" applyProtection="1">
      <alignment horizontal="center" vertical="center"/>
      <protection/>
    </xf>
    <xf numFmtId="165" fontId="19" fillId="3" borderId="6" xfId="0" applyNumberFormat="1" applyFont="1" applyFill="1" applyBorder="1" applyAlignment="1" applyProtection="1">
      <alignment vertical="center"/>
      <protection/>
    </xf>
    <xf numFmtId="165" fontId="19" fillId="3" borderId="7" xfId="0" applyNumberFormat="1" applyFont="1" applyFill="1" applyBorder="1" applyAlignment="1" applyProtection="1">
      <alignment vertical="center"/>
      <protection/>
    </xf>
    <xf numFmtId="165" fontId="18" fillId="0" borderId="8" xfId="0" applyNumberFormat="1" applyFont="1" applyBorder="1" applyAlignment="1" applyProtection="1">
      <alignment horizontal="center" vertical="center" textRotation="90" wrapText="1"/>
      <protection/>
    </xf>
    <xf numFmtId="165" fontId="2" fillId="0" borderId="60" xfId="0" applyNumberFormat="1" applyFont="1" applyBorder="1" applyAlignment="1" applyProtection="1">
      <alignment vertical="center" wrapText="1"/>
      <protection/>
    </xf>
    <xf numFmtId="165" fontId="18" fillId="0" borderId="8" xfId="0" applyNumberFormat="1" applyFont="1" applyBorder="1" applyAlignment="1">
      <alignment horizontal="center" vertical="center"/>
    </xf>
    <xf numFmtId="165" fontId="18" fillId="0" borderId="8" xfId="0" applyNumberFormat="1" applyFont="1" applyBorder="1" applyAlignment="1" applyProtection="1">
      <alignment horizontal="center" vertical="center"/>
      <protection/>
    </xf>
    <xf numFmtId="165" fontId="18" fillId="0" borderId="17" xfId="0" applyNumberFormat="1" applyFont="1" applyBorder="1" applyAlignment="1" applyProtection="1">
      <alignment vertical="center"/>
      <protection/>
    </xf>
    <xf numFmtId="165" fontId="18" fillId="0" borderId="18" xfId="0" applyNumberFormat="1" applyFont="1" applyFill="1" applyBorder="1" applyAlignment="1" applyProtection="1">
      <alignment vertical="center"/>
      <protection/>
    </xf>
    <xf numFmtId="165" fontId="2" fillId="0" borderId="55" xfId="0" applyNumberFormat="1" applyFont="1" applyBorder="1" applyAlignment="1" applyProtection="1">
      <alignment vertical="center" wrapText="1"/>
      <protection/>
    </xf>
    <xf numFmtId="165" fontId="18" fillId="0" borderId="4" xfId="0" applyNumberFormat="1" applyFont="1" applyBorder="1" applyAlignment="1" applyProtection="1">
      <alignment vertical="center"/>
      <protection/>
    </xf>
    <xf numFmtId="165" fontId="18" fillId="0" borderId="5" xfId="0" applyNumberFormat="1" applyFont="1" applyFill="1" applyBorder="1" applyAlignment="1" applyProtection="1">
      <alignment vertical="center"/>
      <protection/>
    </xf>
    <xf numFmtId="164" fontId="4" fillId="0" borderId="0" xfId="0" applyFont="1" applyBorder="1" applyAlignment="1">
      <alignment horizontal="center" vertical="center" textRotation="90" wrapText="1"/>
    </xf>
    <xf numFmtId="165" fontId="2" fillId="0" borderId="0" xfId="0" applyNumberFormat="1" applyFont="1" applyBorder="1" applyAlignment="1" applyProtection="1">
      <alignment vertical="center" wrapText="1"/>
      <protection/>
    </xf>
    <xf numFmtId="164" fontId="0" fillId="0" borderId="0" xfId="0" applyBorder="1" applyAlignment="1">
      <alignment vertical="center" wrapText="1"/>
    </xf>
    <xf numFmtId="165" fontId="0" fillId="0" borderId="0" xfId="0" applyNumberFormat="1" applyBorder="1" applyAlignment="1">
      <alignment horizontal="center" vertical="center"/>
    </xf>
    <xf numFmtId="165" fontId="18" fillId="0" borderId="0" xfId="0" applyNumberFormat="1" applyFont="1" applyBorder="1" applyAlignment="1" applyProtection="1">
      <alignment horizontal="center" vertical="center"/>
      <protection/>
    </xf>
    <xf numFmtId="165" fontId="18" fillId="0" borderId="0" xfId="0" applyNumberFormat="1" applyFont="1" applyBorder="1" applyAlignment="1" applyProtection="1">
      <alignment vertical="center"/>
      <protection/>
    </xf>
    <xf numFmtId="165" fontId="18" fillId="0" borderId="0" xfId="0" applyNumberFormat="1" applyFont="1" applyFill="1" applyBorder="1" applyAlignment="1" applyProtection="1">
      <alignment vertical="center"/>
      <protection/>
    </xf>
    <xf numFmtId="166" fontId="6" fillId="0" borderId="0" xfId="0" applyNumberFormat="1" applyFont="1" applyBorder="1" applyAlignment="1">
      <alignment vertical="center"/>
    </xf>
    <xf numFmtId="166" fontId="10" fillId="0" borderId="0" xfId="0" applyNumberFormat="1" applyFont="1" applyBorder="1" applyAlignment="1">
      <alignment vertical="center"/>
    </xf>
    <xf numFmtId="164" fontId="4" fillId="0" borderId="10" xfId="0" applyFont="1" applyBorder="1" applyAlignment="1">
      <alignment horizontal="center" vertical="center" textRotation="90" wrapText="1"/>
    </xf>
    <xf numFmtId="165" fontId="2" fillId="0" borderId="10" xfId="0" applyNumberFormat="1" applyFont="1" applyBorder="1" applyAlignment="1" applyProtection="1">
      <alignment vertical="center" wrapText="1"/>
      <protection/>
    </xf>
    <xf numFmtId="164" fontId="0" fillId="0" borderId="10" xfId="0" applyBorder="1" applyAlignment="1">
      <alignment vertical="center" wrapText="1"/>
    </xf>
    <xf numFmtId="165" fontId="0" fillId="0" borderId="10" xfId="0" applyNumberFormat="1" applyBorder="1" applyAlignment="1">
      <alignment horizontal="center" vertical="center"/>
    </xf>
    <xf numFmtId="165" fontId="18" fillId="0" borderId="10" xfId="0" applyNumberFormat="1" applyFont="1" applyBorder="1" applyAlignment="1" applyProtection="1">
      <alignment vertical="center"/>
      <protection/>
    </xf>
    <xf numFmtId="165" fontId="18" fillId="0" borderId="10" xfId="0" applyNumberFormat="1" applyFont="1" applyFill="1" applyBorder="1" applyAlignment="1" applyProtection="1">
      <alignment vertical="center"/>
      <protection/>
    </xf>
    <xf numFmtId="165" fontId="19" fillId="2" borderId="3" xfId="0" applyNumberFormat="1" applyFont="1" applyFill="1" applyBorder="1" applyAlignment="1" applyProtection="1">
      <alignment horizontal="center" vertical="center" wrapText="1"/>
      <protection/>
    </xf>
    <xf numFmtId="165" fontId="27" fillId="2" borderId="3" xfId="0" applyNumberFormat="1" applyFont="1" applyFill="1" applyBorder="1" applyAlignment="1" applyProtection="1">
      <alignment horizontal="center" vertical="center" wrapText="1"/>
      <protection/>
    </xf>
    <xf numFmtId="165" fontId="16" fillId="7" borderId="4" xfId="0" applyNumberFormat="1" applyFont="1" applyFill="1" applyBorder="1" applyAlignment="1" applyProtection="1">
      <alignment vertical="center" wrapText="1"/>
      <protection/>
    </xf>
    <xf numFmtId="165" fontId="19" fillId="7" borderId="28" xfId="0" applyNumberFormat="1" applyFont="1" applyFill="1" applyBorder="1" applyAlignment="1" applyProtection="1">
      <alignment horizontal="center" vertical="center"/>
      <protection/>
    </xf>
    <xf numFmtId="165" fontId="19" fillId="7" borderId="4" xfId="0" applyNumberFormat="1" applyFont="1" applyFill="1" applyBorder="1" applyAlignment="1" applyProtection="1">
      <alignment horizontal="center" vertical="center"/>
      <protection/>
    </xf>
    <xf numFmtId="165" fontId="19" fillId="7" borderId="5" xfId="0" applyNumberFormat="1" applyFont="1" applyFill="1" applyBorder="1" applyAlignment="1" applyProtection="1">
      <alignment horizontal="center" vertical="center"/>
      <protection/>
    </xf>
    <xf numFmtId="166" fontId="6" fillId="7" borderId="4" xfId="0" applyNumberFormat="1" applyFont="1" applyFill="1" applyBorder="1" applyAlignment="1">
      <alignment vertical="center"/>
    </xf>
    <xf numFmtId="166" fontId="10" fillId="7" borderId="29" xfId="0" applyNumberFormat="1" applyFont="1" applyFill="1" applyBorder="1" applyAlignment="1">
      <alignment vertical="center"/>
    </xf>
    <xf numFmtId="166" fontId="10" fillId="7" borderId="30" xfId="0" applyNumberFormat="1" applyFont="1" applyFill="1" applyBorder="1" applyAlignment="1">
      <alignment vertical="center"/>
    </xf>
    <xf numFmtId="166" fontId="10" fillId="7" borderId="31" xfId="0" applyNumberFormat="1" applyFont="1" applyFill="1" applyBorder="1" applyAlignment="1">
      <alignment vertical="center"/>
    </xf>
    <xf numFmtId="166" fontId="10" fillId="7" borderId="32" xfId="0" applyNumberFormat="1" applyFont="1" applyFill="1" applyBorder="1" applyAlignment="1">
      <alignment vertical="center"/>
    </xf>
    <xf numFmtId="165" fontId="18" fillId="7" borderId="2" xfId="0" applyNumberFormat="1" applyFont="1" applyFill="1" applyBorder="1" applyAlignment="1" applyProtection="1">
      <alignment vertical="center" wrapText="1"/>
      <protection/>
    </xf>
    <xf numFmtId="164" fontId="18" fillId="7" borderId="23" xfId="0" applyFont="1" applyFill="1" applyBorder="1" applyAlignment="1">
      <alignment horizontal="center" vertical="center" wrapText="1"/>
    </xf>
    <xf numFmtId="165" fontId="18" fillId="7" borderId="2" xfId="0" applyNumberFormat="1" applyFont="1" applyFill="1" applyBorder="1" applyAlignment="1" applyProtection="1">
      <alignment horizontal="center" vertical="center"/>
      <protection/>
    </xf>
    <xf numFmtId="165" fontId="18" fillId="7" borderId="3" xfId="0" applyNumberFormat="1" applyFont="1" applyFill="1" applyBorder="1" applyAlignment="1" applyProtection="1">
      <alignment horizontal="center" vertical="center"/>
      <protection/>
    </xf>
    <xf numFmtId="166" fontId="6" fillId="7" borderId="2" xfId="0" applyNumberFormat="1" applyFont="1" applyFill="1" applyBorder="1" applyAlignment="1">
      <alignment vertical="center"/>
    </xf>
    <xf numFmtId="166" fontId="10" fillId="7" borderId="2" xfId="0" applyNumberFormat="1" applyFont="1" applyFill="1" applyBorder="1" applyAlignment="1">
      <alignment vertical="center"/>
    </xf>
    <xf numFmtId="166" fontId="10" fillId="7" borderId="24" xfId="0" applyNumberFormat="1" applyFont="1" applyFill="1" applyBorder="1" applyAlignment="1">
      <alignment vertical="center"/>
    </xf>
    <xf numFmtId="166" fontId="10" fillId="7" borderId="25" xfId="0" applyNumberFormat="1" applyFont="1" applyFill="1" applyBorder="1" applyAlignment="1">
      <alignment vertical="center"/>
    </xf>
    <xf numFmtId="166" fontId="10" fillId="7" borderId="26" xfId="0" applyNumberFormat="1" applyFont="1" applyFill="1" applyBorder="1" applyAlignment="1">
      <alignment vertical="center"/>
    </xf>
    <xf numFmtId="166" fontId="10" fillId="7" borderId="27" xfId="0" applyNumberFormat="1" applyFont="1" applyFill="1" applyBorder="1" applyAlignment="1">
      <alignment vertical="center"/>
    </xf>
    <xf numFmtId="165" fontId="18" fillId="4" borderId="21" xfId="0" applyNumberFormat="1" applyFont="1" applyFill="1" applyBorder="1" applyAlignment="1" applyProtection="1">
      <alignment vertical="center" wrapText="1"/>
      <protection/>
    </xf>
    <xf numFmtId="164" fontId="18" fillId="4" borderId="61" xfId="0" applyFont="1" applyFill="1" applyBorder="1" applyAlignment="1">
      <alignment horizontal="center" vertical="center"/>
    </xf>
    <xf numFmtId="165" fontId="18" fillId="4" borderId="21" xfId="0" applyNumberFormat="1" applyFont="1" applyFill="1" applyBorder="1" applyAlignment="1" applyProtection="1">
      <alignment horizontal="center" vertical="center"/>
      <protection/>
    </xf>
    <xf numFmtId="165" fontId="18" fillId="4" borderId="62" xfId="0" applyNumberFormat="1" applyFont="1" applyFill="1" applyBorder="1" applyAlignment="1" applyProtection="1">
      <alignment horizontal="center" vertical="center"/>
      <protection/>
    </xf>
    <xf numFmtId="166" fontId="6" fillId="4" borderId="21" xfId="0" applyNumberFormat="1" applyFont="1" applyFill="1" applyBorder="1" applyAlignment="1">
      <alignment vertical="center"/>
    </xf>
    <xf numFmtId="166" fontId="10" fillId="4" borderId="21" xfId="0" applyNumberFormat="1" applyFont="1" applyFill="1" applyBorder="1" applyAlignment="1">
      <alignment vertical="center"/>
    </xf>
    <xf numFmtId="166" fontId="10" fillId="4" borderId="63" xfId="0" applyNumberFormat="1" applyFont="1" applyFill="1" applyBorder="1" applyAlignment="1">
      <alignment vertical="center"/>
    </xf>
    <xf numFmtId="166" fontId="10" fillId="4" borderId="64" xfId="0" applyNumberFormat="1" applyFont="1" applyFill="1" applyBorder="1" applyAlignment="1">
      <alignment vertical="center"/>
    </xf>
    <xf numFmtId="166" fontId="10" fillId="4" borderId="65" xfId="0" applyNumberFormat="1" applyFont="1" applyFill="1" applyBorder="1" applyAlignment="1">
      <alignment vertical="center"/>
    </xf>
    <xf numFmtId="166" fontId="10" fillId="4" borderId="66" xfId="0" applyNumberFormat="1" applyFont="1" applyFill="1" applyBorder="1" applyAlignment="1">
      <alignment vertical="center"/>
    </xf>
    <xf numFmtId="165" fontId="2" fillId="0" borderId="17" xfId="0" applyNumberFormat="1" applyFont="1" applyBorder="1" applyAlignment="1" applyProtection="1">
      <alignment vertical="center" wrapText="1"/>
      <protection/>
    </xf>
    <xf numFmtId="164" fontId="18" fillId="0" borderId="54" xfId="0" applyFont="1" applyBorder="1" applyAlignment="1">
      <alignment horizontal="center" vertical="center"/>
    </xf>
    <xf numFmtId="165" fontId="18" fillId="0" borderId="19" xfId="0" applyNumberFormat="1" applyFont="1" applyFill="1" applyBorder="1" applyAlignment="1" applyProtection="1">
      <alignment horizontal="center" vertical="center"/>
      <protection/>
    </xf>
    <xf numFmtId="165" fontId="18" fillId="0" borderId="18" xfId="0" applyNumberFormat="1" applyFont="1" applyFill="1" applyBorder="1" applyAlignment="1" applyProtection="1">
      <alignment horizontal="center" vertical="center"/>
      <protection/>
    </xf>
    <xf numFmtId="165" fontId="2" fillId="3" borderId="17" xfId="0" applyNumberFormat="1" applyFont="1" applyFill="1" applyBorder="1" applyAlignment="1" applyProtection="1">
      <alignment vertical="center" wrapText="1"/>
      <protection/>
    </xf>
    <xf numFmtId="164" fontId="18" fillId="3" borderId="60" xfId="0" applyFont="1" applyFill="1" applyBorder="1" applyAlignment="1">
      <alignment horizontal="center" vertical="center"/>
    </xf>
    <xf numFmtId="165" fontId="18" fillId="3" borderId="18" xfId="0" applyNumberFormat="1" applyFont="1" applyFill="1" applyBorder="1" applyAlignment="1" applyProtection="1">
      <alignment horizontal="center" vertical="center"/>
      <protection/>
    </xf>
    <xf numFmtId="165" fontId="2" fillId="0" borderId="21" xfId="0" applyNumberFormat="1" applyFont="1" applyBorder="1" applyAlignment="1" applyProtection="1">
      <alignment vertical="center" wrapText="1"/>
      <protection/>
    </xf>
    <xf numFmtId="164" fontId="18" fillId="0" borderId="53" xfId="0" applyFont="1" applyBorder="1" applyAlignment="1">
      <alignment horizontal="center" vertical="center"/>
    </xf>
    <xf numFmtId="164" fontId="4" fillId="0" borderId="19" xfId="0" applyFont="1" applyBorder="1" applyAlignment="1">
      <alignment horizontal="center" vertical="center"/>
    </xf>
    <xf numFmtId="165" fontId="4" fillId="0" borderId="22" xfId="0" applyNumberFormat="1" applyFont="1" applyBorder="1" applyAlignment="1">
      <alignment horizontal="center" vertical="center"/>
    </xf>
    <xf numFmtId="165" fontId="2" fillId="0" borderId="19" xfId="0" applyNumberFormat="1" applyFont="1" applyBorder="1" applyAlignment="1" applyProtection="1">
      <alignment vertical="center" wrapText="1"/>
      <protection/>
    </xf>
    <xf numFmtId="164" fontId="18" fillId="0" borderId="14" xfId="0" applyFont="1" applyBorder="1" applyAlignment="1">
      <alignment horizontal="center" vertical="center"/>
    </xf>
    <xf numFmtId="164" fontId="4" fillId="0" borderId="14" xfId="0" applyFont="1" applyBorder="1" applyAlignment="1">
      <alignment horizontal="center" vertical="center"/>
    </xf>
    <xf numFmtId="165" fontId="4" fillId="0" borderId="15" xfId="0" applyNumberFormat="1" applyFont="1" applyBorder="1" applyAlignment="1">
      <alignment horizontal="center" vertical="center"/>
    </xf>
    <xf numFmtId="165" fontId="26" fillId="7" borderId="6" xfId="0" applyNumberFormat="1" applyFont="1" applyFill="1" applyBorder="1" applyAlignment="1" applyProtection="1">
      <alignment vertical="center" wrapText="1"/>
      <protection/>
    </xf>
    <xf numFmtId="165" fontId="18" fillId="7" borderId="6" xfId="0" applyNumberFormat="1" applyFont="1" applyFill="1" applyBorder="1" applyAlignment="1" applyProtection="1">
      <alignment horizontal="center" vertical="center"/>
      <protection/>
    </xf>
    <xf numFmtId="165" fontId="18" fillId="7" borderId="1" xfId="0" applyNumberFormat="1" applyFont="1" applyFill="1" applyBorder="1" applyAlignment="1" applyProtection="1">
      <alignment horizontal="center" vertical="center"/>
      <protection/>
    </xf>
    <xf numFmtId="165" fontId="18" fillId="7" borderId="16" xfId="0" applyNumberFormat="1" applyFont="1" applyFill="1" applyBorder="1" applyAlignment="1" applyProtection="1">
      <alignment horizontal="center" vertical="center"/>
      <protection/>
    </xf>
    <xf numFmtId="166" fontId="6" fillId="7" borderId="6" xfId="0" applyNumberFormat="1" applyFont="1" applyFill="1" applyBorder="1" applyAlignment="1">
      <alignment vertical="center"/>
    </xf>
    <xf numFmtId="166" fontId="10" fillId="7" borderId="6" xfId="0" applyNumberFormat="1" applyFont="1" applyFill="1" applyBorder="1" applyAlignment="1">
      <alignment vertical="center"/>
    </xf>
    <xf numFmtId="166" fontId="10" fillId="7" borderId="33" xfId="0" applyNumberFormat="1" applyFont="1" applyFill="1" applyBorder="1" applyAlignment="1">
      <alignment vertical="center"/>
    </xf>
    <xf numFmtId="166" fontId="10" fillId="7" borderId="34" xfId="0" applyNumberFormat="1" applyFont="1" applyFill="1" applyBorder="1" applyAlignment="1">
      <alignment vertical="center"/>
    </xf>
    <xf numFmtId="166" fontId="10" fillId="7" borderId="35" xfId="0" applyNumberFormat="1" applyFont="1" applyFill="1" applyBorder="1" applyAlignment="1">
      <alignment vertical="center"/>
    </xf>
    <xf numFmtId="166" fontId="10" fillId="7" borderId="36" xfId="0" applyNumberFormat="1" applyFont="1" applyFill="1" applyBorder="1" applyAlignment="1">
      <alignment vertical="center"/>
    </xf>
    <xf numFmtId="164" fontId="18" fillId="0" borderId="8" xfId="0" applyFont="1" applyBorder="1" applyAlignment="1">
      <alignment horizontal="center" vertical="center" wrapText="1"/>
    </xf>
    <xf numFmtId="165" fontId="4" fillId="0" borderId="8" xfId="0" applyNumberFormat="1" applyFont="1" applyFill="1" applyBorder="1" applyAlignment="1">
      <alignment horizontal="center" vertical="center"/>
    </xf>
    <xf numFmtId="165" fontId="18" fillId="0" borderId="9" xfId="0" applyNumberFormat="1" applyFont="1" applyFill="1" applyBorder="1" applyAlignment="1" applyProtection="1">
      <alignment horizontal="center" vertical="center"/>
      <protection/>
    </xf>
    <xf numFmtId="165" fontId="26" fillId="7" borderId="1" xfId="0" applyNumberFormat="1" applyFont="1" applyFill="1" applyBorder="1" applyAlignment="1" applyProtection="1">
      <alignment vertical="center" wrapText="1"/>
      <protection/>
    </xf>
    <xf numFmtId="166" fontId="6" fillId="7" borderId="1" xfId="0" applyNumberFormat="1" applyFont="1" applyFill="1" applyBorder="1" applyAlignment="1">
      <alignment vertical="center"/>
    </xf>
    <xf numFmtId="166" fontId="10" fillId="7" borderId="1" xfId="0" applyNumberFormat="1" applyFont="1" applyFill="1" applyBorder="1" applyAlignment="1">
      <alignment vertical="center"/>
    </xf>
    <xf numFmtId="166" fontId="10" fillId="7" borderId="49" xfId="0" applyNumberFormat="1" applyFont="1" applyFill="1" applyBorder="1" applyAlignment="1">
      <alignment vertical="center"/>
    </xf>
    <xf numFmtId="166" fontId="10" fillId="7" borderId="50" xfId="0" applyNumberFormat="1" applyFont="1" applyFill="1" applyBorder="1" applyAlignment="1">
      <alignment vertical="center"/>
    </xf>
    <xf numFmtId="166" fontId="10" fillId="7" borderId="51" xfId="0" applyNumberFormat="1" applyFont="1" applyFill="1" applyBorder="1" applyAlignment="1">
      <alignment vertical="center"/>
    </xf>
    <xf numFmtId="166" fontId="10" fillId="7" borderId="52" xfId="0" applyNumberFormat="1" applyFont="1" applyFill="1" applyBorder="1" applyAlignment="1">
      <alignment vertical="center"/>
    </xf>
    <xf numFmtId="165" fontId="32" fillId="3" borderId="17" xfId="0" applyNumberFormat="1" applyFont="1" applyFill="1" applyBorder="1" applyAlignment="1" applyProtection="1">
      <alignment vertical="center" wrapText="1"/>
      <protection/>
    </xf>
    <xf numFmtId="165" fontId="4" fillId="0" borderId="17" xfId="0" applyNumberFormat="1" applyFont="1" applyFill="1" applyBorder="1" applyAlignment="1">
      <alignment horizontal="center" vertical="center"/>
    </xf>
    <xf numFmtId="165" fontId="18" fillId="0" borderId="17" xfId="0" applyNumberFormat="1" applyFont="1" applyBorder="1" applyAlignment="1" applyProtection="1">
      <alignment horizontal="center" vertical="center"/>
      <protection/>
    </xf>
    <xf numFmtId="165" fontId="2" fillId="0" borderId="19" xfId="0" applyNumberFormat="1" applyFont="1" applyFill="1" applyBorder="1" applyAlignment="1" applyProtection="1">
      <alignment vertical="center" wrapText="1"/>
      <protection/>
    </xf>
    <xf numFmtId="164" fontId="4" fillId="0" borderId="21" xfId="0" applyFont="1" applyBorder="1" applyAlignment="1">
      <alignment horizontal="center" vertical="center"/>
    </xf>
    <xf numFmtId="165" fontId="4" fillId="0" borderId="17" xfId="0" applyNumberFormat="1" applyFont="1" applyBorder="1" applyAlignment="1">
      <alignment horizontal="center" vertical="center"/>
    </xf>
    <xf numFmtId="165" fontId="18" fillId="0" borderId="14" xfId="0" applyNumberFormat="1" applyFont="1" applyBorder="1" applyAlignment="1" applyProtection="1">
      <alignment horizontal="center" vertical="center"/>
      <protection/>
    </xf>
    <xf numFmtId="165" fontId="18" fillId="0" borderId="15" xfId="0" applyNumberFormat="1" applyFont="1" applyFill="1" applyBorder="1" applyAlignment="1" applyProtection="1">
      <alignment horizontal="center" vertical="center"/>
      <protection/>
    </xf>
    <xf numFmtId="164" fontId="18" fillId="3" borderId="60" xfId="0" applyFont="1" applyFill="1" applyBorder="1" applyAlignment="1">
      <alignment horizontal="center" vertical="center" wrapText="1"/>
    </xf>
    <xf numFmtId="165" fontId="4" fillId="3" borderId="17" xfId="0" applyNumberFormat="1" applyFont="1" applyFill="1" applyBorder="1" applyAlignment="1">
      <alignment horizontal="center" vertical="center"/>
    </xf>
    <xf numFmtId="164" fontId="18" fillId="0" borderId="54" xfId="0" applyFont="1" applyBorder="1" applyAlignment="1">
      <alignment horizontal="center" vertical="center" wrapText="1"/>
    </xf>
    <xf numFmtId="165" fontId="4" fillId="0" borderId="19" xfId="0" applyNumberFormat="1" applyFont="1" applyFill="1" applyBorder="1" applyAlignment="1">
      <alignment horizontal="center" vertical="center"/>
    </xf>
    <xf numFmtId="165" fontId="18" fillId="0" borderId="19" xfId="0" applyNumberFormat="1" applyFont="1" applyBorder="1" applyAlignment="1" applyProtection="1">
      <alignment horizontal="center" vertical="center"/>
      <protection/>
    </xf>
    <xf numFmtId="165" fontId="18" fillId="0" borderId="22" xfId="0" applyNumberFormat="1" applyFont="1" applyFill="1" applyBorder="1" applyAlignment="1" applyProtection="1">
      <alignment horizontal="center" vertical="center"/>
      <protection/>
    </xf>
    <xf numFmtId="165" fontId="4" fillId="0" borderId="53" xfId="0" applyNumberFormat="1" applyFont="1" applyFill="1" applyBorder="1" applyAlignment="1">
      <alignment horizontal="center" vertical="center"/>
    </xf>
    <xf numFmtId="166" fontId="6" fillId="0" borderId="14" xfId="0" applyNumberFormat="1" applyFont="1" applyFill="1" applyBorder="1" applyAlignment="1">
      <alignment vertical="center"/>
    </xf>
    <xf numFmtId="166" fontId="10" fillId="0" borderId="14" xfId="0" applyNumberFormat="1" applyFont="1" applyFill="1" applyBorder="1" applyAlignment="1">
      <alignment vertical="center"/>
    </xf>
    <xf numFmtId="166" fontId="10" fillId="0" borderId="56" xfId="0" applyNumberFormat="1" applyFont="1" applyFill="1" applyBorder="1" applyAlignment="1">
      <alignment vertical="center"/>
    </xf>
    <xf numFmtId="166" fontId="10" fillId="0" borderId="57" xfId="0" applyNumberFormat="1" applyFont="1" applyFill="1" applyBorder="1" applyAlignment="1">
      <alignment vertical="center"/>
    </xf>
    <xf numFmtId="166" fontId="10" fillId="0" borderId="58" xfId="0" applyNumberFormat="1" applyFont="1" applyFill="1" applyBorder="1" applyAlignment="1">
      <alignment vertical="center"/>
    </xf>
    <xf numFmtId="166" fontId="10" fillId="0" borderId="59" xfId="0" applyNumberFormat="1" applyFont="1" applyFill="1" applyBorder="1" applyAlignment="1">
      <alignment vertical="center"/>
    </xf>
    <xf numFmtId="165" fontId="16" fillId="7" borderId="2" xfId="0" applyNumberFormat="1" applyFont="1" applyFill="1" applyBorder="1" applyAlignment="1" applyProtection="1">
      <alignment vertical="center" wrapText="1"/>
      <protection/>
    </xf>
    <xf numFmtId="165" fontId="19" fillId="7" borderId="23" xfId="0" applyNumberFormat="1" applyFont="1" applyFill="1" applyBorder="1" applyAlignment="1" applyProtection="1">
      <alignment horizontal="center" vertical="center"/>
      <protection/>
    </xf>
    <xf numFmtId="165" fontId="19" fillId="7" borderId="2" xfId="0" applyNumberFormat="1" applyFont="1" applyFill="1" applyBorder="1" applyAlignment="1" applyProtection="1">
      <alignment horizontal="center" vertical="center"/>
      <protection/>
    </xf>
    <xf numFmtId="165" fontId="19" fillId="7" borderId="3" xfId="0" applyNumberFormat="1" applyFont="1" applyFill="1" applyBorder="1" applyAlignment="1" applyProtection="1">
      <alignment horizontal="center" vertical="center"/>
      <protection/>
    </xf>
    <xf numFmtId="164" fontId="18" fillId="0" borderId="6" xfId="0" applyFont="1" applyBorder="1" applyAlignment="1">
      <alignment horizontal="center" vertical="center" wrapText="1"/>
    </xf>
    <xf numFmtId="165" fontId="4" fillId="0" borderId="14" xfId="0" applyNumberFormat="1" applyFont="1" applyBorder="1" applyAlignment="1">
      <alignment horizontal="center" vertical="center"/>
    </xf>
    <xf numFmtId="165" fontId="18" fillId="0" borderId="18" xfId="0" applyNumberFormat="1" applyFont="1" applyBorder="1" applyAlignment="1" applyProtection="1">
      <alignment horizontal="center" vertical="center" wrapText="1"/>
      <protection/>
    </xf>
    <xf numFmtId="164" fontId="18" fillId="0" borderId="19" xfId="0" applyFont="1" applyBorder="1" applyAlignment="1">
      <alignment horizontal="center" vertical="center" wrapText="1"/>
    </xf>
    <xf numFmtId="165" fontId="18" fillId="0" borderId="22" xfId="0" applyNumberFormat="1" applyFont="1" applyBorder="1" applyAlignment="1" applyProtection="1">
      <alignment horizontal="center" vertical="center" wrapText="1"/>
      <protection/>
    </xf>
    <xf numFmtId="165" fontId="5" fillId="0" borderId="12" xfId="0" applyNumberFormat="1" applyFont="1" applyBorder="1" applyAlignment="1" applyProtection="1">
      <alignment vertical="center" wrapText="1"/>
      <protection/>
    </xf>
    <xf numFmtId="164" fontId="18" fillId="0" borderId="12" xfId="0" applyFont="1" applyBorder="1" applyAlignment="1">
      <alignment horizontal="center" vertical="center" wrapText="1"/>
    </xf>
    <xf numFmtId="165" fontId="4" fillId="0" borderId="12" xfId="0" applyNumberFormat="1" applyFont="1" applyBorder="1" applyAlignment="1">
      <alignment horizontal="center" vertical="center"/>
    </xf>
    <xf numFmtId="165" fontId="18" fillId="0" borderId="12" xfId="0" applyNumberFormat="1" applyFont="1" applyBorder="1" applyAlignment="1" applyProtection="1">
      <alignment horizontal="center" vertical="center" wrapText="1"/>
      <protection/>
    </xf>
    <xf numFmtId="165" fontId="5" fillId="0" borderId="10" xfId="0" applyNumberFormat="1" applyFont="1" applyBorder="1" applyAlignment="1" applyProtection="1">
      <alignment vertical="center" wrapText="1"/>
      <protection/>
    </xf>
    <xf numFmtId="164" fontId="18" fillId="0" borderId="10" xfId="0" applyFont="1" applyBorder="1" applyAlignment="1">
      <alignment horizontal="center" vertical="center" wrapText="1"/>
    </xf>
    <xf numFmtId="165" fontId="4" fillId="0" borderId="10" xfId="0" applyNumberFormat="1" applyFont="1" applyBorder="1" applyAlignment="1">
      <alignment horizontal="center" vertical="center"/>
    </xf>
    <xf numFmtId="165" fontId="18" fillId="0" borderId="10" xfId="0" applyNumberFormat="1" applyFont="1" applyBorder="1" applyAlignment="1" applyProtection="1">
      <alignment horizontal="center" vertical="center" wrapText="1"/>
      <protection/>
    </xf>
    <xf numFmtId="165" fontId="19" fillId="7" borderId="3" xfId="0" applyNumberFormat="1" applyFont="1" applyFill="1" applyBorder="1" applyAlignment="1" applyProtection="1">
      <alignment horizontal="center" vertical="center" wrapText="1"/>
      <protection/>
    </xf>
    <xf numFmtId="165" fontId="18" fillId="0" borderId="2" xfId="0" applyNumberFormat="1" applyFont="1" applyBorder="1" applyAlignment="1" applyProtection="1">
      <alignment horizontal="center" vertical="center" textRotation="90" wrapText="1"/>
      <protection/>
    </xf>
    <xf numFmtId="165" fontId="26" fillId="3" borderId="2" xfId="0" applyNumberFormat="1" applyFont="1" applyFill="1" applyBorder="1" applyAlignment="1" applyProtection="1">
      <alignment vertical="center" wrapText="1"/>
      <protection/>
    </xf>
    <xf numFmtId="165" fontId="18" fillId="3" borderId="3" xfId="0" applyNumberFormat="1" applyFont="1" applyFill="1" applyBorder="1" applyAlignment="1" applyProtection="1">
      <alignment horizontal="center" vertical="center" wrapText="1"/>
      <protection/>
    </xf>
    <xf numFmtId="165" fontId="29" fillId="0" borderId="6" xfId="0" applyNumberFormat="1" applyFont="1" applyFill="1" applyBorder="1" applyAlignment="1" applyProtection="1">
      <alignment vertical="center" wrapText="1"/>
      <protection/>
    </xf>
    <xf numFmtId="165" fontId="18" fillId="0" borderId="3" xfId="0" applyNumberFormat="1" applyFont="1" applyFill="1" applyBorder="1" applyAlignment="1" applyProtection="1">
      <alignment horizontal="center" vertical="center" wrapText="1"/>
      <protection/>
    </xf>
    <xf numFmtId="165" fontId="29" fillId="0" borderId="8" xfId="0" applyNumberFormat="1" applyFont="1" applyFill="1" applyBorder="1" applyAlignment="1" applyProtection="1">
      <alignment vertical="center" wrapText="1"/>
      <protection/>
    </xf>
    <xf numFmtId="165" fontId="26" fillId="3" borderId="6" xfId="0" applyNumberFormat="1" applyFont="1" applyFill="1" applyBorder="1" applyAlignment="1" applyProtection="1">
      <alignment vertical="center" wrapText="1"/>
      <protection/>
    </xf>
    <xf numFmtId="165" fontId="18" fillId="3" borderId="7" xfId="0" applyNumberFormat="1" applyFont="1" applyFill="1" applyBorder="1" applyAlignment="1" applyProtection="1">
      <alignment horizontal="center" vertical="center"/>
      <protection/>
    </xf>
    <xf numFmtId="165" fontId="10" fillId="0" borderId="17" xfId="0" applyNumberFormat="1" applyFont="1" applyFill="1" applyBorder="1" applyAlignment="1" applyProtection="1">
      <alignment vertical="center" wrapText="1"/>
      <protection/>
    </xf>
    <xf numFmtId="166" fontId="10" fillId="0" borderId="56" xfId="0" applyNumberFormat="1" applyFont="1" applyBorder="1" applyAlignment="1">
      <alignment vertical="center"/>
    </xf>
    <xf numFmtId="166" fontId="10" fillId="0" borderId="57" xfId="0" applyNumberFormat="1" applyFont="1" applyBorder="1" applyAlignment="1">
      <alignment vertical="center"/>
    </xf>
    <xf numFmtId="166" fontId="10" fillId="0" borderId="58" xfId="0" applyNumberFormat="1" applyFont="1" applyBorder="1" applyAlignment="1">
      <alignment vertical="center"/>
    </xf>
    <xf numFmtId="166" fontId="10" fillId="0" borderId="59" xfId="0" applyNumberFormat="1" applyFont="1" applyBorder="1" applyAlignment="1">
      <alignment vertical="center"/>
    </xf>
    <xf numFmtId="165" fontId="10" fillId="0" borderId="19" xfId="0" applyNumberFormat="1" applyFont="1" applyFill="1" applyBorder="1" applyAlignment="1" applyProtection="1">
      <alignment vertical="center" wrapText="1"/>
      <protection/>
    </xf>
    <xf numFmtId="165" fontId="26" fillId="3" borderId="1" xfId="0" applyNumberFormat="1" applyFont="1" applyFill="1" applyBorder="1" applyAlignment="1" applyProtection="1">
      <alignment vertical="center" wrapText="1"/>
      <protection/>
    </xf>
    <xf numFmtId="165" fontId="18" fillId="3" borderId="7" xfId="0" applyNumberFormat="1" applyFont="1" applyFill="1" applyBorder="1" applyAlignment="1" applyProtection="1">
      <alignment horizontal="center" vertical="center" wrapText="1"/>
      <protection/>
    </xf>
    <xf numFmtId="165" fontId="18" fillId="0" borderId="18" xfId="0" applyNumberFormat="1" applyFont="1" applyFill="1" applyBorder="1" applyAlignment="1" applyProtection="1">
      <alignment horizontal="center" vertical="center" wrapText="1"/>
      <protection/>
    </xf>
    <xf numFmtId="165" fontId="18" fillId="3" borderId="67" xfId="0" applyNumberFormat="1" applyFont="1" applyFill="1" applyBorder="1" applyAlignment="1" applyProtection="1">
      <alignment horizontal="center" vertical="center"/>
      <protection/>
    </xf>
    <xf numFmtId="165" fontId="18" fillId="0" borderId="54" xfId="0" applyNumberFormat="1" applyFont="1" applyFill="1" applyBorder="1" applyAlignment="1" applyProtection="1">
      <alignment horizontal="center" vertical="center"/>
      <protection/>
    </xf>
    <xf numFmtId="165" fontId="18" fillId="0" borderId="22" xfId="0" applyNumberFormat="1" applyFont="1" applyFill="1" applyBorder="1" applyAlignment="1" applyProtection="1">
      <alignment horizontal="center" vertical="center" wrapText="1"/>
      <protection/>
    </xf>
    <xf numFmtId="165" fontId="26" fillId="0" borderId="12" xfId="0" applyNumberFormat="1" applyFont="1" applyFill="1" applyBorder="1" applyAlignment="1" applyProtection="1">
      <alignment vertical="center" wrapText="1"/>
      <protection/>
    </xf>
    <xf numFmtId="165" fontId="18" fillId="0" borderId="6" xfId="0" applyNumberFormat="1" applyFont="1" applyBorder="1" applyAlignment="1" applyProtection="1">
      <alignment horizontal="center" vertical="center"/>
      <protection/>
    </xf>
    <xf numFmtId="165" fontId="18" fillId="0" borderId="20" xfId="0" applyNumberFormat="1" applyFont="1" applyBorder="1" applyAlignment="1" applyProtection="1">
      <alignment horizontal="center" vertical="center"/>
      <protection/>
    </xf>
    <xf numFmtId="165" fontId="18" fillId="0" borderId="7" xfId="0" applyNumberFormat="1" applyFont="1" applyBorder="1" applyAlignment="1" applyProtection="1">
      <alignment horizontal="center" vertical="center" wrapText="1"/>
      <protection/>
    </xf>
    <xf numFmtId="166" fontId="10" fillId="0" borderId="33" xfId="0" applyNumberFormat="1" applyFont="1" applyFill="1" applyBorder="1" applyAlignment="1">
      <alignment vertical="center"/>
    </xf>
    <xf numFmtId="166" fontId="10" fillId="0" borderId="34" xfId="0" applyNumberFormat="1" applyFont="1" applyFill="1" applyBorder="1" applyAlignment="1">
      <alignment vertical="center"/>
    </xf>
    <xf numFmtId="166" fontId="10" fillId="0" borderId="35" xfId="0" applyNumberFormat="1" applyFont="1" applyFill="1" applyBorder="1" applyAlignment="1">
      <alignment vertical="center"/>
    </xf>
    <xf numFmtId="165" fontId="2" fillId="0" borderId="8" xfId="0" applyNumberFormat="1" applyFont="1" applyBorder="1" applyAlignment="1" applyProtection="1">
      <alignment vertical="center" wrapText="1"/>
      <protection/>
    </xf>
    <xf numFmtId="164" fontId="2" fillId="0" borderId="55" xfId="0" applyFont="1" applyBorder="1" applyAlignment="1">
      <alignment vertical="center" wrapText="1"/>
    </xf>
    <xf numFmtId="165" fontId="18" fillId="0" borderId="13" xfId="0" applyNumberFormat="1" applyFont="1" applyBorder="1" applyAlignment="1" applyProtection="1">
      <alignment vertical="center"/>
      <protection/>
    </xf>
    <xf numFmtId="165" fontId="18" fillId="0" borderId="9" xfId="0" applyNumberFormat="1" applyFont="1" applyBorder="1" applyAlignment="1" applyProtection="1">
      <alignment horizontal="center" vertical="center" wrapText="1"/>
      <protection/>
    </xf>
    <xf numFmtId="164" fontId="0" fillId="0" borderId="11" xfId="0" applyBorder="1" applyAlignment="1">
      <alignment horizontal="center" vertical="center" textRotation="90" wrapText="1"/>
    </xf>
    <xf numFmtId="165" fontId="2" fillId="0" borderId="11" xfId="0" applyNumberFormat="1" applyFont="1" applyBorder="1" applyAlignment="1" applyProtection="1">
      <alignment vertical="center" wrapText="1"/>
      <protection/>
    </xf>
    <xf numFmtId="164" fontId="2" fillId="0" borderId="11" xfId="0" applyFont="1" applyBorder="1" applyAlignment="1">
      <alignment vertical="center" wrapText="1"/>
    </xf>
    <xf numFmtId="165" fontId="18" fillId="0" borderId="11" xfId="0" applyNumberFormat="1" applyFont="1" applyBorder="1" applyAlignment="1" applyProtection="1">
      <alignment horizontal="center" vertical="center"/>
      <protection/>
    </xf>
    <xf numFmtId="165" fontId="18" fillId="0" borderId="11" xfId="0" applyNumberFormat="1" applyFont="1" applyBorder="1" applyAlignment="1" applyProtection="1">
      <alignment vertical="center"/>
      <protection/>
    </xf>
    <xf numFmtId="165" fontId="18" fillId="0" borderId="11" xfId="0" applyNumberFormat="1" applyFont="1" applyBorder="1" applyAlignment="1" applyProtection="1">
      <alignment horizontal="center" vertical="center" wrapText="1"/>
      <protection/>
    </xf>
    <xf numFmtId="166" fontId="6" fillId="0" borderId="11" xfId="0" applyNumberFormat="1" applyFont="1" applyBorder="1" applyAlignment="1">
      <alignment vertical="center"/>
    </xf>
    <xf numFmtId="166" fontId="10" fillId="0" borderId="11" xfId="0" applyNumberFormat="1" applyFont="1" applyBorder="1" applyAlignment="1">
      <alignment vertical="center"/>
    </xf>
    <xf numFmtId="165" fontId="28" fillId="2" borderId="2" xfId="0" applyNumberFormat="1" applyFont="1" applyFill="1" applyBorder="1" applyAlignment="1" applyProtection="1">
      <alignment horizontal="center" vertical="center"/>
      <protection/>
    </xf>
    <xf numFmtId="165" fontId="10" fillId="2" borderId="2" xfId="0" applyNumberFormat="1" applyFont="1" applyFill="1" applyBorder="1" applyAlignment="1" applyProtection="1">
      <alignment horizontal="center" vertical="center" textRotation="90" wrapText="1"/>
      <protection/>
    </xf>
    <xf numFmtId="165" fontId="19" fillId="2" borderId="61" xfId="0" applyNumberFormat="1" applyFont="1" applyFill="1" applyBorder="1" applyAlignment="1" applyProtection="1">
      <alignment vertical="center" wrapText="1"/>
      <protection/>
    </xf>
    <xf numFmtId="165" fontId="10" fillId="2" borderId="21" xfId="0" applyNumberFormat="1" applyFont="1" applyFill="1" applyBorder="1" applyAlignment="1" applyProtection="1">
      <alignment horizontal="center" vertical="center"/>
      <protection/>
    </xf>
    <xf numFmtId="165" fontId="18" fillId="2" borderId="68" xfId="0" applyNumberFormat="1" applyFont="1" applyFill="1" applyBorder="1" applyAlignment="1" applyProtection="1">
      <alignment horizontal="center" vertical="center" wrapText="1"/>
      <protection/>
    </xf>
    <xf numFmtId="165" fontId="18" fillId="2" borderId="62" xfId="0" applyNumberFormat="1" applyFont="1" applyFill="1" applyBorder="1" applyAlignment="1" applyProtection="1">
      <alignment horizontal="center" vertical="center" wrapText="1"/>
      <protection/>
    </xf>
    <xf numFmtId="165" fontId="18" fillId="2" borderId="21" xfId="0" applyNumberFormat="1" applyFont="1" applyFill="1" applyBorder="1" applyAlignment="1" applyProtection="1">
      <alignment horizontal="center" vertical="center" wrapText="1"/>
      <protection/>
    </xf>
    <xf numFmtId="166" fontId="6" fillId="2" borderId="21" xfId="0" applyNumberFormat="1" applyFont="1" applyFill="1" applyBorder="1" applyAlignment="1">
      <alignment vertical="center"/>
    </xf>
    <xf numFmtId="166" fontId="10" fillId="2" borderId="63" xfId="0" applyNumberFormat="1" applyFont="1" applyFill="1" applyBorder="1" applyAlignment="1">
      <alignment vertical="center"/>
    </xf>
    <xf numFmtId="166" fontId="10" fillId="2" borderId="64" xfId="0" applyNumberFormat="1" applyFont="1" applyFill="1" applyBorder="1" applyAlignment="1">
      <alignment vertical="center"/>
    </xf>
    <xf numFmtId="166" fontId="10" fillId="2" borderId="65" xfId="0" applyNumberFormat="1" applyFont="1" applyFill="1" applyBorder="1" applyAlignment="1">
      <alignment vertical="center"/>
    </xf>
    <xf numFmtId="166" fontId="10" fillId="2" borderId="66" xfId="0" applyNumberFormat="1" applyFont="1" applyFill="1" applyBorder="1" applyAlignment="1">
      <alignment vertical="center"/>
    </xf>
    <xf numFmtId="165" fontId="19" fillId="2" borderId="60" xfId="0" applyNumberFormat="1" applyFont="1" applyFill="1" applyBorder="1" applyAlignment="1" applyProtection="1">
      <alignment horizontal="left" vertical="center" wrapText="1"/>
      <protection/>
    </xf>
    <xf numFmtId="165" fontId="10" fillId="2" borderId="17" xfId="0" applyNumberFormat="1" applyFont="1" applyFill="1" applyBorder="1" applyAlignment="1" applyProtection="1">
      <alignment horizontal="center" vertical="center" wrapText="1"/>
      <protection/>
    </xf>
    <xf numFmtId="165" fontId="18" fillId="2" borderId="69" xfId="0" applyNumberFormat="1" applyFont="1" applyFill="1" applyBorder="1" applyAlignment="1" applyProtection="1">
      <alignment horizontal="center" vertical="center" wrapText="1"/>
      <protection/>
    </xf>
    <xf numFmtId="165" fontId="18" fillId="2" borderId="18" xfId="0" applyNumberFormat="1" applyFont="1" applyFill="1" applyBorder="1" applyAlignment="1" applyProtection="1">
      <alignment horizontal="center" vertical="center" wrapText="1"/>
      <protection/>
    </xf>
    <xf numFmtId="165" fontId="18" fillId="2" borderId="17" xfId="0" applyNumberFormat="1" applyFont="1" applyFill="1" applyBorder="1" applyAlignment="1" applyProtection="1">
      <alignment horizontal="center" vertical="center" wrapText="1"/>
      <protection/>
    </xf>
    <xf numFmtId="166" fontId="6" fillId="2" borderId="17" xfId="0" applyNumberFormat="1" applyFont="1" applyFill="1" applyBorder="1" applyAlignment="1">
      <alignment vertical="center"/>
    </xf>
    <xf numFmtId="166" fontId="10" fillId="2" borderId="37" xfId="0" applyNumberFormat="1" applyFont="1" applyFill="1" applyBorder="1" applyAlignment="1">
      <alignment vertical="center"/>
    </xf>
    <xf numFmtId="166" fontId="10" fillId="2" borderId="38" xfId="0" applyNumberFormat="1" applyFont="1" applyFill="1" applyBorder="1" applyAlignment="1">
      <alignment vertical="center"/>
    </xf>
    <xf numFmtId="166" fontId="10" fillId="2" borderId="39" xfId="0" applyNumberFormat="1" applyFont="1" applyFill="1" applyBorder="1" applyAlignment="1">
      <alignment vertical="center"/>
    </xf>
    <xf numFmtId="166" fontId="10" fillId="2" borderId="40" xfId="0" applyNumberFormat="1" applyFont="1" applyFill="1" applyBorder="1" applyAlignment="1">
      <alignment vertical="center"/>
    </xf>
    <xf numFmtId="165" fontId="19" fillId="2" borderId="55" xfId="0" applyNumberFormat="1" applyFont="1" applyFill="1" applyBorder="1" applyAlignment="1" applyProtection="1">
      <alignment horizontal="left" vertical="center" wrapText="1"/>
      <protection/>
    </xf>
    <xf numFmtId="165" fontId="10" fillId="2" borderId="8" xfId="0" applyNumberFormat="1" applyFont="1" applyFill="1" applyBorder="1" applyAlignment="1" applyProtection="1">
      <alignment horizontal="center" vertical="center" wrapText="1"/>
      <protection/>
    </xf>
    <xf numFmtId="165" fontId="18" fillId="2" borderId="13" xfId="0" applyNumberFormat="1" applyFont="1" applyFill="1" applyBorder="1" applyAlignment="1" applyProtection="1">
      <alignment horizontal="center" vertical="center" wrapText="1"/>
      <protection/>
    </xf>
    <xf numFmtId="165" fontId="18" fillId="2" borderId="9" xfId="0" applyNumberFormat="1" applyFont="1" applyFill="1" applyBorder="1" applyAlignment="1" applyProtection="1">
      <alignment horizontal="center" vertical="center" wrapText="1"/>
      <protection/>
    </xf>
    <xf numFmtId="165" fontId="18" fillId="2" borderId="8" xfId="0" applyNumberFormat="1" applyFont="1" applyFill="1" applyBorder="1" applyAlignment="1" applyProtection="1">
      <alignment horizontal="center" vertical="center" wrapText="1"/>
      <protection/>
    </xf>
    <xf numFmtId="166" fontId="6" fillId="2" borderId="8" xfId="0" applyNumberFormat="1" applyFont="1" applyFill="1" applyBorder="1" applyAlignment="1">
      <alignment vertical="center"/>
    </xf>
    <xf numFmtId="166" fontId="10" fillId="2" borderId="41" xfId="0" applyNumberFormat="1" applyFont="1" applyFill="1" applyBorder="1" applyAlignment="1">
      <alignment vertical="center"/>
    </xf>
    <xf numFmtId="166" fontId="10" fillId="2" borderId="42" xfId="0" applyNumberFormat="1" applyFont="1" applyFill="1" applyBorder="1" applyAlignment="1">
      <alignment vertical="center"/>
    </xf>
    <xf numFmtId="166" fontId="10" fillId="2" borderId="43" xfId="0" applyNumberFormat="1" applyFont="1" applyFill="1" applyBorder="1" applyAlignment="1">
      <alignment vertical="center"/>
    </xf>
    <xf numFmtId="166" fontId="10" fillId="2" borderId="44" xfId="0" applyNumberFormat="1" applyFont="1" applyFill="1" applyBorder="1" applyAlignment="1">
      <alignment vertical="center"/>
    </xf>
    <xf numFmtId="165" fontId="18" fillId="0" borderId="53" xfId="0" applyNumberFormat="1" applyFont="1" applyBorder="1" applyAlignment="1" applyProtection="1">
      <alignment vertical="center" wrapText="1"/>
      <protection/>
    </xf>
    <xf numFmtId="165" fontId="18" fillId="0" borderId="4" xfId="0" applyNumberFormat="1" applyFont="1" applyBorder="1" applyAlignment="1" applyProtection="1">
      <alignment horizontal="center" vertical="center"/>
      <protection/>
    </xf>
    <xf numFmtId="165" fontId="18" fillId="0" borderId="5" xfId="0" applyNumberFormat="1" applyFont="1" applyBorder="1" applyAlignment="1" applyProtection="1">
      <alignment horizontal="center" vertical="center"/>
      <protection/>
    </xf>
    <xf numFmtId="165" fontId="18" fillId="0" borderId="60" xfId="0" applyNumberFormat="1" applyFont="1" applyBorder="1" applyAlignment="1" applyProtection="1">
      <alignment vertical="center" wrapText="1"/>
      <protection/>
    </xf>
    <xf numFmtId="165" fontId="18" fillId="0" borderId="61" xfId="0" applyNumberFormat="1" applyFont="1" applyBorder="1" applyAlignment="1" applyProtection="1">
      <alignment vertical="center" wrapText="1"/>
      <protection/>
    </xf>
    <xf numFmtId="165" fontId="6" fillId="3" borderId="2" xfId="0" applyNumberFormat="1" applyFont="1" applyFill="1" applyBorder="1" applyAlignment="1" applyProtection="1">
      <alignment vertical="center" wrapText="1"/>
      <protection/>
    </xf>
    <xf numFmtId="165" fontId="6" fillId="3" borderId="23" xfId="0" applyNumberFormat="1" applyFont="1" applyFill="1" applyBorder="1" applyAlignment="1" applyProtection="1">
      <alignment horizontal="center" vertical="center"/>
      <protection/>
    </xf>
    <xf numFmtId="165" fontId="6" fillId="3" borderId="2" xfId="0" applyNumberFormat="1" applyFont="1" applyFill="1" applyBorder="1" applyAlignment="1" applyProtection="1">
      <alignment horizontal="center" vertical="center"/>
      <protection/>
    </xf>
    <xf numFmtId="165" fontId="6" fillId="3" borderId="3" xfId="0" applyNumberFormat="1" applyFont="1" applyFill="1" applyBorder="1" applyAlignment="1" applyProtection="1">
      <alignment horizontal="center" vertical="center"/>
      <protection/>
    </xf>
    <xf numFmtId="166" fontId="6" fillId="3" borderId="8" xfId="0" applyNumberFormat="1" applyFont="1" applyFill="1" applyBorder="1" applyAlignment="1">
      <alignment vertical="center"/>
    </xf>
    <xf numFmtId="166" fontId="10" fillId="3" borderId="41" xfId="0" applyNumberFormat="1" applyFont="1" applyFill="1" applyBorder="1" applyAlignment="1">
      <alignment vertical="center"/>
    </xf>
    <xf numFmtId="166" fontId="10" fillId="3" borderId="42" xfId="0" applyNumberFormat="1" applyFont="1" applyFill="1" applyBorder="1" applyAlignment="1">
      <alignment vertical="center"/>
    </xf>
    <xf numFmtId="166" fontId="10" fillId="3" borderId="43" xfId="0" applyNumberFormat="1" applyFont="1" applyFill="1" applyBorder="1" applyAlignment="1">
      <alignment vertical="center"/>
    </xf>
    <xf numFmtId="166" fontId="10" fillId="3" borderId="44" xfId="0" applyNumberFormat="1" applyFont="1" applyFill="1" applyBorder="1" applyAlignment="1">
      <alignment vertical="center"/>
    </xf>
    <xf numFmtId="165" fontId="10" fillId="0" borderId="1" xfId="0" applyNumberFormat="1" applyFont="1" applyFill="1" applyBorder="1" applyAlignment="1" applyProtection="1">
      <alignment vertical="center" wrapText="1"/>
      <protection/>
    </xf>
    <xf numFmtId="165" fontId="18" fillId="0" borderId="6" xfId="0" applyNumberFormat="1" applyFont="1" applyFill="1" applyBorder="1" applyAlignment="1" applyProtection="1">
      <alignment horizontal="center" vertical="center"/>
      <protection/>
    </xf>
    <xf numFmtId="165" fontId="18" fillId="0" borderId="70" xfId="0" applyNumberFormat="1" applyFont="1" applyFill="1" applyBorder="1" applyAlignment="1" applyProtection="1">
      <alignment horizontal="center" vertical="center"/>
      <protection/>
    </xf>
    <xf numFmtId="165" fontId="18" fillId="0" borderId="7" xfId="0" applyNumberFormat="1" applyFont="1" applyFill="1" applyBorder="1" applyAlignment="1" applyProtection="1">
      <alignment horizontal="center" vertical="center"/>
      <protection/>
    </xf>
    <xf numFmtId="164" fontId="4" fillId="0" borderId="8" xfId="0" applyFont="1" applyBorder="1" applyAlignment="1">
      <alignment horizontal="center" vertical="center"/>
    </xf>
    <xf numFmtId="165" fontId="18" fillId="0" borderId="55" xfId="0" applyNumberFormat="1" applyFont="1" applyBorder="1" applyAlignment="1" applyProtection="1">
      <alignment horizontal="center" vertical="center"/>
      <protection/>
    </xf>
    <xf numFmtId="165" fontId="18" fillId="0" borderId="9" xfId="0" applyNumberFormat="1" applyFont="1" applyBorder="1" applyAlignment="1" applyProtection="1">
      <alignment horizontal="center" vertical="center"/>
      <protection/>
    </xf>
    <xf numFmtId="165" fontId="19" fillId="2" borderId="2" xfId="0" applyNumberFormat="1" applyFont="1" applyFill="1" applyBorder="1" applyAlignment="1" applyProtection="1">
      <alignment horizontal="center" vertical="center"/>
      <protection/>
    </xf>
    <xf numFmtId="165" fontId="19" fillId="2" borderId="3" xfId="0" applyNumberFormat="1" applyFont="1" applyFill="1" applyBorder="1" applyAlignment="1" applyProtection="1">
      <alignment horizontal="center" vertical="center"/>
      <protection/>
    </xf>
    <xf numFmtId="165" fontId="19" fillId="0" borderId="12" xfId="0" applyNumberFormat="1" applyFont="1" applyFill="1" applyBorder="1" applyAlignment="1" applyProtection="1">
      <alignment vertical="center" wrapText="1"/>
      <protection/>
    </xf>
    <xf numFmtId="165" fontId="18" fillId="0" borderId="12" xfId="0" applyNumberFormat="1" applyFont="1" applyFill="1" applyBorder="1" applyAlignment="1" applyProtection="1">
      <alignment vertical="center" wrapText="1"/>
      <protection/>
    </xf>
    <xf numFmtId="165" fontId="19" fillId="0" borderId="12" xfId="0" applyNumberFormat="1" applyFont="1" applyFill="1" applyBorder="1" applyAlignment="1" applyProtection="1">
      <alignment horizontal="center" vertical="center"/>
      <protection/>
    </xf>
    <xf numFmtId="166" fontId="6" fillId="0" borderId="12" xfId="0" applyNumberFormat="1" applyFont="1" applyFill="1" applyBorder="1" applyAlignment="1">
      <alignment vertical="center"/>
    </xf>
    <xf numFmtId="166" fontId="10" fillId="0" borderId="12" xfId="0" applyNumberFormat="1" applyFont="1" applyFill="1" applyBorder="1" applyAlignment="1">
      <alignment vertical="center"/>
    </xf>
    <xf numFmtId="165" fontId="19" fillId="0" borderId="0" xfId="0" applyNumberFormat="1" applyFont="1" applyFill="1" applyBorder="1" applyAlignment="1" applyProtection="1">
      <alignment vertical="center" wrapText="1"/>
      <protection/>
    </xf>
    <xf numFmtId="165" fontId="18" fillId="0" borderId="0" xfId="0" applyNumberFormat="1" applyFont="1" applyFill="1" applyBorder="1" applyAlignment="1" applyProtection="1">
      <alignment vertical="center" wrapText="1"/>
      <protection/>
    </xf>
    <xf numFmtId="165" fontId="19" fillId="0" borderId="0" xfId="0" applyNumberFormat="1" applyFont="1" applyFill="1" applyBorder="1" applyAlignment="1" applyProtection="1">
      <alignment horizontal="center" vertical="center"/>
      <protection/>
    </xf>
    <xf numFmtId="166" fontId="6" fillId="0" borderId="0" xfId="0" applyNumberFormat="1" applyFont="1" applyFill="1" applyBorder="1" applyAlignment="1">
      <alignment vertical="center"/>
    </xf>
    <xf numFmtId="166" fontId="10" fillId="0" borderId="0" xfId="0" applyNumberFormat="1" applyFont="1" applyFill="1" applyBorder="1" applyAlignment="1">
      <alignment vertical="center"/>
    </xf>
    <xf numFmtId="165" fontId="18" fillId="0" borderId="67" xfId="0" applyNumberFormat="1" applyFont="1" applyBorder="1" applyAlignment="1" applyProtection="1">
      <alignment vertical="center" wrapText="1"/>
      <protection/>
    </xf>
    <xf numFmtId="165" fontId="18" fillId="3" borderId="1" xfId="0" applyNumberFormat="1" applyFont="1" applyFill="1" applyBorder="1" applyAlignment="1" applyProtection="1">
      <alignment horizontal="center" vertical="center"/>
      <protection/>
    </xf>
    <xf numFmtId="165" fontId="18" fillId="3" borderId="16" xfId="0" applyNumberFormat="1" applyFont="1" applyFill="1" applyBorder="1" applyAlignment="1" applyProtection="1">
      <alignment horizontal="center" vertical="center"/>
      <protection/>
    </xf>
    <xf numFmtId="165" fontId="10" fillId="0" borderId="60" xfId="0" applyNumberFormat="1" applyFont="1" applyBorder="1" applyAlignment="1" applyProtection="1">
      <alignment vertical="center" wrapText="1"/>
      <protection/>
    </xf>
    <xf numFmtId="165" fontId="18" fillId="0" borderId="22" xfId="0" applyNumberFormat="1" applyFont="1" applyBorder="1" applyAlignment="1" applyProtection="1">
      <alignment horizontal="center" vertical="center"/>
      <protection/>
    </xf>
    <xf numFmtId="166" fontId="10" fillId="0" borderId="63" xfId="0" applyNumberFormat="1" applyFont="1" applyBorder="1" applyAlignment="1">
      <alignment vertical="center"/>
    </xf>
    <xf numFmtId="166" fontId="10" fillId="0" borderId="64" xfId="0" applyNumberFormat="1" applyFont="1" applyBorder="1" applyAlignment="1">
      <alignment vertical="center"/>
    </xf>
    <xf numFmtId="166" fontId="10" fillId="0" borderId="65" xfId="0" applyNumberFormat="1" applyFont="1" applyBorder="1" applyAlignment="1">
      <alignment vertical="center"/>
    </xf>
    <xf numFmtId="166" fontId="10" fillId="0" borderId="66" xfId="0" applyNumberFormat="1" applyFont="1" applyBorder="1" applyAlignment="1">
      <alignment vertical="center"/>
    </xf>
    <xf numFmtId="165" fontId="18" fillId="0" borderId="15" xfId="0" applyNumberFormat="1" applyFont="1" applyBorder="1" applyAlignment="1" applyProtection="1">
      <alignment horizontal="center" vertical="center"/>
      <protection/>
    </xf>
    <xf numFmtId="165" fontId="10" fillId="0" borderId="55" xfId="0" applyNumberFormat="1" applyFont="1" applyBorder="1" applyAlignment="1" applyProtection="1">
      <alignment vertical="center" wrapText="1"/>
      <protection/>
    </xf>
    <xf numFmtId="165" fontId="18" fillId="0" borderId="70" xfId="0" applyNumberFormat="1" applyFont="1" applyBorder="1" applyAlignment="1" applyProtection="1">
      <alignment vertical="center" wrapText="1"/>
      <protection/>
    </xf>
    <xf numFmtId="165" fontId="18" fillId="3" borderId="14" xfId="0" applyNumberFormat="1" applyFont="1" applyFill="1" applyBorder="1" applyAlignment="1" applyProtection="1">
      <alignment horizontal="center" vertical="center"/>
      <protection/>
    </xf>
    <xf numFmtId="165" fontId="18" fillId="3" borderId="53" xfId="0" applyNumberFormat="1" applyFont="1" applyFill="1" applyBorder="1" applyAlignment="1" applyProtection="1">
      <alignment horizontal="center" vertical="center"/>
      <protection/>
    </xf>
    <xf numFmtId="165" fontId="18" fillId="3" borderId="15" xfId="0" applyNumberFormat="1" applyFont="1" applyFill="1" applyBorder="1" applyAlignment="1" applyProtection="1">
      <alignment horizontal="center" vertical="center"/>
      <protection/>
    </xf>
    <xf numFmtId="165" fontId="18" fillId="0" borderId="54" xfId="0" applyNumberFormat="1" applyFont="1" applyBorder="1" applyAlignment="1" applyProtection="1">
      <alignment vertical="center" wrapText="1"/>
      <protection/>
    </xf>
    <xf numFmtId="165" fontId="6" fillId="2" borderId="1" xfId="0" applyNumberFormat="1" applyFont="1" applyFill="1" applyBorder="1" applyAlignment="1" applyProtection="1">
      <alignment horizontal="left" vertical="center" wrapText="1"/>
      <protection/>
    </xf>
    <xf numFmtId="165" fontId="6" fillId="2" borderId="67" xfId="0" applyNumberFormat="1" applyFont="1" applyFill="1" applyBorder="1" applyAlignment="1" applyProtection="1">
      <alignment horizontal="center" vertical="center"/>
      <protection/>
    </xf>
    <xf numFmtId="165" fontId="6" fillId="2" borderId="1" xfId="0" applyNumberFormat="1" applyFont="1" applyFill="1" applyBorder="1" applyAlignment="1" applyProtection="1">
      <alignment horizontal="center" vertical="center"/>
      <protection/>
    </xf>
    <xf numFmtId="165" fontId="6" fillId="2" borderId="16" xfId="0" applyNumberFormat="1" applyFont="1" applyFill="1" applyBorder="1" applyAlignment="1" applyProtection="1">
      <alignment horizontal="center" vertical="center"/>
      <protection/>
    </xf>
    <xf numFmtId="166" fontId="6" fillId="2" borderId="1" xfId="0" applyNumberFormat="1" applyFont="1" applyFill="1" applyBorder="1" applyAlignment="1">
      <alignment vertical="center"/>
    </xf>
    <xf numFmtId="166" fontId="10" fillId="2" borderId="49" xfId="0" applyNumberFormat="1" applyFont="1" applyFill="1" applyBorder="1" applyAlignment="1">
      <alignment vertical="center"/>
    </xf>
    <xf numFmtId="166" fontId="10" fillId="2" borderId="50" xfId="0" applyNumberFormat="1" applyFont="1" applyFill="1" applyBorder="1" applyAlignment="1">
      <alignment vertical="center"/>
    </xf>
    <xf numFmtId="166" fontId="10" fillId="2" borderId="51" xfId="0" applyNumberFormat="1" applyFont="1" applyFill="1" applyBorder="1" applyAlignment="1">
      <alignment vertical="center"/>
    </xf>
    <xf numFmtId="166" fontId="10" fillId="2" borderId="52" xfId="0" applyNumberFormat="1" applyFont="1" applyFill="1" applyBorder="1" applyAlignment="1">
      <alignment vertical="center"/>
    </xf>
    <xf numFmtId="165" fontId="10" fillId="6" borderId="17" xfId="0" applyNumberFormat="1" applyFont="1" applyFill="1" applyBorder="1" applyAlignment="1" applyProtection="1">
      <alignment vertical="center" wrapText="1"/>
      <protection/>
    </xf>
    <xf numFmtId="165" fontId="18" fillId="6" borderId="19" xfId="0" applyNumberFormat="1" applyFont="1" applyFill="1" applyBorder="1" applyAlignment="1" applyProtection="1">
      <alignment horizontal="center" vertical="center"/>
      <protection/>
    </xf>
    <xf numFmtId="165" fontId="18" fillId="6" borderId="17" xfId="0" applyNumberFormat="1" applyFont="1" applyFill="1" applyBorder="1" applyAlignment="1" applyProtection="1">
      <alignment horizontal="center" vertical="center"/>
      <protection/>
    </xf>
    <xf numFmtId="165" fontId="18" fillId="6" borderId="18" xfId="0" applyNumberFormat="1" applyFont="1" applyFill="1" applyBorder="1" applyAlignment="1" applyProtection="1">
      <alignment horizontal="center" vertical="center"/>
      <protection/>
    </xf>
    <xf numFmtId="166" fontId="6" fillId="6" borderId="17" xfId="0" applyNumberFormat="1" applyFont="1" applyFill="1" applyBorder="1" applyAlignment="1">
      <alignment vertical="center"/>
    </xf>
    <xf numFmtId="166" fontId="10" fillId="6" borderId="37" xfId="0" applyNumberFormat="1" applyFont="1" applyFill="1" applyBorder="1" applyAlignment="1">
      <alignment vertical="center"/>
    </xf>
    <xf numFmtId="166" fontId="10" fillId="6" borderId="38" xfId="0" applyNumberFormat="1" applyFont="1" applyFill="1" applyBorder="1" applyAlignment="1">
      <alignment vertical="center"/>
    </xf>
    <xf numFmtId="166" fontId="10" fillId="6" borderId="39" xfId="0" applyNumberFormat="1" applyFont="1" applyFill="1" applyBorder="1" applyAlignment="1">
      <alignment vertical="center"/>
    </xf>
    <xf numFmtId="166" fontId="10" fillId="6" borderId="40" xfId="0" applyNumberFormat="1" applyFont="1" applyFill="1" applyBorder="1" applyAlignment="1">
      <alignment vertical="center"/>
    </xf>
    <xf numFmtId="165" fontId="10" fillId="6" borderId="19" xfId="0" applyNumberFormat="1" applyFont="1" applyFill="1" applyBorder="1" applyAlignment="1" applyProtection="1">
      <alignment vertical="center" wrapText="1"/>
      <protection/>
    </xf>
    <xf numFmtId="165" fontId="18" fillId="6" borderId="22" xfId="0" applyNumberFormat="1" applyFont="1" applyFill="1" applyBorder="1" applyAlignment="1" applyProtection="1">
      <alignment horizontal="center" vertical="center"/>
      <protection/>
    </xf>
    <xf numFmtId="166" fontId="6" fillId="6" borderId="19" xfId="0" applyNumberFormat="1" applyFont="1" applyFill="1" applyBorder="1" applyAlignment="1">
      <alignment vertical="center"/>
    </xf>
    <xf numFmtId="166" fontId="10" fillId="6" borderId="45" xfId="0" applyNumberFormat="1" applyFont="1" applyFill="1" applyBorder="1" applyAlignment="1">
      <alignment vertical="center"/>
    </xf>
    <xf numFmtId="166" fontId="10" fillId="6" borderId="46" xfId="0" applyNumberFormat="1" applyFont="1" applyFill="1" applyBorder="1" applyAlignment="1">
      <alignment vertical="center"/>
    </xf>
    <xf numFmtId="166" fontId="10" fillId="6" borderId="47" xfId="0" applyNumberFormat="1" applyFont="1" applyFill="1" applyBorder="1" applyAlignment="1">
      <alignment vertical="center"/>
    </xf>
    <xf numFmtId="166" fontId="10" fillId="6" borderId="48" xfId="0" applyNumberFormat="1" applyFont="1" applyFill="1" applyBorder="1" applyAlignment="1">
      <alignment vertical="center"/>
    </xf>
    <xf numFmtId="164" fontId="0" fillId="0" borderId="12" xfId="0" applyFill="1" applyBorder="1" applyAlignment="1">
      <alignment horizontal="center" vertical="center" textRotation="90" wrapText="1"/>
    </xf>
    <xf numFmtId="165" fontId="10" fillId="0" borderId="12" xfId="0" applyNumberFormat="1" applyFont="1" applyFill="1" applyBorder="1" applyAlignment="1" applyProtection="1">
      <alignment vertical="center" wrapText="1"/>
      <protection/>
    </xf>
    <xf numFmtId="164" fontId="0" fillId="0" borderId="12" xfId="0" applyFill="1" applyBorder="1" applyAlignment="1">
      <alignment vertical="center" wrapText="1"/>
    </xf>
    <xf numFmtId="164" fontId="0" fillId="0" borderId="10" xfId="0" applyFill="1" applyBorder="1" applyAlignment="1">
      <alignment horizontal="center" vertical="center" textRotation="90" wrapText="1"/>
    </xf>
    <xf numFmtId="165" fontId="10" fillId="0" borderId="10" xfId="0" applyNumberFormat="1" applyFont="1" applyFill="1" applyBorder="1" applyAlignment="1" applyProtection="1">
      <alignment vertical="center" wrapText="1"/>
      <protection/>
    </xf>
    <xf numFmtId="164" fontId="0" fillId="0" borderId="10" xfId="0" applyFill="1" applyBorder="1" applyAlignment="1">
      <alignment vertical="center" wrapText="1"/>
    </xf>
    <xf numFmtId="165" fontId="18" fillId="0" borderId="10" xfId="0" applyNumberFormat="1" applyFont="1" applyFill="1" applyBorder="1" applyAlignment="1" applyProtection="1">
      <alignment horizontal="center" vertical="center"/>
      <protection/>
    </xf>
    <xf numFmtId="166" fontId="6" fillId="0" borderId="10" xfId="0" applyNumberFormat="1" applyFont="1" applyFill="1" applyBorder="1" applyAlignment="1">
      <alignment vertical="center"/>
    </xf>
    <xf numFmtId="166" fontId="10" fillId="0" borderId="10" xfId="0" applyNumberFormat="1" applyFont="1" applyFill="1" applyBorder="1" applyAlignment="1">
      <alignment vertical="center"/>
    </xf>
    <xf numFmtId="164" fontId="10" fillId="0" borderId="3" xfId="0" applyFont="1" applyBorder="1" applyAlignment="1">
      <alignment horizontal="center" vertical="center" textRotation="90" wrapText="1"/>
    </xf>
    <xf numFmtId="165" fontId="2" fillId="0" borderId="2" xfId="0" applyNumberFormat="1" applyFont="1" applyFill="1" applyBorder="1" applyAlignment="1" applyProtection="1">
      <alignment horizontal="left" vertical="center" wrapText="1"/>
      <protection/>
    </xf>
    <xf numFmtId="165" fontId="18" fillId="0" borderId="3" xfId="0" applyNumberFormat="1" applyFont="1" applyFill="1" applyBorder="1" applyAlignment="1" applyProtection="1">
      <alignment horizontal="center" vertical="center"/>
      <protection/>
    </xf>
    <xf numFmtId="165" fontId="18" fillId="0" borderId="67" xfId="0" applyNumberFormat="1" applyFont="1" applyFill="1" applyBorder="1" applyAlignment="1" applyProtection="1">
      <alignment horizontal="center" vertical="center"/>
      <protection/>
    </xf>
    <xf numFmtId="165" fontId="18" fillId="0" borderId="1" xfId="0" applyNumberFormat="1" applyFont="1" applyFill="1" applyBorder="1" applyAlignment="1" applyProtection="1">
      <alignment horizontal="center" vertical="center"/>
      <protection/>
    </xf>
    <xf numFmtId="165" fontId="18" fillId="0" borderId="16" xfId="0" applyNumberFormat="1" applyFont="1" applyFill="1" applyBorder="1" applyAlignment="1" applyProtection="1">
      <alignment horizontal="center" vertical="center"/>
      <protection/>
    </xf>
    <xf numFmtId="165" fontId="2" fillId="0" borderId="2" xfId="0" applyNumberFormat="1" applyFont="1" applyFill="1" applyBorder="1" applyAlignment="1" applyProtection="1">
      <alignment vertical="center" wrapText="1"/>
      <protection/>
    </xf>
    <xf numFmtId="165" fontId="6" fillId="8" borderId="2" xfId="0" applyNumberFormat="1" applyFont="1" applyFill="1" applyBorder="1" applyAlignment="1" applyProtection="1">
      <alignment horizontal="center" vertical="center"/>
      <protection/>
    </xf>
    <xf numFmtId="165" fontId="6" fillId="8" borderId="3" xfId="0" applyNumberFormat="1" applyFont="1" applyFill="1" applyBorder="1" applyAlignment="1" applyProtection="1">
      <alignment horizontal="center" vertical="center"/>
      <protection/>
    </xf>
    <xf numFmtId="166" fontId="10" fillId="8" borderId="25" xfId="0" applyNumberFormat="1" applyFont="1" applyFill="1" applyBorder="1" applyAlignment="1">
      <alignment vertical="center"/>
    </xf>
    <xf numFmtId="164" fontId="7" fillId="2" borderId="2" xfId="0" applyFont="1" applyFill="1" applyBorder="1" applyAlignment="1">
      <alignment horizontal="left" vertical="center" wrapText="1"/>
    </xf>
    <xf numFmtId="165" fontId="10" fillId="0" borderId="14" xfId="0" applyNumberFormat="1" applyFont="1" applyBorder="1" applyAlignment="1" applyProtection="1">
      <alignment horizontal="center" vertical="center" textRotation="90" wrapText="1"/>
      <protection/>
    </xf>
    <xf numFmtId="165" fontId="18" fillId="0" borderId="60" xfId="0" applyNumberFormat="1" applyFont="1" applyBorder="1" applyAlignment="1" applyProtection="1">
      <alignment horizontal="left" vertical="center" wrapText="1"/>
      <protection/>
    </xf>
    <xf numFmtId="165" fontId="18" fillId="0" borderId="55" xfId="0" applyNumberFormat="1" applyFont="1" applyBorder="1" applyAlignment="1" applyProtection="1">
      <alignment vertical="center" wrapText="1"/>
      <protection/>
    </xf>
    <xf numFmtId="165" fontId="18" fillId="0" borderId="61" xfId="0" applyNumberFormat="1" applyFont="1" applyFill="1" applyBorder="1" applyAlignment="1" applyProtection="1">
      <alignment horizontal="left" vertical="center" wrapText="1"/>
      <protection/>
    </xf>
    <xf numFmtId="164" fontId="18" fillId="0" borderId="1" xfId="0" applyFont="1" applyBorder="1" applyAlignment="1">
      <alignment horizontal="center" vertical="center"/>
    </xf>
    <xf numFmtId="165" fontId="18" fillId="0" borderId="16" xfId="0" applyNumberFormat="1" applyFont="1" applyBorder="1" applyAlignment="1" applyProtection="1">
      <alignment horizontal="center" vertical="center"/>
      <protection/>
    </xf>
    <xf numFmtId="165" fontId="18" fillId="0" borderId="54" xfId="0" applyNumberFormat="1" applyFont="1" applyFill="1" applyBorder="1" applyAlignment="1" applyProtection="1">
      <alignment horizontal="left" vertical="center" wrapText="1"/>
      <protection/>
    </xf>
    <xf numFmtId="165" fontId="18" fillId="3" borderId="55" xfId="0" applyNumberFormat="1" applyFont="1" applyFill="1" applyBorder="1" applyAlignment="1" applyProtection="1">
      <alignment vertical="center" wrapText="1"/>
      <protection/>
    </xf>
    <xf numFmtId="164" fontId="18" fillId="3" borderId="55" xfId="0" applyFont="1" applyFill="1" applyBorder="1" applyAlignment="1">
      <alignment horizontal="center" vertical="center"/>
    </xf>
    <xf numFmtId="165" fontId="18" fillId="3" borderId="55" xfId="0" applyNumberFormat="1" applyFont="1" applyFill="1" applyBorder="1" applyAlignment="1" applyProtection="1">
      <alignment horizontal="center" vertical="center"/>
      <protection/>
    </xf>
    <xf numFmtId="165" fontId="18" fillId="3" borderId="8" xfId="0" applyNumberFormat="1" applyFont="1" applyFill="1" applyBorder="1" applyAlignment="1" applyProtection="1">
      <alignment horizontal="center" vertical="center"/>
      <protection/>
    </xf>
    <xf numFmtId="165" fontId="18" fillId="3" borderId="9" xfId="0" applyNumberFormat="1" applyFont="1" applyFill="1" applyBorder="1" applyAlignment="1" applyProtection="1">
      <alignment horizontal="center" vertical="center"/>
      <protection/>
    </xf>
    <xf numFmtId="165" fontId="6" fillId="2" borderId="23" xfId="0" applyNumberFormat="1" applyFont="1" applyFill="1" applyBorder="1" applyAlignment="1" applyProtection="1">
      <alignment horizontal="left" vertical="center" wrapText="1"/>
      <protection/>
    </xf>
    <xf numFmtId="165" fontId="19" fillId="2" borderId="2" xfId="0" applyNumberFormat="1" applyFont="1" applyFill="1" applyBorder="1" applyAlignment="1" applyProtection="1">
      <alignment horizontal="left" vertical="center" wrapText="1"/>
      <protection/>
    </xf>
    <xf numFmtId="165" fontId="19" fillId="3" borderId="61" xfId="0" applyNumberFormat="1" applyFont="1" applyFill="1" applyBorder="1" applyAlignment="1" applyProtection="1">
      <alignment horizontal="left" vertical="center" wrapText="1"/>
      <protection/>
    </xf>
    <xf numFmtId="165" fontId="18" fillId="3" borderId="14" xfId="0" applyNumberFormat="1" applyFont="1" applyFill="1" applyBorder="1" applyAlignment="1" applyProtection="1">
      <alignment horizontal="center" vertical="center" wrapText="1"/>
      <protection/>
    </xf>
    <xf numFmtId="165" fontId="18" fillId="0" borderId="71" xfId="0" applyNumberFormat="1" applyFont="1" applyFill="1" applyBorder="1" applyAlignment="1" applyProtection="1">
      <alignment horizontal="left" vertical="center" wrapText="1"/>
      <protection/>
    </xf>
    <xf numFmtId="165" fontId="18" fillId="0" borderId="17" xfId="0" applyNumberFormat="1" applyFont="1" applyBorder="1" applyAlignment="1" applyProtection="1">
      <alignment vertical="center" wrapText="1"/>
      <protection/>
    </xf>
    <xf numFmtId="164" fontId="4" fillId="0" borderId="8" xfId="0" applyFont="1" applyBorder="1" applyAlignment="1">
      <alignment horizontal="center" vertical="center" wrapText="1"/>
    </xf>
    <xf numFmtId="165" fontId="19" fillId="3" borderId="70" xfId="0" applyNumberFormat="1" applyFont="1" applyFill="1" applyBorder="1" applyAlignment="1" applyProtection="1">
      <alignment horizontal="left" vertical="center" wrapText="1"/>
      <protection/>
    </xf>
    <xf numFmtId="164" fontId="4" fillId="3" borderId="6" xfId="0" applyFont="1" applyFill="1" applyBorder="1" applyAlignment="1">
      <alignment horizontal="center" vertical="center" wrapText="1"/>
    </xf>
    <xf numFmtId="165" fontId="18" fillId="3" borderId="70" xfId="0" applyNumberFormat="1" applyFont="1" applyFill="1" applyBorder="1" applyAlignment="1" applyProtection="1">
      <alignment horizontal="center" vertical="center"/>
      <protection/>
    </xf>
    <xf numFmtId="165" fontId="18" fillId="0" borderId="19" xfId="0" applyNumberFormat="1" applyFont="1" applyBorder="1" applyAlignment="1" applyProtection="1">
      <alignment vertical="center" wrapText="1"/>
      <protection/>
    </xf>
    <xf numFmtId="164" fontId="18" fillId="0" borderId="4" xfId="0" applyFont="1" applyBorder="1" applyAlignment="1">
      <alignment horizontal="center" vertical="center"/>
    </xf>
    <xf numFmtId="165" fontId="18" fillId="0" borderId="28" xfId="0" applyNumberFormat="1" applyFont="1" applyBorder="1" applyAlignment="1">
      <alignment horizontal="center" vertical="center" wrapText="1"/>
    </xf>
    <xf numFmtId="165" fontId="18" fillId="0" borderId="28" xfId="0" applyNumberFormat="1" applyFont="1" applyBorder="1" applyAlignment="1">
      <alignment horizontal="center" vertical="center"/>
    </xf>
    <xf numFmtId="165" fontId="18" fillId="0" borderId="4" xfId="0" applyNumberFormat="1" applyFont="1" applyBorder="1" applyAlignment="1">
      <alignment horizontal="center" vertical="center"/>
    </xf>
    <xf numFmtId="165" fontId="18" fillId="0" borderId="5" xfId="0" applyNumberFormat="1" applyFont="1" applyBorder="1" applyAlignment="1">
      <alignment horizontal="center" vertical="center"/>
    </xf>
    <xf numFmtId="165" fontId="18" fillId="0" borderId="6" xfId="0" applyNumberFormat="1" applyFont="1" applyBorder="1" applyAlignment="1" applyProtection="1">
      <alignment vertical="center" wrapText="1"/>
      <protection/>
    </xf>
    <xf numFmtId="165" fontId="18" fillId="0" borderId="7" xfId="0" applyNumberFormat="1" applyFont="1" applyBorder="1" applyAlignment="1" applyProtection="1">
      <alignment horizontal="center" vertical="center"/>
      <protection/>
    </xf>
    <xf numFmtId="165" fontId="18" fillId="0" borderId="8" xfId="0" applyNumberFormat="1" applyFont="1" applyBorder="1" applyAlignment="1" applyProtection="1">
      <alignment vertical="top" wrapText="1"/>
      <protection/>
    </xf>
    <xf numFmtId="165" fontId="18" fillId="3" borderId="21" xfId="0" applyNumberFormat="1" applyFont="1" applyFill="1" applyBorder="1" applyAlignment="1">
      <alignment horizontal="center" vertical="center"/>
    </xf>
    <xf numFmtId="165" fontId="18" fillId="3" borderId="61" xfId="0" applyNumberFormat="1" applyFont="1" applyFill="1" applyBorder="1" applyAlignment="1" applyProtection="1">
      <alignment horizontal="center" vertical="center"/>
      <protection/>
    </xf>
    <xf numFmtId="165" fontId="18" fillId="3" borderId="21" xfId="0" applyNumberFormat="1" applyFont="1" applyFill="1" applyBorder="1" applyAlignment="1" applyProtection="1">
      <alignment horizontal="center" vertical="center"/>
      <protection/>
    </xf>
    <xf numFmtId="165" fontId="2" fillId="0" borderId="60" xfId="0" applyNumberFormat="1" applyFont="1" applyFill="1" applyBorder="1" applyAlignment="1" applyProtection="1">
      <alignment vertical="center" wrapText="1"/>
      <protection/>
    </xf>
    <xf numFmtId="165" fontId="18" fillId="0" borderId="19" xfId="0" applyNumberFormat="1" applyFont="1" applyBorder="1" applyAlignment="1">
      <alignment horizontal="center" vertical="center"/>
    </xf>
    <xf numFmtId="165" fontId="18" fillId="0" borderId="21" xfId="0" applyNumberFormat="1" applyFont="1" applyFill="1" applyBorder="1" applyAlignment="1" applyProtection="1">
      <alignment horizontal="center" vertical="center"/>
      <protection/>
    </xf>
    <xf numFmtId="165" fontId="18" fillId="0" borderId="62" xfId="0" applyNumberFormat="1" applyFont="1" applyFill="1" applyBorder="1" applyAlignment="1" applyProtection="1">
      <alignment horizontal="center" vertical="center"/>
      <protection/>
    </xf>
    <xf numFmtId="165" fontId="19" fillId="0" borderId="12" xfId="0" applyNumberFormat="1" applyFont="1" applyFill="1" applyBorder="1" applyAlignment="1" applyProtection="1">
      <alignment horizontal="left" vertical="center" wrapText="1"/>
      <protection/>
    </xf>
    <xf numFmtId="165" fontId="19" fillId="0" borderId="10" xfId="0" applyNumberFormat="1" applyFont="1" applyFill="1" applyBorder="1" applyAlignment="1" applyProtection="1">
      <alignment horizontal="left" vertical="center" wrapText="1"/>
      <protection/>
    </xf>
    <xf numFmtId="165" fontId="19" fillId="0" borderId="10" xfId="0" applyNumberFormat="1" applyFont="1" applyFill="1" applyBorder="1" applyAlignment="1" applyProtection="1">
      <alignment horizontal="center" vertical="center"/>
      <protection/>
    </xf>
    <xf numFmtId="165" fontId="19" fillId="2" borderId="11" xfId="0" applyNumberFormat="1" applyFont="1" applyFill="1" applyBorder="1" applyAlignment="1" applyProtection="1">
      <alignment horizontal="center" vertical="center" wrapText="1"/>
      <protection/>
    </xf>
    <xf numFmtId="165" fontId="26" fillId="7" borderId="4" xfId="0" applyNumberFormat="1" applyFont="1" applyFill="1" applyBorder="1" applyAlignment="1" applyProtection="1">
      <alignment vertical="center" wrapText="1"/>
      <protection/>
    </xf>
    <xf numFmtId="165" fontId="19" fillId="7" borderId="4" xfId="0" applyNumberFormat="1" applyFont="1" applyFill="1" applyBorder="1" applyAlignment="1" applyProtection="1">
      <alignment horizontal="center" vertical="center" wrapText="1"/>
      <protection/>
    </xf>
    <xf numFmtId="165" fontId="19" fillId="7" borderId="5" xfId="0" applyNumberFormat="1" applyFont="1" applyFill="1" applyBorder="1" applyAlignment="1" applyProtection="1">
      <alignment horizontal="center" vertical="center" wrapText="1"/>
      <protection/>
    </xf>
    <xf numFmtId="165" fontId="18" fillId="0" borderId="1" xfId="0" applyNumberFormat="1" applyFont="1" applyFill="1" applyBorder="1" applyAlignment="1" applyProtection="1">
      <alignment horizontal="center" vertical="center" textRotation="90" wrapText="1"/>
      <protection/>
    </xf>
    <xf numFmtId="165" fontId="18" fillId="0" borderId="17" xfId="0" applyNumberFormat="1" applyFont="1" applyBorder="1" applyAlignment="1" applyProtection="1">
      <alignment horizontal="left" vertical="center" wrapText="1"/>
      <protection/>
    </xf>
    <xf numFmtId="165" fontId="18" fillId="0" borderId="18" xfId="0" applyNumberFormat="1" applyFont="1" applyBorder="1" applyAlignment="1" applyProtection="1">
      <alignment horizontal="center" vertical="center"/>
      <protection/>
    </xf>
    <xf numFmtId="166" fontId="18" fillId="3" borderId="17" xfId="0" applyNumberFormat="1" applyFont="1" applyFill="1" applyBorder="1" applyAlignment="1" applyProtection="1">
      <alignment horizontal="center" vertical="center"/>
      <protection/>
    </xf>
    <xf numFmtId="166" fontId="18" fillId="3" borderId="18" xfId="0" applyNumberFormat="1" applyFont="1" applyFill="1" applyBorder="1" applyAlignment="1" applyProtection="1">
      <alignment horizontal="center" vertical="center"/>
      <protection/>
    </xf>
    <xf numFmtId="165" fontId="29" fillId="0" borderId="19" xfId="0" applyNumberFormat="1" applyFont="1" applyBorder="1" applyAlignment="1" applyProtection="1">
      <alignment vertical="center" wrapText="1"/>
      <protection/>
    </xf>
    <xf numFmtId="165" fontId="18" fillId="0" borderId="15" xfId="0" applyNumberFormat="1" applyFont="1" applyFill="1" applyBorder="1" applyAlignment="1" applyProtection="1">
      <alignment horizontal="center" vertical="center" textRotation="90" wrapText="1"/>
      <protection/>
    </xf>
    <xf numFmtId="165" fontId="18" fillId="0" borderId="2" xfId="0" applyNumberFormat="1" applyFont="1" applyBorder="1" applyAlignment="1" applyProtection="1">
      <alignment vertical="center" wrapText="1"/>
      <protection/>
    </xf>
    <xf numFmtId="165" fontId="18" fillId="0" borderId="3" xfId="0" applyNumberFormat="1" applyFont="1" applyBorder="1" applyAlignment="1" applyProtection="1">
      <alignment horizontal="center" vertical="center"/>
      <protection/>
    </xf>
    <xf numFmtId="165" fontId="10" fillId="0" borderId="11" xfId="0" applyNumberFormat="1" applyFont="1" applyFill="1" applyBorder="1" applyAlignment="1" applyProtection="1">
      <alignment horizontal="center" vertical="center" textRotation="90" wrapText="1"/>
      <protection/>
    </xf>
    <xf numFmtId="165" fontId="18" fillId="0" borderId="11" xfId="0" applyNumberFormat="1" applyFont="1" applyFill="1" applyBorder="1" applyAlignment="1" applyProtection="1">
      <alignment vertical="center" wrapText="1"/>
      <protection/>
    </xf>
    <xf numFmtId="165" fontId="5" fillId="0" borderId="11" xfId="0" applyNumberFormat="1" applyFont="1" applyFill="1" applyBorder="1" applyAlignment="1" applyProtection="1">
      <alignment vertical="center" wrapText="1"/>
      <protection/>
    </xf>
    <xf numFmtId="164" fontId="4" fillId="0" borderId="11" xfId="0" applyFont="1" applyFill="1" applyBorder="1" applyAlignment="1">
      <alignment horizontal="center" vertical="center"/>
    </xf>
    <xf numFmtId="165" fontId="18" fillId="0" borderId="11" xfId="0" applyNumberFormat="1" applyFont="1" applyFill="1" applyBorder="1" applyAlignment="1" applyProtection="1">
      <alignment horizontal="center" vertical="center"/>
      <protection/>
    </xf>
    <xf numFmtId="166" fontId="6" fillId="0" borderId="11" xfId="0" applyNumberFormat="1" applyFont="1" applyFill="1" applyBorder="1" applyAlignment="1">
      <alignment vertical="center"/>
    </xf>
    <xf numFmtId="166" fontId="10" fillId="0" borderId="11" xfId="0" applyNumberFormat="1" applyFont="1" applyFill="1" applyBorder="1" applyAlignment="1">
      <alignment vertical="center"/>
    </xf>
    <xf numFmtId="166" fontId="10" fillId="2" borderId="2" xfId="0" applyNumberFormat="1" applyFont="1" applyFill="1" applyBorder="1" applyAlignment="1">
      <alignment vertical="center"/>
    </xf>
    <xf numFmtId="165" fontId="26" fillId="7" borderId="2" xfId="0" applyNumberFormat="1" applyFont="1" applyFill="1" applyBorder="1" applyAlignment="1" applyProtection="1">
      <alignment vertical="center" wrapText="1"/>
      <protection/>
    </xf>
    <xf numFmtId="165" fontId="19" fillId="7" borderId="11" xfId="0" applyNumberFormat="1" applyFont="1" applyFill="1" applyBorder="1" applyAlignment="1" applyProtection="1">
      <alignment horizontal="center" vertical="center"/>
      <protection/>
    </xf>
    <xf numFmtId="165" fontId="19" fillId="7" borderId="2" xfId="0" applyNumberFormat="1" applyFont="1" applyFill="1" applyBorder="1" applyAlignment="1" applyProtection="1">
      <alignment horizontal="center" vertical="center" wrapText="1"/>
      <protection/>
    </xf>
    <xf numFmtId="165" fontId="6" fillId="7" borderId="11" xfId="0" applyNumberFormat="1" applyFont="1" applyFill="1" applyBorder="1" applyAlignment="1" applyProtection="1">
      <alignment horizontal="center" vertical="center" wrapText="1"/>
      <protection/>
    </xf>
    <xf numFmtId="165" fontId="10" fillId="0" borderId="1" xfId="0" applyNumberFormat="1" applyFont="1" applyBorder="1" applyAlignment="1" applyProtection="1">
      <alignment horizontal="center" vertical="center" textRotation="90" wrapText="1"/>
      <protection/>
    </xf>
    <xf numFmtId="165" fontId="18" fillId="3" borderId="3" xfId="0" applyNumberFormat="1" applyFont="1" applyFill="1" applyBorder="1" applyAlignment="1" applyProtection="1">
      <alignment horizontal="center" vertical="center"/>
      <protection/>
    </xf>
    <xf numFmtId="165" fontId="20" fillId="0" borderId="21" xfId="0" applyNumberFormat="1" applyFont="1" applyBorder="1" applyAlignment="1" applyProtection="1">
      <alignment vertical="center" wrapText="1"/>
      <protection/>
    </xf>
    <xf numFmtId="165" fontId="18" fillId="0" borderId="23" xfId="0" applyNumberFormat="1" applyFont="1" applyBorder="1" applyAlignment="1" applyProtection="1">
      <alignment horizontal="center" vertical="center"/>
      <protection/>
    </xf>
    <xf numFmtId="166" fontId="6" fillId="0" borderId="2" xfId="0" applyNumberFormat="1" applyFont="1" applyFill="1" applyBorder="1" applyAlignment="1">
      <alignment vertical="center"/>
    </xf>
    <xf numFmtId="166" fontId="10" fillId="0" borderId="24" xfId="0" applyNumberFormat="1" applyFont="1" applyFill="1" applyBorder="1" applyAlignment="1">
      <alignment vertical="center"/>
    </xf>
    <xf numFmtId="166" fontId="10" fillId="0" borderId="25" xfId="0" applyNumberFormat="1" applyFont="1" applyFill="1" applyBorder="1" applyAlignment="1">
      <alignment vertical="center"/>
    </xf>
    <xf numFmtId="166" fontId="10" fillId="0" borderId="26" xfId="0" applyNumberFormat="1" applyFont="1" applyFill="1" applyBorder="1" applyAlignment="1">
      <alignment vertical="center"/>
    </xf>
    <xf numFmtId="166" fontId="10" fillId="0" borderId="27" xfId="0" applyNumberFormat="1" applyFont="1" applyFill="1" applyBorder="1" applyAlignment="1">
      <alignment vertical="center"/>
    </xf>
    <xf numFmtId="164" fontId="0" fillId="0" borderId="15" xfId="0" applyBorder="1" applyAlignment="1">
      <alignment vertical="center" wrapText="1"/>
    </xf>
    <xf numFmtId="164" fontId="0" fillId="0" borderId="14" xfId="0" applyBorder="1" applyAlignment="1">
      <alignment horizontal="center" vertical="center"/>
    </xf>
    <xf numFmtId="165" fontId="18" fillId="0" borderId="12" xfId="0" applyNumberFormat="1" applyFont="1" applyBorder="1" applyAlignment="1" applyProtection="1">
      <alignment vertical="center" wrapText="1"/>
      <protection/>
    </xf>
    <xf numFmtId="164" fontId="4" fillId="0" borderId="12" xfId="0" applyFont="1" applyBorder="1" applyAlignment="1">
      <alignment vertical="center" wrapText="1"/>
    </xf>
    <xf numFmtId="164" fontId="0" fillId="0" borderId="12" xfId="0" applyBorder="1" applyAlignment="1">
      <alignment horizontal="center" vertical="center"/>
    </xf>
    <xf numFmtId="165" fontId="18" fillId="0" borderId="10" xfId="0" applyNumberFormat="1" applyFont="1" applyBorder="1" applyAlignment="1" applyProtection="1">
      <alignment vertical="center" wrapText="1"/>
      <protection/>
    </xf>
    <xf numFmtId="164" fontId="0" fillId="0" borderId="10" xfId="0" applyBorder="1" applyAlignment="1">
      <alignment horizontal="center" vertical="center"/>
    </xf>
    <xf numFmtId="165" fontId="18" fillId="7" borderId="11" xfId="0" applyNumberFormat="1" applyFont="1" applyFill="1" applyBorder="1" applyAlignment="1" applyProtection="1">
      <alignment horizontal="center" vertical="center"/>
      <protection/>
    </xf>
    <xf numFmtId="165" fontId="18" fillId="7" borderId="3" xfId="0" applyNumberFormat="1" applyFont="1" applyFill="1" applyBorder="1" applyAlignment="1" applyProtection="1">
      <alignment horizontal="center" vertical="center" wrapText="1"/>
      <protection/>
    </xf>
    <xf numFmtId="165" fontId="18" fillId="7" borderId="2" xfId="0" applyNumberFormat="1" applyFont="1" applyFill="1" applyBorder="1" applyAlignment="1" applyProtection="1">
      <alignment horizontal="center" vertical="center" wrapText="1"/>
      <protection/>
    </xf>
    <xf numFmtId="165" fontId="18" fillId="0" borderId="6" xfId="0" applyNumberFormat="1" applyFont="1" applyBorder="1" applyAlignment="1" applyProtection="1">
      <alignment horizontal="center" vertical="center" wrapText="1"/>
      <protection/>
    </xf>
    <xf numFmtId="165" fontId="18" fillId="0" borderId="8" xfId="0" applyNumberFormat="1" applyFont="1" applyBorder="1" applyAlignment="1" applyProtection="1">
      <alignment vertical="center" wrapText="1"/>
      <protection/>
    </xf>
    <xf numFmtId="165" fontId="18" fillId="0" borderId="8" xfId="0" applyNumberFormat="1" applyFont="1" applyBorder="1" applyAlignment="1" applyProtection="1">
      <alignment horizontal="center" vertical="center" wrapText="1"/>
      <protection/>
    </xf>
    <xf numFmtId="165" fontId="10" fillId="0" borderId="1" xfId="0" applyNumberFormat="1" applyFont="1" applyFill="1" applyBorder="1" applyAlignment="1" applyProtection="1">
      <alignment horizontal="center" vertical="center" textRotation="90" wrapText="1"/>
      <protection/>
    </xf>
    <xf numFmtId="165" fontId="18" fillId="0" borderId="1" xfId="0" applyNumberFormat="1" applyFont="1" applyBorder="1" applyAlignment="1" applyProtection="1">
      <alignment vertical="center" wrapText="1"/>
      <protection/>
    </xf>
    <xf numFmtId="164" fontId="8" fillId="0" borderId="22" xfId="0" applyFont="1" applyBorder="1" applyAlignment="1">
      <alignment horizontal="center" vertical="center" wrapText="1"/>
    </xf>
    <xf numFmtId="165" fontId="4" fillId="0" borderId="19" xfId="0" applyNumberFormat="1" applyFont="1" applyBorder="1" applyAlignment="1">
      <alignment horizontal="center" vertical="center"/>
    </xf>
    <xf numFmtId="164" fontId="26" fillId="0" borderId="3" xfId="0" applyFont="1" applyBorder="1" applyAlignment="1">
      <alignment vertical="center" wrapText="1"/>
    </xf>
    <xf numFmtId="165" fontId="4" fillId="0" borderId="2" xfId="0" applyNumberFormat="1" applyFont="1" applyBorder="1" applyAlignment="1">
      <alignment horizontal="center" vertical="center"/>
    </xf>
    <xf numFmtId="165" fontId="18" fillId="0" borderId="3" xfId="0" applyNumberFormat="1" applyFont="1" applyBorder="1" applyAlignment="1" applyProtection="1">
      <alignment horizontal="center" vertical="center" wrapText="1"/>
      <protection/>
    </xf>
    <xf numFmtId="165" fontId="18" fillId="3" borderId="21" xfId="0" applyNumberFormat="1" applyFont="1" applyFill="1" applyBorder="1" applyAlignment="1" applyProtection="1">
      <alignment vertical="center" wrapText="1"/>
      <protection/>
    </xf>
    <xf numFmtId="165" fontId="4" fillId="3" borderId="21" xfId="0" applyNumberFormat="1" applyFont="1" applyFill="1" applyBorder="1" applyAlignment="1">
      <alignment horizontal="center" vertical="center"/>
    </xf>
    <xf numFmtId="165" fontId="18" fillId="3" borderId="62" xfId="0" applyNumberFormat="1" applyFont="1" applyFill="1" applyBorder="1" applyAlignment="1" applyProtection="1">
      <alignment horizontal="center" vertical="center"/>
      <protection/>
    </xf>
    <xf numFmtId="166" fontId="10" fillId="3" borderId="63" xfId="0" applyNumberFormat="1" applyFont="1" applyFill="1" applyBorder="1" applyAlignment="1">
      <alignment vertical="center"/>
    </xf>
    <xf numFmtId="164" fontId="8" fillId="0" borderId="17" xfId="0" applyFont="1" applyBorder="1" applyAlignment="1">
      <alignment vertical="center" wrapText="1"/>
    </xf>
    <xf numFmtId="164" fontId="8" fillId="0" borderId="19" xfId="0" applyFont="1" applyBorder="1" applyAlignment="1">
      <alignment vertical="center" wrapText="1"/>
    </xf>
    <xf numFmtId="165" fontId="18" fillId="0" borderId="4" xfId="0" applyNumberFormat="1" applyFont="1" applyFill="1" applyBorder="1" applyAlignment="1" applyProtection="1">
      <alignment horizontal="center" vertical="center"/>
      <protection/>
    </xf>
    <xf numFmtId="165" fontId="18" fillId="0" borderId="5" xfId="0" applyNumberFormat="1" applyFont="1" applyFill="1" applyBorder="1" applyAlignment="1" applyProtection="1">
      <alignment horizontal="center" vertical="center"/>
      <protection/>
    </xf>
    <xf numFmtId="165" fontId="5" fillId="3" borderId="67" xfId="0" applyNumberFormat="1" applyFont="1" applyFill="1" applyBorder="1" applyAlignment="1" applyProtection="1">
      <alignment horizontal="center" vertical="center" wrapText="1"/>
      <protection/>
    </xf>
    <xf numFmtId="165" fontId="4" fillId="0" borderId="5" xfId="0" applyNumberFormat="1" applyFont="1" applyBorder="1" applyAlignment="1">
      <alignment horizontal="center" vertical="center"/>
    </xf>
    <xf numFmtId="165" fontId="18" fillId="0" borderId="2" xfId="0" applyNumberFormat="1" applyFont="1" applyFill="1" applyBorder="1" applyAlignment="1" applyProtection="1">
      <alignment horizontal="left" vertical="center" wrapText="1"/>
      <protection/>
    </xf>
    <xf numFmtId="165" fontId="4" fillId="0" borderId="7" xfId="0" applyNumberFormat="1" applyFont="1" applyBorder="1" applyAlignment="1">
      <alignment horizontal="center" vertical="center" wrapText="1"/>
    </xf>
    <xf numFmtId="165" fontId="4" fillId="0" borderId="7" xfId="0" applyNumberFormat="1" applyFont="1" applyBorder="1" applyAlignment="1">
      <alignment horizontal="center" vertical="center"/>
    </xf>
    <xf numFmtId="165" fontId="4" fillId="0" borderId="6" xfId="0" applyNumberFormat="1" applyFont="1" applyBorder="1" applyAlignment="1">
      <alignment horizontal="center" vertical="center"/>
    </xf>
    <xf numFmtId="165" fontId="4" fillId="0" borderId="9" xfId="0" applyNumberFormat="1" applyFont="1" applyBorder="1" applyAlignment="1">
      <alignment horizontal="center" vertical="center" wrapText="1"/>
    </xf>
    <xf numFmtId="165" fontId="4" fillId="0" borderId="9" xfId="0" applyNumberFormat="1" applyFont="1" applyBorder="1" applyAlignment="1">
      <alignment horizontal="center" vertical="center"/>
    </xf>
    <xf numFmtId="165" fontId="4" fillId="0" borderId="8" xfId="0" applyNumberFormat="1" applyFont="1" applyBorder="1" applyAlignment="1">
      <alignment horizontal="center" vertical="center"/>
    </xf>
    <xf numFmtId="165" fontId="4" fillId="0" borderId="2" xfId="0" applyNumberFormat="1" applyFont="1" applyBorder="1" applyAlignment="1">
      <alignment horizontal="center" vertical="center" wrapText="1"/>
    </xf>
    <xf numFmtId="164" fontId="4" fillId="0" borderId="1" xfId="0" applyFont="1" applyBorder="1" applyAlignment="1">
      <alignment horizontal="center" vertical="center" wrapText="1"/>
    </xf>
    <xf numFmtId="164" fontId="4" fillId="0" borderId="1" xfId="0" applyFont="1" applyBorder="1" applyAlignment="1">
      <alignment horizontal="center" vertical="center"/>
    </xf>
    <xf numFmtId="165" fontId="4" fillId="0" borderId="1" xfId="0" applyNumberFormat="1" applyFont="1" applyBorder="1" applyAlignment="1">
      <alignment horizontal="center" vertical="center"/>
    </xf>
    <xf numFmtId="165" fontId="4" fillId="0" borderId="16" xfId="0" applyNumberFormat="1" applyFont="1" applyBorder="1" applyAlignment="1">
      <alignment horizontal="center" vertical="center"/>
    </xf>
    <xf numFmtId="164" fontId="8" fillId="0" borderId="12" xfId="0" applyFont="1" applyFill="1" applyBorder="1" applyAlignment="1">
      <alignment horizontal="center" vertical="center" textRotation="90" wrapText="1"/>
    </xf>
    <xf numFmtId="164" fontId="0" fillId="0" borderId="12" xfId="0" applyFill="1" applyBorder="1" applyAlignment="1">
      <alignment/>
    </xf>
    <xf numFmtId="164" fontId="4" fillId="0" borderId="12" xfId="0" applyFont="1" applyFill="1" applyBorder="1" applyAlignment="1">
      <alignment horizontal="center" vertical="center" wrapText="1"/>
    </xf>
    <xf numFmtId="164" fontId="4" fillId="0" borderId="12" xfId="0" applyFont="1" applyFill="1" applyBorder="1" applyAlignment="1">
      <alignment horizontal="center" vertical="center"/>
    </xf>
    <xf numFmtId="165" fontId="4" fillId="0" borderId="12" xfId="0" applyNumberFormat="1" applyFont="1" applyFill="1" applyBorder="1" applyAlignment="1">
      <alignment horizontal="center" vertical="center"/>
    </xf>
    <xf numFmtId="164" fontId="8" fillId="0" borderId="10" xfId="0" applyFont="1" applyFill="1" applyBorder="1" applyAlignment="1">
      <alignment horizontal="center" vertical="center" textRotation="90" wrapText="1"/>
    </xf>
    <xf numFmtId="164" fontId="0" fillId="0" borderId="10" xfId="0" applyFill="1" applyBorder="1" applyAlignment="1">
      <alignment/>
    </xf>
    <xf numFmtId="164" fontId="4" fillId="0" borderId="10" xfId="0" applyFont="1" applyFill="1" applyBorder="1" applyAlignment="1">
      <alignment horizontal="center" vertical="center" wrapText="1"/>
    </xf>
    <xf numFmtId="164" fontId="4" fillId="0" borderId="10" xfId="0" applyFont="1" applyFill="1" applyBorder="1" applyAlignment="1">
      <alignment horizontal="center" vertical="center"/>
    </xf>
    <xf numFmtId="165" fontId="4" fillId="0" borderId="10" xfId="0" applyNumberFormat="1" applyFont="1" applyFill="1" applyBorder="1" applyAlignment="1">
      <alignment horizontal="center" vertical="center"/>
    </xf>
    <xf numFmtId="165" fontId="18" fillId="7" borderId="2" xfId="0" applyNumberFormat="1" applyFont="1" applyFill="1" applyBorder="1" applyAlignment="1" applyProtection="1">
      <alignment horizontal="left" vertical="center" wrapText="1"/>
      <protection/>
    </xf>
    <xf numFmtId="169" fontId="10" fillId="2" borderId="2" xfId="0" applyNumberFormat="1" applyFont="1" applyFill="1" applyBorder="1" applyAlignment="1">
      <alignment vertical="center"/>
    </xf>
    <xf numFmtId="165" fontId="18" fillId="3" borderId="4" xfId="0" applyNumberFormat="1" applyFont="1" applyFill="1" applyBorder="1" applyAlignment="1" applyProtection="1">
      <alignment vertical="center" wrapText="1"/>
      <protection/>
    </xf>
    <xf numFmtId="165" fontId="18" fillId="3" borderId="28" xfId="0" applyNumberFormat="1" applyFont="1" applyFill="1" applyBorder="1" applyAlignment="1" applyProtection="1">
      <alignment horizontal="center" vertical="center"/>
      <protection/>
    </xf>
    <xf numFmtId="165" fontId="18" fillId="3" borderId="5" xfId="0" applyNumberFormat="1" applyFont="1" applyFill="1" applyBorder="1" applyAlignment="1" applyProtection="1">
      <alignment horizontal="center" vertical="center"/>
      <protection/>
    </xf>
    <xf numFmtId="165" fontId="18" fillId="3" borderId="4" xfId="0" applyNumberFormat="1" applyFont="1" applyFill="1" applyBorder="1" applyAlignment="1" applyProtection="1">
      <alignment horizontal="center" vertical="center" wrapText="1"/>
      <protection/>
    </xf>
    <xf numFmtId="165" fontId="18" fillId="3" borderId="5" xfId="0" applyNumberFormat="1" applyFont="1" applyFill="1" applyBorder="1" applyAlignment="1" applyProtection="1">
      <alignment horizontal="center" vertical="center" wrapText="1"/>
      <protection/>
    </xf>
    <xf numFmtId="165" fontId="18" fillId="0" borderId="7" xfId="0" applyNumberFormat="1" applyFont="1" applyFill="1" applyBorder="1" applyAlignment="1" applyProtection="1">
      <alignment horizontal="center" vertical="center" wrapText="1"/>
      <protection/>
    </xf>
    <xf numFmtId="165" fontId="18" fillId="0" borderId="28" xfId="0" applyNumberFormat="1" applyFont="1" applyFill="1" applyBorder="1" applyAlignment="1" applyProtection="1">
      <alignment horizontal="center" vertical="center"/>
      <protection/>
    </xf>
    <xf numFmtId="165" fontId="18" fillId="0" borderId="5" xfId="0" applyNumberFormat="1" applyFont="1" applyFill="1" applyBorder="1" applyAlignment="1" applyProtection="1">
      <alignment horizontal="center" vertical="center" wrapText="1"/>
      <protection/>
    </xf>
    <xf numFmtId="165" fontId="18" fillId="2" borderId="1" xfId="0" applyNumberFormat="1" applyFont="1" applyFill="1" applyBorder="1" applyAlignment="1" applyProtection="1">
      <alignment horizontal="right" vertical="center" wrapText="1"/>
      <protection/>
    </xf>
    <xf numFmtId="166" fontId="6" fillId="0" borderId="4" xfId="0" applyNumberFormat="1" applyFont="1" applyFill="1" applyBorder="1" applyAlignment="1">
      <alignment vertical="center"/>
    </xf>
    <xf numFmtId="166" fontId="10" fillId="0" borderId="29" xfId="0" applyNumberFormat="1" applyFont="1" applyFill="1" applyBorder="1" applyAlignment="1">
      <alignment vertical="center"/>
    </xf>
    <xf numFmtId="166" fontId="10" fillId="0" borderId="30" xfId="0" applyNumberFormat="1" applyFont="1" applyFill="1" applyBorder="1" applyAlignment="1">
      <alignment vertical="center"/>
    </xf>
    <xf numFmtId="166" fontId="10" fillId="0" borderId="31" xfId="0" applyNumberFormat="1" applyFont="1" applyFill="1" applyBorder="1" applyAlignment="1">
      <alignment vertical="center"/>
    </xf>
    <xf numFmtId="166" fontId="10" fillId="0" borderId="32" xfId="0" applyNumberFormat="1" applyFont="1" applyFill="1" applyBorder="1" applyAlignment="1">
      <alignment vertical="center"/>
    </xf>
    <xf numFmtId="165" fontId="33" fillId="2" borderId="2" xfId="0" applyNumberFormat="1" applyFont="1" applyFill="1" applyBorder="1" applyAlignment="1" applyProtection="1">
      <alignment horizontal="left" vertical="center" wrapText="1"/>
      <protection/>
    </xf>
    <xf numFmtId="166" fontId="6" fillId="2" borderId="24" xfId="0" applyNumberFormat="1" applyFont="1" applyFill="1" applyBorder="1" applyAlignment="1">
      <alignment vertical="center"/>
    </xf>
    <xf numFmtId="166" fontId="6" fillId="2" borderId="25" xfId="0" applyNumberFormat="1" applyFont="1" applyFill="1" applyBorder="1" applyAlignment="1">
      <alignment vertical="center"/>
    </xf>
    <xf numFmtId="166" fontId="6" fillId="2" borderId="26" xfId="0" applyNumberFormat="1" applyFont="1" applyFill="1" applyBorder="1" applyAlignment="1">
      <alignment vertical="center"/>
    </xf>
    <xf numFmtId="166" fontId="6" fillId="2" borderId="27" xfId="0" applyNumberFormat="1" applyFont="1" applyFill="1" applyBorder="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46"/>
  <sheetViews>
    <sheetView workbookViewId="0" topLeftCell="A1">
      <pane ySplit="65535" topLeftCell="A1" activePane="topLeft" state="split"/>
      <selection pane="topLeft" activeCell="B3" sqref="B3"/>
      <selection pane="bottomLeft" activeCell="A1" sqref="A1"/>
    </sheetView>
  </sheetViews>
  <sheetFormatPr defaultColWidth="9.00390625" defaultRowHeight="15" customHeight="1"/>
  <cols>
    <col min="1" max="1" width="17.125" style="0" customWidth="1"/>
    <col min="2" max="2" width="56.625" style="0" customWidth="1"/>
    <col min="3" max="3" width="10.25390625" style="0" customWidth="1"/>
    <col min="4" max="4" width="8.875" style="0" customWidth="1"/>
    <col min="5" max="5" width="9.75390625" style="0" customWidth="1"/>
    <col min="6" max="6" width="10.125" style="0" customWidth="1"/>
    <col min="7" max="7" width="8.625" style="0" customWidth="1"/>
  </cols>
  <sheetData>
    <row r="1" spans="3:8" ht="14.25" customHeight="1">
      <c r="C1" s="1"/>
      <c r="D1" s="1"/>
      <c r="E1" s="1"/>
      <c r="F1" s="1" t="s">
        <v>0</v>
      </c>
      <c r="G1" s="1"/>
      <c r="H1" s="1"/>
    </row>
    <row r="2" spans="1:8" ht="14.25" customHeight="1">
      <c r="A2" s="2"/>
      <c r="B2" s="3" t="s">
        <v>1</v>
      </c>
      <c r="C2" s="3"/>
      <c r="D2" s="3"/>
      <c r="E2" s="3"/>
      <c r="F2" s="3"/>
      <c r="G2" s="3"/>
      <c r="H2" s="3"/>
    </row>
    <row r="3" spans="2:8" ht="15" customHeight="1">
      <c r="B3" s="3" t="s">
        <v>2</v>
      </c>
      <c r="C3" s="3"/>
      <c r="D3" s="3"/>
      <c r="E3" s="3"/>
      <c r="F3" s="3"/>
      <c r="G3" s="3"/>
      <c r="H3" s="3"/>
    </row>
    <row r="4" spans="2:8" ht="12.75" customHeight="1">
      <c r="B4" s="3" t="s">
        <v>3</v>
      </c>
      <c r="C4" s="3"/>
      <c r="D4" s="3"/>
      <c r="E4" s="3"/>
      <c r="F4" s="3"/>
      <c r="G4" s="3"/>
      <c r="H4" s="3"/>
    </row>
    <row r="5" spans="2:8" ht="14.25" customHeight="1">
      <c r="B5" s="3" t="s">
        <v>4</v>
      </c>
      <c r="C5" s="3"/>
      <c r="D5" s="3"/>
      <c r="E5" s="3"/>
      <c r="F5" s="3"/>
      <c r="G5" s="3"/>
      <c r="H5" s="3"/>
    </row>
    <row r="6" spans="2:5" ht="6.75" customHeight="1">
      <c r="B6" s="4"/>
      <c r="C6" s="5"/>
      <c r="D6" s="5"/>
      <c r="E6" s="5"/>
    </row>
    <row r="7" spans="1:8" ht="13.5" customHeight="1">
      <c r="A7" s="6" t="s">
        <v>5</v>
      </c>
      <c r="B7" s="6"/>
      <c r="C7" s="6"/>
      <c r="D7" s="6"/>
      <c r="E7" s="6"/>
      <c r="F7" s="6"/>
      <c r="G7" s="6"/>
      <c r="H7" s="6"/>
    </row>
    <row r="8" spans="1:8" ht="12.75" customHeight="1">
      <c r="A8" s="6" t="s">
        <v>6</v>
      </c>
      <c r="B8" s="6"/>
      <c r="C8" s="6"/>
      <c r="D8" s="6"/>
      <c r="E8" s="6"/>
      <c r="F8" s="6"/>
      <c r="G8" s="6"/>
      <c r="H8" s="6"/>
    </row>
    <row r="9" spans="1:8" s="8" customFormat="1" ht="13.5" customHeight="1">
      <c r="A9"/>
      <c r="B9" s="7"/>
      <c r="C9" s="7"/>
      <c r="D9" s="7"/>
      <c r="E9" s="1"/>
      <c r="H9" s="1" t="s">
        <v>7</v>
      </c>
    </row>
    <row r="10" spans="1:8" s="8" customFormat="1" ht="13.5" customHeight="1">
      <c r="A10"/>
      <c r="B10" s="7"/>
      <c r="C10" s="9" t="s">
        <v>8</v>
      </c>
      <c r="D10" s="9"/>
      <c r="E10" s="9"/>
      <c r="F10" s="9"/>
      <c r="G10" s="9"/>
      <c r="H10" s="9"/>
    </row>
    <row r="11" spans="1:8" s="8" customFormat="1" ht="12.75" customHeight="1">
      <c r="A11" s="10" t="s">
        <v>9</v>
      </c>
      <c r="B11" s="11" t="s">
        <v>10</v>
      </c>
      <c r="C11" s="12" t="s">
        <v>11</v>
      </c>
      <c r="D11" s="12"/>
      <c r="E11" s="12"/>
      <c r="F11" s="12" t="s">
        <v>12</v>
      </c>
      <c r="G11" s="12"/>
      <c r="H11" s="12"/>
    </row>
    <row r="12" spans="1:8" s="8" customFormat="1" ht="37.5" customHeight="1">
      <c r="A12" s="10"/>
      <c r="B12" s="11"/>
      <c r="C12" s="13" t="s">
        <v>13</v>
      </c>
      <c r="D12" s="13" t="s">
        <v>14</v>
      </c>
      <c r="E12" s="13" t="s">
        <v>15</v>
      </c>
      <c r="F12" s="13" t="s">
        <v>13</v>
      </c>
      <c r="G12" s="13" t="s">
        <v>14</v>
      </c>
      <c r="H12" s="13" t="s">
        <v>15</v>
      </c>
    </row>
    <row r="13" spans="1:8" s="8" customFormat="1" ht="24" customHeight="1">
      <c r="A13" s="14" t="s">
        <v>16</v>
      </c>
      <c r="B13" s="15" t="s">
        <v>17</v>
      </c>
      <c r="C13" s="16">
        <v>274668</v>
      </c>
      <c r="D13" s="16">
        <v>0</v>
      </c>
      <c r="E13" s="16">
        <f>C13+D13</f>
        <v>274668</v>
      </c>
      <c r="F13" s="16">
        <v>276032</v>
      </c>
      <c r="G13" s="16">
        <v>0</v>
      </c>
      <c r="H13" s="16">
        <f>F13+G13</f>
        <v>276032</v>
      </c>
    </row>
    <row r="14" spans="1:8" s="8" customFormat="1" ht="15.75" customHeight="1">
      <c r="A14" s="17"/>
      <c r="B14" s="18" t="s">
        <v>18</v>
      </c>
      <c r="C14" s="19">
        <f>C13/C128</f>
        <v>0.6394068071818383</v>
      </c>
      <c r="D14" s="19"/>
      <c r="E14" s="19">
        <f>E13/E128</f>
        <v>0.6418947894365508</v>
      </c>
      <c r="F14" s="19">
        <f>F13/F128</f>
        <v>0.6363204654743957</v>
      </c>
      <c r="G14" s="19"/>
      <c r="H14" s="19">
        <f>H13/H128</f>
        <v>0.6387722184810555</v>
      </c>
    </row>
    <row r="15" spans="1:8" s="8" customFormat="1" ht="21.75" customHeight="1" hidden="1">
      <c r="A15" s="14" t="s">
        <v>19</v>
      </c>
      <c r="B15" s="20" t="s">
        <v>20</v>
      </c>
      <c r="C15" s="16">
        <f aca="true" t="shared" si="0" ref="C15:H15">C17</f>
        <v>137798</v>
      </c>
      <c r="D15" s="16">
        <f t="shared" si="0"/>
        <v>0</v>
      </c>
      <c r="E15" s="16">
        <f t="shared" si="0"/>
        <v>137798</v>
      </c>
      <c r="F15" s="16">
        <f t="shared" si="0"/>
        <v>137798</v>
      </c>
      <c r="G15" s="16">
        <f t="shared" si="0"/>
        <v>0</v>
      </c>
      <c r="H15" s="16">
        <f t="shared" si="0"/>
        <v>137798</v>
      </c>
    </row>
    <row r="16" spans="1:8" s="8" customFormat="1" ht="15.75" customHeight="1" hidden="1">
      <c r="A16" s="21"/>
      <c r="B16" s="18" t="s">
        <v>21</v>
      </c>
      <c r="C16" s="19">
        <f>C15/C13</f>
        <v>0.5016893121878049</v>
      </c>
      <c r="D16" s="19"/>
      <c r="E16" s="19">
        <f>E15/E13</f>
        <v>0.5016893121878049</v>
      </c>
      <c r="F16" s="19">
        <f>F15/F13</f>
        <v>0.4992102364943195</v>
      </c>
      <c r="G16" s="19"/>
      <c r="H16" s="19">
        <f>H15/H13</f>
        <v>0.4992102364943195</v>
      </c>
    </row>
    <row r="17" spans="1:8" s="8" customFormat="1" ht="17.25" customHeight="1" hidden="1">
      <c r="A17" s="22" t="s">
        <v>22</v>
      </c>
      <c r="B17" s="23" t="s">
        <v>23</v>
      </c>
      <c r="C17" s="24">
        <f aca="true" t="shared" si="1" ref="C17:H17">C18+C19+C20+C23+C24+C25</f>
        <v>137798</v>
      </c>
      <c r="D17" s="24">
        <f t="shared" si="1"/>
        <v>0</v>
      </c>
      <c r="E17" s="24">
        <f t="shared" si="1"/>
        <v>137798</v>
      </c>
      <c r="F17" s="24">
        <f t="shared" si="1"/>
        <v>137798</v>
      </c>
      <c r="G17" s="24">
        <f t="shared" si="1"/>
        <v>0</v>
      </c>
      <c r="H17" s="24">
        <f t="shared" si="1"/>
        <v>137798</v>
      </c>
    </row>
    <row r="18" spans="1:8" s="8" customFormat="1" ht="25.5" customHeight="1" hidden="1">
      <c r="A18" s="25" t="s">
        <v>24</v>
      </c>
      <c r="B18" s="26" t="s">
        <v>25</v>
      </c>
      <c r="C18" s="27">
        <v>700</v>
      </c>
      <c r="D18" s="27"/>
      <c r="E18" s="27">
        <f>C18+D18</f>
        <v>700</v>
      </c>
      <c r="F18" s="27">
        <v>700</v>
      </c>
      <c r="G18" s="27"/>
      <c r="H18" s="27">
        <f>F18+G18</f>
        <v>700</v>
      </c>
    </row>
    <row r="19" spans="1:8" s="8" customFormat="1" ht="25.5" customHeight="1" hidden="1">
      <c r="A19" s="25" t="s">
        <v>26</v>
      </c>
      <c r="B19" s="26" t="s">
        <v>27</v>
      </c>
      <c r="C19" s="27"/>
      <c r="D19" s="27"/>
      <c r="E19" s="27">
        <f>C19+D19</f>
        <v>0</v>
      </c>
      <c r="F19" s="27"/>
      <c r="G19" s="27"/>
      <c r="H19" s="27">
        <f>F19+G19</f>
        <v>0</v>
      </c>
    </row>
    <row r="20" spans="1:8" s="8" customFormat="1" ht="21.75" customHeight="1" hidden="1">
      <c r="A20" s="28" t="s">
        <v>28</v>
      </c>
      <c r="B20" s="29" t="s">
        <v>29</v>
      </c>
      <c r="C20" s="30">
        <f aca="true" t="shared" si="2" ref="C20:H20">C21+C22</f>
        <v>137028</v>
      </c>
      <c r="D20" s="30">
        <f t="shared" si="2"/>
        <v>0</v>
      </c>
      <c r="E20" s="30">
        <f t="shared" si="2"/>
        <v>137028</v>
      </c>
      <c r="F20" s="30">
        <f t="shared" si="2"/>
        <v>137028</v>
      </c>
      <c r="G20" s="30">
        <f t="shared" si="2"/>
        <v>0</v>
      </c>
      <c r="H20" s="30">
        <f t="shared" si="2"/>
        <v>137028</v>
      </c>
    </row>
    <row r="21" spans="1:8" s="8" customFormat="1" ht="42.75" customHeight="1" hidden="1">
      <c r="A21" s="31" t="s">
        <v>30</v>
      </c>
      <c r="B21" s="32" t="s">
        <v>31</v>
      </c>
      <c r="C21" s="33">
        <v>136728</v>
      </c>
      <c r="D21" s="33"/>
      <c r="E21" s="33">
        <f>C21+D21</f>
        <v>136728</v>
      </c>
      <c r="F21" s="33">
        <v>136728</v>
      </c>
      <c r="G21" s="33"/>
      <c r="H21" s="33">
        <f>F21+G21</f>
        <v>136728</v>
      </c>
    </row>
    <row r="22" spans="1:8" s="8" customFormat="1" ht="45" customHeight="1" hidden="1">
      <c r="A22" s="34" t="s">
        <v>32</v>
      </c>
      <c r="B22" s="35" t="s">
        <v>33</v>
      </c>
      <c r="C22" s="36">
        <v>300</v>
      </c>
      <c r="D22" s="36"/>
      <c r="E22" s="36">
        <f>C22+D22</f>
        <v>300</v>
      </c>
      <c r="F22" s="36">
        <v>300</v>
      </c>
      <c r="G22" s="36"/>
      <c r="H22" s="36">
        <f>F22+G22</f>
        <v>300</v>
      </c>
    </row>
    <row r="23" spans="1:8" s="8" customFormat="1" ht="24.75" customHeight="1" hidden="1">
      <c r="A23" s="37" t="s">
        <v>34</v>
      </c>
      <c r="B23" s="29" t="s">
        <v>35</v>
      </c>
      <c r="C23" s="38"/>
      <c r="D23" s="38"/>
      <c r="E23" s="38">
        <f>C23+D23</f>
        <v>0</v>
      </c>
      <c r="F23" s="38"/>
      <c r="G23" s="38"/>
      <c r="H23" s="38">
        <f>F23+G23</f>
        <v>0</v>
      </c>
    </row>
    <row r="24" spans="1:8" s="8" customFormat="1" ht="95.25" customHeight="1" hidden="1">
      <c r="A24" s="39" t="s">
        <v>36</v>
      </c>
      <c r="B24" s="40" t="s">
        <v>37</v>
      </c>
      <c r="C24" s="38">
        <v>70</v>
      </c>
      <c r="D24" s="38"/>
      <c r="E24" s="38">
        <f>C24+D24</f>
        <v>70</v>
      </c>
      <c r="F24" s="38">
        <v>70</v>
      </c>
      <c r="G24" s="38"/>
      <c r="H24" s="38">
        <f>F24+G24</f>
        <v>70</v>
      </c>
    </row>
    <row r="25" spans="1:8" s="8" customFormat="1" ht="32.25" customHeight="1" hidden="1">
      <c r="A25" s="39" t="s">
        <v>38</v>
      </c>
      <c r="B25" s="29" t="s">
        <v>39</v>
      </c>
      <c r="C25" s="38"/>
      <c r="D25" s="38"/>
      <c r="E25" s="38">
        <f>C25+D25</f>
        <v>0</v>
      </c>
      <c r="F25" s="38"/>
      <c r="G25" s="38"/>
      <c r="H25" s="38">
        <f>F25+G25</f>
        <v>0</v>
      </c>
    </row>
    <row r="26" spans="1:8" s="8" customFormat="1" ht="24" customHeight="1" hidden="1">
      <c r="A26" s="14" t="s">
        <v>40</v>
      </c>
      <c r="B26" s="41" t="s">
        <v>41</v>
      </c>
      <c r="C26" s="16">
        <f aca="true" t="shared" si="3" ref="C26:H26">C28+C29</f>
        <v>33398</v>
      </c>
      <c r="D26" s="16">
        <f t="shared" si="3"/>
        <v>0</v>
      </c>
      <c r="E26" s="16">
        <f t="shared" si="3"/>
        <v>33398</v>
      </c>
      <c r="F26" s="16">
        <f t="shared" si="3"/>
        <v>33398</v>
      </c>
      <c r="G26" s="16">
        <f t="shared" si="3"/>
        <v>0</v>
      </c>
      <c r="H26" s="16">
        <f t="shared" si="3"/>
        <v>33398</v>
      </c>
    </row>
    <row r="27" spans="1:8" s="8" customFormat="1" ht="12.75" customHeight="1" hidden="1">
      <c r="A27" s="21"/>
      <c r="B27" s="18" t="s">
        <v>21</v>
      </c>
      <c r="C27" s="19">
        <f>C26/C13</f>
        <v>0.12159406993169936</v>
      </c>
      <c r="D27" s="19"/>
      <c r="E27" s="19">
        <f>E26/E13</f>
        <v>0.12159406993169936</v>
      </c>
      <c r="F27" s="19">
        <f>F26/F13</f>
        <v>0.1209932181776026</v>
      </c>
      <c r="G27" s="19"/>
      <c r="H27" s="19">
        <f>H26/H13</f>
        <v>0.1209932181776026</v>
      </c>
    </row>
    <row r="28" spans="1:8" s="8" customFormat="1" ht="23.25" customHeight="1" hidden="1">
      <c r="A28" s="42" t="s">
        <v>42</v>
      </c>
      <c r="B28" s="43" t="s">
        <v>43</v>
      </c>
      <c r="C28" s="33">
        <v>33376</v>
      </c>
      <c r="D28" s="33"/>
      <c r="E28" s="33">
        <f>C28+D28</f>
        <v>33376</v>
      </c>
      <c r="F28" s="33">
        <v>33376</v>
      </c>
      <c r="G28" s="33"/>
      <c r="H28" s="33">
        <f>F28+G28</f>
        <v>33376</v>
      </c>
    </row>
    <row r="29" spans="1:8" s="8" customFormat="1" ht="21" customHeight="1" hidden="1">
      <c r="A29" s="44" t="s">
        <v>44</v>
      </c>
      <c r="B29" s="45" t="s">
        <v>45</v>
      </c>
      <c r="C29" s="36">
        <v>22</v>
      </c>
      <c r="D29" s="36"/>
      <c r="E29" s="36">
        <f>C29+D29</f>
        <v>22</v>
      </c>
      <c r="F29" s="36">
        <v>22</v>
      </c>
      <c r="G29" s="36"/>
      <c r="H29" s="36">
        <f>F29+G29</f>
        <v>22</v>
      </c>
    </row>
    <row r="30" spans="1:8" s="8" customFormat="1" ht="24.75" customHeight="1" hidden="1">
      <c r="A30" s="14" t="s">
        <v>46</v>
      </c>
      <c r="B30" s="20" t="s">
        <v>47</v>
      </c>
      <c r="C30" s="16">
        <f aca="true" t="shared" si="4" ref="C30:H30">C32+C34</f>
        <v>36822</v>
      </c>
      <c r="D30" s="16">
        <f t="shared" si="4"/>
        <v>0</v>
      </c>
      <c r="E30" s="16">
        <f t="shared" si="4"/>
        <v>36822</v>
      </c>
      <c r="F30" s="16">
        <f t="shared" si="4"/>
        <v>36822</v>
      </c>
      <c r="G30" s="16">
        <f t="shared" si="4"/>
        <v>0</v>
      </c>
      <c r="H30" s="16">
        <f t="shared" si="4"/>
        <v>36822</v>
      </c>
    </row>
    <row r="31" spans="1:8" s="8" customFormat="1" ht="14.25" customHeight="1" hidden="1">
      <c r="A31" s="21"/>
      <c r="B31" s="18" t="s">
        <v>21</v>
      </c>
      <c r="C31" s="19">
        <f>C30/C13</f>
        <v>0.13406002883481147</v>
      </c>
      <c r="D31" s="19"/>
      <c r="E31" s="19">
        <f>E30/E13</f>
        <v>0.13406002883481147</v>
      </c>
      <c r="F31" s="19">
        <f>F30/F13</f>
        <v>0.13339757709251102</v>
      </c>
      <c r="G31" s="19"/>
      <c r="H31" s="19">
        <f>H30/H13</f>
        <v>0.13339757709251102</v>
      </c>
    </row>
    <row r="32" spans="1:8" s="8" customFormat="1" ht="21.75" customHeight="1" hidden="1">
      <c r="A32" s="22" t="s">
        <v>48</v>
      </c>
      <c r="B32" s="46" t="s">
        <v>49</v>
      </c>
      <c r="C32" s="24">
        <f aca="true" t="shared" si="5" ref="C32:H32">C33</f>
        <v>1777</v>
      </c>
      <c r="D32" s="24">
        <f t="shared" si="5"/>
        <v>0</v>
      </c>
      <c r="E32" s="24">
        <f t="shared" si="5"/>
        <v>1777</v>
      </c>
      <c r="F32" s="24">
        <f t="shared" si="5"/>
        <v>1777</v>
      </c>
      <c r="G32" s="24">
        <f t="shared" si="5"/>
        <v>0</v>
      </c>
      <c r="H32" s="24">
        <f t="shared" si="5"/>
        <v>1777</v>
      </c>
    </row>
    <row r="33" spans="1:8" s="8" customFormat="1" ht="26.25" customHeight="1" hidden="1">
      <c r="A33" s="22" t="s">
        <v>50</v>
      </c>
      <c r="B33" s="47" t="s">
        <v>51</v>
      </c>
      <c r="C33" s="38">
        <v>1777</v>
      </c>
      <c r="D33" s="38"/>
      <c r="E33" s="38">
        <f>C33+D33</f>
        <v>1777</v>
      </c>
      <c r="F33" s="38">
        <v>1777</v>
      </c>
      <c r="G33" s="38"/>
      <c r="H33" s="38">
        <f>F33+G33</f>
        <v>1777</v>
      </c>
    </row>
    <row r="34" spans="1:8" s="8" customFormat="1" ht="21" customHeight="1" hidden="1">
      <c r="A34" s="48" t="s">
        <v>52</v>
      </c>
      <c r="B34" s="49" t="s">
        <v>53</v>
      </c>
      <c r="C34" s="30">
        <f aca="true" t="shared" si="6" ref="C34:H34">C35+C38</f>
        <v>35045</v>
      </c>
      <c r="D34" s="30">
        <f t="shared" si="6"/>
        <v>0</v>
      </c>
      <c r="E34" s="30">
        <f t="shared" si="6"/>
        <v>35045</v>
      </c>
      <c r="F34" s="30">
        <f t="shared" si="6"/>
        <v>35045</v>
      </c>
      <c r="G34" s="30">
        <f t="shared" si="6"/>
        <v>0</v>
      </c>
      <c r="H34" s="30">
        <f t="shared" si="6"/>
        <v>35045</v>
      </c>
    </row>
    <row r="35" spans="1:8" s="8" customFormat="1" ht="24" customHeight="1" hidden="1">
      <c r="A35" s="50" t="s">
        <v>54</v>
      </c>
      <c r="B35" s="51" t="s">
        <v>55</v>
      </c>
      <c r="C35" s="52">
        <f aca="true" t="shared" si="7" ref="C35:H35">C36</f>
        <v>4000</v>
      </c>
      <c r="D35" s="52">
        <f t="shared" si="7"/>
        <v>0</v>
      </c>
      <c r="E35" s="52">
        <f t="shared" si="7"/>
        <v>4000</v>
      </c>
      <c r="F35" s="52">
        <f t="shared" si="7"/>
        <v>4000</v>
      </c>
      <c r="G35" s="52">
        <f t="shared" si="7"/>
        <v>0</v>
      </c>
      <c r="H35" s="52">
        <f t="shared" si="7"/>
        <v>4000</v>
      </c>
    </row>
    <row r="36" spans="1:8" s="8" customFormat="1" ht="32.25" customHeight="1" hidden="1">
      <c r="A36" s="53" t="s">
        <v>56</v>
      </c>
      <c r="B36" s="54" t="s">
        <v>57</v>
      </c>
      <c r="C36" s="36">
        <v>4000</v>
      </c>
      <c r="D36" s="36"/>
      <c r="E36" s="36">
        <f>C36+D36</f>
        <v>4000</v>
      </c>
      <c r="F36" s="36">
        <v>4000</v>
      </c>
      <c r="G36" s="36"/>
      <c r="H36" s="36">
        <f>F36+G36</f>
        <v>4000</v>
      </c>
    </row>
    <row r="37" spans="1:8" s="8" customFormat="1" ht="24" customHeight="1" hidden="1">
      <c r="A37" s="50" t="s">
        <v>58</v>
      </c>
      <c r="B37" s="51" t="s">
        <v>59</v>
      </c>
      <c r="C37" s="52">
        <f aca="true" t="shared" si="8" ref="C37:H37">C38</f>
        <v>31045</v>
      </c>
      <c r="D37" s="52">
        <f t="shared" si="8"/>
        <v>0</v>
      </c>
      <c r="E37" s="52">
        <f t="shared" si="8"/>
        <v>31045</v>
      </c>
      <c r="F37" s="52">
        <f t="shared" si="8"/>
        <v>31045</v>
      </c>
      <c r="G37" s="52">
        <f t="shared" si="8"/>
        <v>0</v>
      </c>
      <c r="H37" s="52">
        <f t="shared" si="8"/>
        <v>31045</v>
      </c>
    </row>
    <row r="38" spans="1:8" s="8" customFormat="1" ht="33" customHeight="1" hidden="1">
      <c r="A38" s="53" t="s">
        <v>60</v>
      </c>
      <c r="B38" s="55" t="s">
        <v>61</v>
      </c>
      <c r="C38" s="36">
        <v>31045</v>
      </c>
      <c r="D38" s="36"/>
      <c r="E38" s="36">
        <f>C38+D38</f>
        <v>31045</v>
      </c>
      <c r="F38" s="36">
        <v>31045</v>
      </c>
      <c r="G38" s="36"/>
      <c r="H38" s="36">
        <f>F38+G38</f>
        <v>31045</v>
      </c>
    </row>
    <row r="39" spans="1:8" s="8" customFormat="1" ht="23.25" customHeight="1" hidden="1">
      <c r="A39" s="56" t="s">
        <v>62</v>
      </c>
      <c r="B39" s="20" t="s">
        <v>63</v>
      </c>
      <c r="C39" s="16">
        <f aca="true" t="shared" si="9" ref="C39:H39">C41+C43</f>
        <v>2610</v>
      </c>
      <c r="D39" s="16">
        <f t="shared" si="9"/>
        <v>0</v>
      </c>
      <c r="E39" s="16">
        <f t="shared" si="9"/>
        <v>2610</v>
      </c>
      <c r="F39" s="16">
        <f t="shared" si="9"/>
        <v>2610</v>
      </c>
      <c r="G39" s="16">
        <f t="shared" si="9"/>
        <v>0</v>
      </c>
      <c r="H39" s="16">
        <f t="shared" si="9"/>
        <v>2610</v>
      </c>
    </row>
    <row r="40" spans="1:8" s="8" customFormat="1" ht="11.25" customHeight="1" hidden="1">
      <c r="A40" s="21"/>
      <c r="B40" s="18" t="s">
        <v>21</v>
      </c>
      <c r="C40" s="19">
        <f>C39/C13</f>
        <v>0.009502381056402638</v>
      </c>
      <c r="D40" s="19"/>
      <c r="E40" s="19">
        <f>E39/E13</f>
        <v>0.009502381056402638</v>
      </c>
      <c r="F40" s="19">
        <f>F39/F13</f>
        <v>0.009455425457917922</v>
      </c>
      <c r="G40" s="19"/>
      <c r="H40" s="19">
        <f>H39/H13</f>
        <v>0.009455425457917922</v>
      </c>
    </row>
    <row r="41" spans="1:8" s="8" customFormat="1" ht="23.25" customHeight="1" hidden="1">
      <c r="A41" s="57" t="s">
        <v>64</v>
      </c>
      <c r="B41" s="58" t="s">
        <v>65</v>
      </c>
      <c r="C41" s="59">
        <f aca="true" t="shared" si="10" ref="C41:H41">SUM(C42)</f>
        <v>2610</v>
      </c>
      <c r="D41" s="59">
        <f t="shared" si="10"/>
        <v>0</v>
      </c>
      <c r="E41" s="59">
        <f t="shared" si="10"/>
        <v>2610</v>
      </c>
      <c r="F41" s="59">
        <f t="shared" si="10"/>
        <v>2610</v>
      </c>
      <c r="G41" s="59">
        <f t="shared" si="10"/>
        <v>0</v>
      </c>
      <c r="H41" s="59">
        <f t="shared" si="10"/>
        <v>2610</v>
      </c>
    </row>
    <row r="42" spans="1:8" s="8" customFormat="1" ht="21.75" customHeight="1" hidden="1">
      <c r="A42" s="60" t="s">
        <v>66</v>
      </c>
      <c r="B42" s="61" t="s">
        <v>67</v>
      </c>
      <c r="C42" s="62">
        <v>2610</v>
      </c>
      <c r="D42" s="62"/>
      <c r="E42" s="62">
        <f>C42+D42</f>
        <v>2610</v>
      </c>
      <c r="F42" s="62">
        <v>2610</v>
      </c>
      <c r="G42" s="62"/>
      <c r="H42" s="62">
        <f>F42+G42</f>
        <v>2610</v>
      </c>
    </row>
    <row r="43" spans="1:8" s="8" customFormat="1" ht="24.75" customHeight="1" hidden="1">
      <c r="A43" s="28" t="s">
        <v>68</v>
      </c>
      <c r="B43" s="63" t="s">
        <v>69</v>
      </c>
      <c r="C43" s="64">
        <f aca="true" t="shared" si="11" ref="C43:H43">SUM(C44)</f>
        <v>0</v>
      </c>
      <c r="D43" s="64">
        <f t="shared" si="11"/>
        <v>0</v>
      </c>
      <c r="E43" s="64">
        <f t="shared" si="11"/>
        <v>0</v>
      </c>
      <c r="F43" s="64">
        <f t="shared" si="11"/>
        <v>0</v>
      </c>
      <c r="G43" s="64">
        <f t="shared" si="11"/>
        <v>0</v>
      </c>
      <c r="H43" s="64">
        <f t="shared" si="11"/>
        <v>0</v>
      </c>
    </row>
    <row r="44" spans="1:8" s="8" customFormat="1" ht="39" customHeight="1" hidden="1">
      <c r="A44" s="60" t="s">
        <v>70</v>
      </c>
      <c r="B44" s="61" t="s">
        <v>71</v>
      </c>
      <c r="C44" s="62">
        <v>0</v>
      </c>
      <c r="D44" s="62"/>
      <c r="E44" s="62">
        <f>C44+D44</f>
        <v>0</v>
      </c>
      <c r="F44" s="62">
        <v>0</v>
      </c>
      <c r="G44" s="62"/>
      <c r="H44" s="62">
        <f>F44+G44</f>
        <v>0</v>
      </c>
    </row>
    <row r="45" spans="1:8" s="8" customFormat="1" ht="24.75" customHeight="1" hidden="1">
      <c r="A45" s="65" t="s">
        <v>72</v>
      </c>
      <c r="B45" s="65"/>
      <c r="C45" s="66">
        <f aca="true" t="shared" si="12" ref="C45:H45">C15+C26+C30+C39</f>
        <v>210628</v>
      </c>
      <c r="D45" s="66">
        <f t="shared" si="12"/>
        <v>0</v>
      </c>
      <c r="E45" s="66">
        <f t="shared" si="12"/>
        <v>210628</v>
      </c>
      <c r="F45" s="66">
        <f t="shared" si="12"/>
        <v>210628</v>
      </c>
      <c r="G45" s="66">
        <f t="shared" si="12"/>
        <v>0</v>
      </c>
      <c r="H45" s="66">
        <f t="shared" si="12"/>
        <v>210628</v>
      </c>
    </row>
    <row r="46" spans="1:8" s="8" customFormat="1" ht="10.5" customHeight="1" hidden="1">
      <c r="A46" s="67"/>
      <c r="B46" s="68" t="s">
        <v>73</v>
      </c>
      <c r="C46" s="69">
        <f aca="true" t="shared" si="13" ref="C46:H46">C45/C128</f>
        <v>0.4903264194704015</v>
      </c>
      <c r="D46" s="69">
        <f t="shared" si="13"/>
        <v>0</v>
      </c>
      <c r="E46" s="69">
        <f t="shared" si="13"/>
        <v>0.4922343181930251</v>
      </c>
      <c r="F46" s="69">
        <f t="shared" si="13"/>
        <v>0.4855484400429697</v>
      </c>
      <c r="G46" s="69">
        <f t="shared" si="13"/>
        <v>0</v>
      </c>
      <c r="H46" s="69">
        <f t="shared" si="13"/>
        <v>0.4874192660062157</v>
      </c>
    </row>
    <row r="47" spans="1:8" s="8" customFormat="1" ht="12" customHeight="1" hidden="1">
      <c r="A47" s="67"/>
      <c r="B47" s="68" t="s">
        <v>74</v>
      </c>
      <c r="C47" s="69">
        <f aca="true" t="shared" si="14" ref="C47:H47">C45/C13</f>
        <v>0.7668457920107183</v>
      </c>
      <c r="D47" s="69" t="e">
        <f t="shared" si="14"/>
        <v>#DIV/0!</v>
      </c>
      <c r="E47" s="69">
        <f t="shared" si="14"/>
        <v>0.7668457920107183</v>
      </c>
      <c r="F47" s="69">
        <f t="shared" si="14"/>
        <v>0.763056457222351</v>
      </c>
      <c r="G47" s="69" t="e">
        <f t="shared" si="14"/>
        <v>#DIV/0!</v>
      </c>
      <c r="H47" s="69">
        <f t="shared" si="14"/>
        <v>0.763056457222351</v>
      </c>
    </row>
    <row r="48" spans="1:8" s="8" customFormat="1" ht="41.25" customHeight="1" hidden="1">
      <c r="A48" s="70"/>
      <c r="B48" s="71"/>
      <c r="C48" s="72"/>
      <c r="D48" s="72"/>
      <c r="E48" s="72"/>
      <c r="F48" s="72"/>
      <c r="G48" s="72"/>
      <c r="H48" s="72"/>
    </row>
    <row r="49" spans="1:8" s="8" customFormat="1" ht="29.25" customHeight="1" hidden="1">
      <c r="A49" s="56" t="s">
        <v>75</v>
      </c>
      <c r="B49" s="73" t="s">
        <v>76</v>
      </c>
      <c r="C49" s="16">
        <f aca="true" t="shared" si="15" ref="C49:H49">C51+C61</f>
        <v>27152</v>
      </c>
      <c r="D49" s="16">
        <f t="shared" si="15"/>
        <v>0</v>
      </c>
      <c r="E49" s="16">
        <f t="shared" si="15"/>
        <v>27152</v>
      </c>
      <c r="F49" s="16">
        <f t="shared" si="15"/>
        <v>27152</v>
      </c>
      <c r="G49" s="16">
        <f t="shared" si="15"/>
        <v>0</v>
      </c>
      <c r="H49" s="16">
        <f t="shared" si="15"/>
        <v>27152</v>
      </c>
    </row>
    <row r="50" spans="1:8" s="8" customFormat="1" ht="14.25" customHeight="1" hidden="1">
      <c r="A50" s="21"/>
      <c r="B50" s="18" t="s">
        <v>21</v>
      </c>
      <c r="C50" s="74">
        <f>C49/C13</f>
        <v>0.09885388905879097</v>
      </c>
      <c r="D50" s="74"/>
      <c r="E50" s="74">
        <f>E49/E13</f>
        <v>0.09885388905879097</v>
      </c>
      <c r="F50" s="74">
        <f>F49/F13</f>
        <v>0.09836540690934384</v>
      </c>
      <c r="G50" s="74"/>
      <c r="H50" s="74">
        <f>H49/H13</f>
        <v>0.09836540690934384</v>
      </c>
    </row>
    <row r="51" spans="1:8" s="8" customFormat="1" ht="36" customHeight="1" hidden="1">
      <c r="A51" s="75" t="s">
        <v>77</v>
      </c>
      <c r="B51" s="76" t="s">
        <v>78</v>
      </c>
      <c r="C51" s="77">
        <f aca="true" t="shared" si="16" ref="C51:H51">C52+C58</f>
        <v>27025</v>
      </c>
      <c r="D51" s="77">
        <f t="shared" si="16"/>
        <v>0</v>
      </c>
      <c r="E51" s="77">
        <f t="shared" si="16"/>
        <v>27025</v>
      </c>
      <c r="F51" s="77">
        <f t="shared" si="16"/>
        <v>27025</v>
      </c>
      <c r="G51" s="77">
        <f t="shared" si="16"/>
        <v>0</v>
      </c>
      <c r="H51" s="77">
        <f t="shared" si="16"/>
        <v>27025</v>
      </c>
    </row>
    <row r="52" spans="1:8" s="8" customFormat="1" ht="18.75" customHeight="1" hidden="1">
      <c r="A52" s="22"/>
      <c r="B52" s="78" t="s">
        <v>79</v>
      </c>
      <c r="C52" s="64">
        <f aca="true" t="shared" si="17" ref="C52:H52">C53+C56</f>
        <v>13900</v>
      </c>
      <c r="D52" s="64">
        <f t="shared" si="17"/>
        <v>0</v>
      </c>
      <c r="E52" s="64">
        <f t="shared" si="17"/>
        <v>13900</v>
      </c>
      <c r="F52" s="64">
        <f t="shared" si="17"/>
        <v>13900</v>
      </c>
      <c r="G52" s="64">
        <f t="shared" si="17"/>
        <v>0</v>
      </c>
      <c r="H52" s="64">
        <f t="shared" si="17"/>
        <v>13900</v>
      </c>
    </row>
    <row r="53" spans="1:8" s="8" customFormat="1" ht="31.5" customHeight="1" hidden="1">
      <c r="A53" s="28" t="s">
        <v>80</v>
      </c>
      <c r="B53" s="79" t="s">
        <v>81</v>
      </c>
      <c r="C53" s="64">
        <f aca="true" t="shared" si="18" ref="C53:H53">SUM(C54:C55)</f>
        <v>11800</v>
      </c>
      <c r="D53" s="64">
        <f t="shared" si="18"/>
        <v>0</v>
      </c>
      <c r="E53" s="64">
        <f t="shared" si="18"/>
        <v>11800</v>
      </c>
      <c r="F53" s="64">
        <f t="shared" si="18"/>
        <v>11800</v>
      </c>
      <c r="G53" s="64">
        <f t="shared" si="18"/>
        <v>0</v>
      </c>
      <c r="H53" s="64">
        <f t="shared" si="18"/>
        <v>11800</v>
      </c>
    </row>
    <row r="54" spans="1:8" s="8" customFormat="1" ht="36" customHeight="1" hidden="1">
      <c r="A54" s="60" t="s">
        <v>82</v>
      </c>
      <c r="B54" s="80" t="s">
        <v>83</v>
      </c>
      <c r="C54" s="62">
        <v>11800</v>
      </c>
      <c r="D54" s="62">
        <v>-11800</v>
      </c>
      <c r="E54" s="62">
        <f>C54+D54</f>
        <v>0</v>
      </c>
      <c r="F54" s="62">
        <v>11800</v>
      </c>
      <c r="G54" s="62">
        <v>-11800</v>
      </c>
      <c r="H54" s="62">
        <f>F54+G54</f>
        <v>0</v>
      </c>
    </row>
    <row r="55" spans="1:8" s="8" customFormat="1" ht="36" customHeight="1" hidden="1">
      <c r="A55" s="60" t="s">
        <v>84</v>
      </c>
      <c r="B55" s="80" t="s">
        <v>83</v>
      </c>
      <c r="C55" s="81">
        <v>0</v>
      </c>
      <c r="D55" s="81">
        <v>11800</v>
      </c>
      <c r="E55" s="62">
        <f>C55+D55</f>
        <v>11800</v>
      </c>
      <c r="F55" s="81">
        <v>0</v>
      </c>
      <c r="G55" s="81">
        <v>11800</v>
      </c>
      <c r="H55" s="62">
        <f>F55+G55</f>
        <v>11800</v>
      </c>
    </row>
    <row r="56" spans="1:8" s="8" customFormat="1" ht="34.5" customHeight="1" hidden="1">
      <c r="A56" s="82" t="s">
        <v>85</v>
      </c>
      <c r="B56" s="83" t="s">
        <v>86</v>
      </c>
      <c r="C56" s="84">
        <f aca="true" t="shared" si="19" ref="C56:H56">SUM(C57)</f>
        <v>2100</v>
      </c>
      <c r="D56" s="84">
        <f t="shared" si="19"/>
        <v>0</v>
      </c>
      <c r="E56" s="84">
        <f t="shared" si="19"/>
        <v>2100</v>
      </c>
      <c r="F56" s="84">
        <f t="shared" si="19"/>
        <v>2100</v>
      </c>
      <c r="G56" s="84">
        <f t="shared" si="19"/>
        <v>0</v>
      </c>
      <c r="H56" s="84">
        <f t="shared" si="19"/>
        <v>2100</v>
      </c>
    </row>
    <row r="57" spans="1:8" s="8" customFormat="1" ht="39.75" customHeight="1" hidden="1">
      <c r="A57" s="85" t="s">
        <v>87</v>
      </c>
      <c r="B57" s="54" t="s">
        <v>88</v>
      </c>
      <c r="C57" s="62">
        <v>2100</v>
      </c>
      <c r="D57" s="62"/>
      <c r="E57" s="62">
        <f>C57+D57</f>
        <v>2100</v>
      </c>
      <c r="F57" s="62">
        <v>2100</v>
      </c>
      <c r="G57" s="62"/>
      <c r="H57" s="62">
        <f>F57+G57</f>
        <v>2100</v>
      </c>
    </row>
    <row r="58" spans="1:8" s="8" customFormat="1" ht="30" customHeight="1" hidden="1">
      <c r="A58" s="86" t="s">
        <v>89</v>
      </c>
      <c r="B58" s="87" t="s">
        <v>90</v>
      </c>
      <c r="C58" s="64">
        <f aca="true" t="shared" si="20" ref="C58:H58">SUM(C59:C60)</f>
        <v>13125</v>
      </c>
      <c r="D58" s="64">
        <f t="shared" si="20"/>
        <v>0</v>
      </c>
      <c r="E58" s="64">
        <f t="shared" si="20"/>
        <v>13125</v>
      </c>
      <c r="F58" s="64">
        <f t="shared" si="20"/>
        <v>13125</v>
      </c>
      <c r="G58" s="64">
        <f t="shared" si="20"/>
        <v>0</v>
      </c>
      <c r="H58" s="64">
        <f t="shared" si="20"/>
        <v>13125</v>
      </c>
    </row>
    <row r="59" spans="1:8" s="8" customFormat="1" ht="33" customHeight="1" hidden="1">
      <c r="A59" s="88" t="s">
        <v>91</v>
      </c>
      <c r="B59" s="89" t="s">
        <v>92</v>
      </c>
      <c r="C59" s="90">
        <v>550</v>
      </c>
      <c r="D59" s="90"/>
      <c r="E59" s="90">
        <f>C59+D59</f>
        <v>550</v>
      </c>
      <c r="F59" s="90">
        <v>550</v>
      </c>
      <c r="G59" s="90"/>
      <c r="H59" s="90">
        <f>F59+G59</f>
        <v>550</v>
      </c>
    </row>
    <row r="60" spans="1:8" s="8" customFormat="1" ht="30.75" customHeight="1" hidden="1">
      <c r="A60" s="91" t="s">
        <v>93</v>
      </c>
      <c r="B60" s="89" t="s">
        <v>92</v>
      </c>
      <c r="C60" s="62">
        <v>12575</v>
      </c>
      <c r="D60" s="62"/>
      <c r="E60" s="62">
        <f>C60+D60</f>
        <v>12575</v>
      </c>
      <c r="F60" s="62">
        <v>12575</v>
      </c>
      <c r="G60" s="62"/>
      <c r="H60" s="62">
        <f>F60+G60</f>
        <v>12575</v>
      </c>
    </row>
    <row r="61" spans="1:8" s="8" customFormat="1" ht="26.25" customHeight="1" hidden="1">
      <c r="A61" s="92" t="s">
        <v>94</v>
      </c>
      <c r="B61" s="93" t="s">
        <v>95</v>
      </c>
      <c r="C61" s="94">
        <f aca="true" t="shared" si="21" ref="C61:H62">C62</f>
        <v>127</v>
      </c>
      <c r="D61" s="94">
        <f t="shared" si="21"/>
        <v>0</v>
      </c>
      <c r="E61" s="94">
        <f t="shared" si="21"/>
        <v>127</v>
      </c>
      <c r="F61" s="94">
        <f t="shared" si="21"/>
        <v>127</v>
      </c>
      <c r="G61" s="94">
        <f t="shared" si="21"/>
        <v>0</v>
      </c>
      <c r="H61" s="94">
        <f t="shared" si="21"/>
        <v>127</v>
      </c>
    </row>
    <row r="62" spans="1:8" s="8" customFormat="1" ht="29.25" customHeight="1" hidden="1">
      <c r="A62" s="86" t="s">
        <v>96</v>
      </c>
      <c r="B62" s="95" t="s">
        <v>97</v>
      </c>
      <c r="C62" s="64">
        <f t="shared" si="21"/>
        <v>127</v>
      </c>
      <c r="D62" s="64">
        <f t="shared" si="21"/>
        <v>0</v>
      </c>
      <c r="E62" s="64">
        <f t="shared" si="21"/>
        <v>127</v>
      </c>
      <c r="F62" s="64">
        <f t="shared" si="21"/>
        <v>127</v>
      </c>
      <c r="G62" s="64">
        <f t="shared" si="21"/>
        <v>0</v>
      </c>
      <c r="H62" s="64">
        <f t="shared" si="21"/>
        <v>127</v>
      </c>
    </row>
    <row r="63" spans="1:8" s="8" customFormat="1" ht="23.25" customHeight="1" hidden="1">
      <c r="A63" s="91" t="s">
        <v>98</v>
      </c>
      <c r="B63" s="96" t="s">
        <v>99</v>
      </c>
      <c r="C63" s="62">
        <v>127</v>
      </c>
      <c r="D63" s="62"/>
      <c r="E63" s="62">
        <f>C63+D63</f>
        <v>127</v>
      </c>
      <c r="F63" s="62">
        <v>127</v>
      </c>
      <c r="G63" s="62"/>
      <c r="H63" s="62">
        <f>F63+G63</f>
        <v>127</v>
      </c>
    </row>
    <row r="64" spans="1:8" s="8" customFormat="1" ht="30" customHeight="1" hidden="1">
      <c r="A64" s="56" t="s">
        <v>100</v>
      </c>
      <c r="B64" s="97" t="s">
        <v>101</v>
      </c>
      <c r="C64" s="66">
        <f aca="true" t="shared" si="22" ref="C64:H64">C66</f>
        <v>1418</v>
      </c>
      <c r="D64" s="66">
        <f t="shared" si="22"/>
        <v>0</v>
      </c>
      <c r="E64" s="66">
        <f t="shared" si="22"/>
        <v>1418</v>
      </c>
      <c r="F64" s="66">
        <f t="shared" si="22"/>
        <v>1418</v>
      </c>
      <c r="G64" s="66">
        <f t="shared" si="22"/>
        <v>0</v>
      </c>
      <c r="H64" s="66">
        <f t="shared" si="22"/>
        <v>1418</v>
      </c>
    </row>
    <row r="65" spans="1:8" s="8" customFormat="1" ht="13.5" customHeight="1" hidden="1">
      <c r="A65" s="98"/>
      <c r="B65" s="99" t="s">
        <v>21</v>
      </c>
      <c r="C65" s="19">
        <f>C64/C13</f>
        <v>0.005162596298076223</v>
      </c>
      <c r="D65" s="19"/>
      <c r="E65" s="19">
        <f>E64/E13</f>
        <v>0.005162596298076223</v>
      </c>
      <c r="F65" s="19">
        <f>F64/F13</f>
        <v>0.0051370855552979365</v>
      </c>
      <c r="G65" s="19"/>
      <c r="H65" s="19">
        <f>H64/H13</f>
        <v>0.0051370855552979365</v>
      </c>
    </row>
    <row r="66" spans="1:8" s="8" customFormat="1" ht="20.25" customHeight="1" hidden="1">
      <c r="A66" s="37" t="s">
        <v>102</v>
      </c>
      <c r="B66" s="100" t="s">
        <v>103</v>
      </c>
      <c r="C66" s="101">
        <v>1418</v>
      </c>
      <c r="D66" s="101"/>
      <c r="E66" s="101">
        <f>C66+D66</f>
        <v>1418</v>
      </c>
      <c r="F66" s="101">
        <v>1418</v>
      </c>
      <c r="G66" s="101"/>
      <c r="H66" s="101">
        <f>F66+G66</f>
        <v>1418</v>
      </c>
    </row>
    <row r="67" spans="1:8" s="8" customFormat="1" ht="29.25" customHeight="1" hidden="1">
      <c r="A67" s="56" t="s">
        <v>104</v>
      </c>
      <c r="B67" s="102" t="s">
        <v>105</v>
      </c>
      <c r="C67" s="16">
        <f aca="true" t="shared" si="23" ref="C67:H67">C69</f>
        <v>11400</v>
      </c>
      <c r="D67" s="16">
        <f t="shared" si="23"/>
        <v>0</v>
      </c>
      <c r="E67" s="16">
        <f t="shared" si="23"/>
        <v>11400</v>
      </c>
      <c r="F67" s="16">
        <f t="shared" si="23"/>
        <v>11400</v>
      </c>
      <c r="G67" s="16">
        <f t="shared" si="23"/>
        <v>0</v>
      </c>
      <c r="H67" s="16">
        <f t="shared" si="23"/>
        <v>11400</v>
      </c>
    </row>
    <row r="68" spans="1:8" s="8" customFormat="1" ht="12.75" customHeight="1" hidden="1">
      <c r="A68" s="98"/>
      <c r="B68" s="99" t="s">
        <v>21</v>
      </c>
      <c r="C68" s="19">
        <f>C67/C13</f>
        <v>0.041504652890034514</v>
      </c>
      <c r="D68" s="19"/>
      <c r="E68" s="19">
        <f>E67/E13</f>
        <v>0.041504652890034514</v>
      </c>
      <c r="F68" s="19">
        <f>F67/F13</f>
        <v>0.04129955947136564</v>
      </c>
      <c r="G68" s="19"/>
      <c r="H68" s="19">
        <f>H67/H13</f>
        <v>0.04129955947136564</v>
      </c>
    </row>
    <row r="69" spans="1:8" s="8" customFormat="1" ht="21.75" customHeight="1" hidden="1">
      <c r="A69" s="21" t="s">
        <v>106</v>
      </c>
      <c r="B69" s="103" t="s">
        <v>107</v>
      </c>
      <c r="C69" s="30">
        <f aca="true" t="shared" si="24" ref="C69:H69">C70</f>
        <v>11400</v>
      </c>
      <c r="D69" s="30">
        <f t="shared" si="24"/>
        <v>0</v>
      </c>
      <c r="E69" s="30">
        <f t="shared" si="24"/>
        <v>11400</v>
      </c>
      <c r="F69" s="30">
        <f t="shared" si="24"/>
        <v>11400</v>
      </c>
      <c r="G69" s="30">
        <f t="shared" si="24"/>
        <v>0</v>
      </c>
      <c r="H69" s="30">
        <f t="shared" si="24"/>
        <v>11400</v>
      </c>
    </row>
    <row r="70" spans="1:8" s="8" customFormat="1" ht="21.75" customHeight="1" hidden="1">
      <c r="A70" s="21" t="s">
        <v>108</v>
      </c>
      <c r="B70" s="43" t="s">
        <v>109</v>
      </c>
      <c r="C70" s="104">
        <f>C71</f>
        <v>11400</v>
      </c>
      <c r="D70" s="104">
        <f>D71</f>
        <v>0</v>
      </c>
      <c r="E70" s="104">
        <f>C70+D70</f>
        <v>11400</v>
      </c>
      <c r="F70" s="104">
        <f>F71</f>
        <v>11400</v>
      </c>
      <c r="G70" s="104">
        <f>G71</f>
        <v>0</v>
      </c>
      <c r="H70" s="104">
        <f>F70+G70</f>
        <v>11400</v>
      </c>
    </row>
    <row r="71" spans="1:8" s="8" customFormat="1" ht="20.25" customHeight="1" hidden="1">
      <c r="A71" s="105" t="s">
        <v>110</v>
      </c>
      <c r="B71" s="54" t="s">
        <v>111</v>
      </c>
      <c r="C71" s="36">
        <v>11400</v>
      </c>
      <c r="D71" s="36"/>
      <c r="E71" s="36">
        <f>C71+D71</f>
        <v>11400</v>
      </c>
      <c r="F71" s="36">
        <v>11400</v>
      </c>
      <c r="G71" s="36"/>
      <c r="H71" s="36">
        <f>F71+G71</f>
        <v>11400</v>
      </c>
    </row>
    <row r="72" spans="1:8" s="8" customFormat="1" ht="27.75" customHeight="1" hidden="1">
      <c r="A72" s="56" t="s">
        <v>112</v>
      </c>
      <c r="B72" s="97" t="s">
        <v>113</v>
      </c>
      <c r="C72" s="16">
        <f aca="true" t="shared" si="25" ref="C72:H72">C74+C76+C80</f>
        <v>5089</v>
      </c>
      <c r="D72" s="16">
        <f t="shared" si="25"/>
        <v>0</v>
      </c>
      <c r="E72" s="16">
        <f t="shared" si="25"/>
        <v>5089</v>
      </c>
      <c r="F72" s="16">
        <f t="shared" si="25"/>
        <v>5089</v>
      </c>
      <c r="G72" s="16">
        <f t="shared" si="25"/>
        <v>0</v>
      </c>
      <c r="H72" s="16">
        <f t="shared" si="25"/>
        <v>5089</v>
      </c>
    </row>
    <row r="73" spans="1:8" s="8" customFormat="1" ht="10.5" customHeight="1" hidden="1">
      <c r="A73" s="21"/>
      <c r="B73" s="18" t="s">
        <v>21</v>
      </c>
      <c r="C73" s="19">
        <f>C72/C13</f>
        <v>0.018527822680472424</v>
      </c>
      <c r="D73" s="19"/>
      <c r="E73" s="19">
        <f>E72/E13</f>
        <v>0.018527822680472424</v>
      </c>
      <c r="F73" s="19">
        <f>F72/F13</f>
        <v>0.01843626825875261</v>
      </c>
      <c r="G73" s="19"/>
      <c r="H73" s="19">
        <f>H72/H13</f>
        <v>0.01843626825875261</v>
      </c>
    </row>
    <row r="74" spans="1:8" s="8" customFormat="1" ht="13.5" customHeight="1" hidden="1">
      <c r="A74" s="22" t="s">
        <v>114</v>
      </c>
      <c r="B74" s="106" t="s">
        <v>115</v>
      </c>
      <c r="C74" s="107">
        <f aca="true" t="shared" si="26" ref="C74:H74">C75</f>
        <v>45</v>
      </c>
      <c r="D74" s="107">
        <f t="shared" si="26"/>
        <v>0</v>
      </c>
      <c r="E74" s="107">
        <f t="shared" si="26"/>
        <v>45</v>
      </c>
      <c r="F74" s="107">
        <f t="shared" si="26"/>
        <v>45</v>
      </c>
      <c r="G74" s="107">
        <f t="shared" si="26"/>
        <v>0</v>
      </c>
      <c r="H74" s="107">
        <f t="shared" si="26"/>
        <v>45</v>
      </c>
    </row>
    <row r="75" spans="1:8" s="8" customFormat="1" ht="16.5" customHeight="1" hidden="1">
      <c r="A75" s="37" t="s">
        <v>116</v>
      </c>
      <c r="B75" s="108" t="s">
        <v>117</v>
      </c>
      <c r="C75" s="109">
        <v>45</v>
      </c>
      <c r="D75" s="109"/>
      <c r="E75" s="109">
        <f>C75+D75</f>
        <v>45</v>
      </c>
      <c r="F75" s="109">
        <v>45</v>
      </c>
      <c r="G75" s="109"/>
      <c r="H75" s="109">
        <f>F75+G75</f>
        <v>45</v>
      </c>
    </row>
    <row r="76" spans="1:8" s="8" customFormat="1" ht="33.75" customHeight="1" hidden="1">
      <c r="A76" s="28" t="s">
        <v>118</v>
      </c>
      <c r="B76" s="110" t="s">
        <v>119</v>
      </c>
      <c r="C76" s="64">
        <f aca="true" t="shared" si="27" ref="C76:H76">C77</f>
        <v>4804</v>
      </c>
      <c r="D76" s="64">
        <f t="shared" si="27"/>
        <v>0</v>
      </c>
      <c r="E76" s="64">
        <f t="shared" si="27"/>
        <v>4804</v>
      </c>
      <c r="F76" s="64">
        <f t="shared" si="27"/>
        <v>4804</v>
      </c>
      <c r="G76" s="64">
        <f t="shared" si="27"/>
        <v>0</v>
      </c>
      <c r="H76" s="64">
        <f t="shared" si="27"/>
        <v>4804</v>
      </c>
    </row>
    <row r="77" spans="1:8" s="8" customFormat="1" ht="30.75" customHeight="1" hidden="1">
      <c r="A77" s="111" t="s">
        <v>120</v>
      </c>
      <c r="B77" s="112" t="s">
        <v>121</v>
      </c>
      <c r="C77" s="113">
        <f aca="true" t="shared" si="28" ref="C77:H77">C78+C79</f>
        <v>4804</v>
      </c>
      <c r="D77" s="113">
        <f t="shared" si="28"/>
        <v>0</v>
      </c>
      <c r="E77" s="113">
        <f t="shared" si="28"/>
        <v>4804</v>
      </c>
      <c r="F77" s="113">
        <f t="shared" si="28"/>
        <v>4804</v>
      </c>
      <c r="G77" s="113">
        <f t="shared" si="28"/>
        <v>0</v>
      </c>
      <c r="H77" s="113">
        <f t="shared" si="28"/>
        <v>4804</v>
      </c>
    </row>
    <row r="78" spans="1:8" s="8" customFormat="1" ht="35.25" customHeight="1" hidden="1">
      <c r="A78" s="111" t="s">
        <v>122</v>
      </c>
      <c r="B78" s="114" t="s">
        <v>123</v>
      </c>
      <c r="C78" s="115"/>
      <c r="D78" s="115"/>
      <c r="E78" s="115">
        <f>C78+D78</f>
        <v>0</v>
      </c>
      <c r="F78" s="115"/>
      <c r="G78" s="115"/>
      <c r="H78" s="115">
        <f>F78+G78</f>
        <v>0</v>
      </c>
    </row>
    <row r="79" spans="1:8" s="8" customFormat="1" ht="39.75" customHeight="1" hidden="1">
      <c r="A79" s="60" t="s">
        <v>124</v>
      </c>
      <c r="B79" s="116" t="s">
        <v>125</v>
      </c>
      <c r="C79" s="62">
        <v>4804</v>
      </c>
      <c r="D79" s="62"/>
      <c r="E79" s="62">
        <f>C79+D79</f>
        <v>4804</v>
      </c>
      <c r="F79" s="62">
        <v>4804</v>
      </c>
      <c r="G79" s="62"/>
      <c r="H79" s="62">
        <f>F79+G79</f>
        <v>4804</v>
      </c>
    </row>
    <row r="80" spans="1:8" s="8" customFormat="1" ht="21.75" customHeight="1" hidden="1">
      <c r="A80" s="117" t="s">
        <v>126</v>
      </c>
      <c r="B80" s="118" t="s">
        <v>127</v>
      </c>
      <c r="C80" s="119">
        <f aca="true" t="shared" si="29" ref="C80:H80">C81+C83</f>
        <v>240</v>
      </c>
      <c r="D80" s="119">
        <f t="shared" si="29"/>
        <v>0</v>
      </c>
      <c r="E80" s="119">
        <f t="shared" si="29"/>
        <v>240</v>
      </c>
      <c r="F80" s="119">
        <f t="shared" si="29"/>
        <v>240</v>
      </c>
      <c r="G80" s="119">
        <f t="shared" si="29"/>
        <v>0</v>
      </c>
      <c r="H80" s="119">
        <f t="shared" si="29"/>
        <v>240</v>
      </c>
    </row>
    <row r="81" spans="1:8" s="8" customFormat="1" ht="22.5" customHeight="1" hidden="1">
      <c r="A81" s="120" t="s">
        <v>128</v>
      </c>
      <c r="B81" s="121" t="s">
        <v>129</v>
      </c>
      <c r="C81" s="122">
        <f aca="true" t="shared" si="30" ref="C81:H81">C82</f>
        <v>240</v>
      </c>
      <c r="D81" s="122">
        <f t="shared" si="30"/>
        <v>0</v>
      </c>
      <c r="E81" s="122">
        <f t="shared" si="30"/>
        <v>240</v>
      </c>
      <c r="F81" s="122">
        <f t="shared" si="30"/>
        <v>240</v>
      </c>
      <c r="G81" s="122">
        <f t="shared" si="30"/>
        <v>0</v>
      </c>
      <c r="H81" s="122">
        <f t="shared" si="30"/>
        <v>240</v>
      </c>
    </row>
    <row r="82" spans="1:8" s="8" customFormat="1" ht="20.25" customHeight="1" hidden="1">
      <c r="A82" s="123" t="s">
        <v>130</v>
      </c>
      <c r="B82" s="96" t="s">
        <v>131</v>
      </c>
      <c r="C82" s="62">
        <v>240</v>
      </c>
      <c r="D82" s="62"/>
      <c r="E82" s="62">
        <f>C82+D82</f>
        <v>240</v>
      </c>
      <c r="F82" s="62">
        <v>240</v>
      </c>
      <c r="G82" s="62"/>
      <c r="H82" s="62">
        <f>F82+G82</f>
        <v>240</v>
      </c>
    </row>
    <row r="83" spans="1:8" s="8" customFormat="1" ht="21.75" customHeight="1" hidden="1">
      <c r="A83" s="120" t="s">
        <v>132</v>
      </c>
      <c r="B83" s="121" t="s">
        <v>133</v>
      </c>
      <c r="C83" s="122">
        <f aca="true" t="shared" si="31" ref="C83:H83">C84</f>
        <v>0</v>
      </c>
      <c r="D83" s="122">
        <f t="shared" si="31"/>
        <v>0</v>
      </c>
      <c r="E83" s="122">
        <f t="shared" si="31"/>
        <v>0</v>
      </c>
      <c r="F83" s="122">
        <f t="shared" si="31"/>
        <v>0</v>
      </c>
      <c r="G83" s="122">
        <f t="shared" si="31"/>
        <v>0</v>
      </c>
      <c r="H83" s="122">
        <f t="shared" si="31"/>
        <v>0</v>
      </c>
    </row>
    <row r="84" spans="1:8" s="8" customFormat="1" ht="22.5" customHeight="1" hidden="1">
      <c r="A84" s="91" t="s">
        <v>134</v>
      </c>
      <c r="B84" s="124" t="s">
        <v>135</v>
      </c>
      <c r="C84" s="62">
        <v>0</v>
      </c>
      <c r="D84" s="62"/>
      <c r="E84" s="62">
        <f>C84+D84</f>
        <v>0</v>
      </c>
      <c r="F84" s="62">
        <v>0</v>
      </c>
      <c r="G84" s="62"/>
      <c r="H84" s="62">
        <f>F84+G84</f>
        <v>0</v>
      </c>
    </row>
    <row r="85" spans="1:8" s="8" customFormat="1" ht="24.75" customHeight="1" hidden="1">
      <c r="A85" s="56" t="s">
        <v>136</v>
      </c>
      <c r="B85" s="102" t="s">
        <v>137</v>
      </c>
      <c r="C85" s="66">
        <f aca="true" t="shared" si="32" ref="C85:H85">C87</f>
        <v>640</v>
      </c>
      <c r="D85" s="66">
        <f t="shared" si="32"/>
        <v>0</v>
      </c>
      <c r="E85" s="66">
        <f t="shared" si="32"/>
        <v>640</v>
      </c>
      <c r="F85" s="66">
        <f t="shared" si="32"/>
        <v>640</v>
      </c>
      <c r="G85" s="66">
        <f t="shared" si="32"/>
        <v>0</v>
      </c>
      <c r="H85" s="66">
        <f t="shared" si="32"/>
        <v>640</v>
      </c>
    </row>
    <row r="86" spans="1:8" s="8" customFormat="1" ht="10.5" customHeight="1" hidden="1">
      <c r="A86" s="21"/>
      <c r="B86" s="18" t="s">
        <v>21</v>
      </c>
      <c r="C86" s="19">
        <f>C85/C13</f>
        <v>0.0023300857762826393</v>
      </c>
      <c r="D86" s="19"/>
      <c r="E86" s="19">
        <f>E85/E13</f>
        <v>0.0023300857762826393</v>
      </c>
      <c r="F86" s="19">
        <f>F85/F13</f>
        <v>0.002318571759795966</v>
      </c>
      <c r="G86" s="19"/>
      <c r="H86" s="19">
        <f>H85/H13</f>
        <v>0.002318571759795966</v>
      </c>
    </row>
    <row r="87" spans="1:8" s="8" customFormat="1" ht="21" customHeight="1" hidden="1">
      <c r="A87" s="57" t="s">
        <v>138</v>
      </c>
      <c r="B87" s="110" t="s">
        <v>139</v>
      </c>
      <c r="C87" s="125">
        <f aca="true" t="shared" si="33" ref="C87:H87">C88</f>
        <v>640</v>
      </c>
      <c r="D87" s="125">
        <f t="shared" si="33"/>
        <v>0</v>
      </c>
      <c r="E87" s="125">
        <f t="shared" si="33"/>
        <v>640</v>
      </c>
      <c r="F87" s="125">
        <f t="shared" si="33"/>
        <v>640</v>
      </c>
      <c r="G87" s="125">
        <f t="shared" si="33"/>
        <v>0</v>
      </c>
      <c r="H87" s="125">
        <f t="shared" si="33"/>
        <v>640</v>
      </c>
    </row>
    <row r="88" spans="1:8" s="8" customFormat="1" ht="14.25" customHeight="1" hidden="1">
      <c r="A88" s="60" t="s">
        <v>140</v>
      </c>
      <c r="B88" s="124" t="s">
        <v>141</v>
      </c>
      <c r="C88" s="36">
        <v>640</v>
      </c>
      <c r="D88" s="36"/>
      <c r="E88" s="36">
        <f>C88+D88</f>
        <v>640</v>
      </c>
      <c r="F88" s="36">
        <v>640</v>
      </c>
      <c r="G88" s="36"/>
      <c r="H88" s="36">
        <f>F88+G88</f>
        <v>640</v>
      </c>
    </row>
    <row r="89" spans="1:8" s="8" customFormat="1" ht="25.5" customHeight="1" hidden="1">
      <c r="A89" s="56" t="s">
        <v>142</v>
      </c>
      <c r="B89" s="102" t="s">
        <v>143</v>
      </c>
      <c r="C89" s="16">
        <f aca="true" t="shared" si="34" ref="C89:H89">SUM(C91,C94,C95,C96,C98,C103,C104,C105)</f>
        <v>4084</v>
      </c>
      <c r="D89" s="16">
        <f t="shared" si="34"/>
        <v>0</v>
      </c>
      <c r="E89" s="16">
        <f t="shared" si="34"/>
        <v>4084</v>
      </c>
      <c r="F89" s="16">
        <f t="shared" si="34"/>
        <v>4084</v>
      </c>
      <c r="G89" s="16">
        <f t="shared" si="34"/>
        <v>0</v>
      </c>
      <c r="H89" s="16">
        <f t="shared" si="34"/>
        <v>4084</v>
      </c>
    </row>
    <row r="90" spans="1:8" s="8" customFormat="1" ht="12" customHeight="1" hidden="1">
      <c r="A90" s="21"/>
      <c r="B90" s="18" t="s">
        <v>21</v>
      </c>
      <c r="C90" s="19">
        <f>C89/C13</f>
        <v>0.014868859859903593</v>
      </c>
      <c r="D90" s="19"/>
      <c r="E90" s="19">
        <f>E89/E13</f>
        <v>0.014868859859903593</v>
      </c>
      <c r="F90" s="19">
        <f>F89/F13</f>
        <v>0.014795386042198006</v>
      </c>
      <c r="G90" s="19"/>
      <c r="H90" s="19">
        <f>H89/H13</f>
        <v>0.014795386042198006</v>
      </c>
    </row>
    <row r="91" spans="1:8" s="8" customFormat="1" ht="16.5" customHeight="1" hidden="1">
      <c r="A91" s="57" t="s">
        <v>144</v>
      </c>
      <c r="B91" s="110" t="s">
        <v>145</v>
      </c>
      <c r="C91" s="125">
        <f aca="true" t="shared" si="35" ref="C91:H91">C92+C93</f>
        <v>250</v>
      </c>
      <c r="D91" s="125">
        <f t="shared" si="35"/>
        <v>0</v>
      </c>
      <c r="E91" s="125">
        <f t="shared" si="35"/>
        <v>250</v>
      </c>
      <c r="F91" s="125">
        <f t="shared" si="35"/>
        <v>250</v>
      </c>
      <c r="G91" s="125">
        <f t="shared" si="35"/>
        <v>0</v>
      </c>
      <c r="H91" s="125">
        <f t="shared" si="35"/>
        <v>250</v>
      </c>
    </row>
    <row r="92" spans="1:8" s="8" customFormat="1" ht="26.25" customHeight="1" hidden="1">
      <c r="A92" s="111" t="s">
        <v>146</v>
      </c>
      <c r="B92" s="112" t="s">
        <v>147</v>
      </c>
      <c r="C92" s="126">
        <v>100</v>
      </c>
      <c r="D92" s="126"/>
      <c r="E92" s="126">
        <f>C92+D92</f>
        <v>100</v>
      </c>
      <c r="F92" s="126">
        <v>100</v>
      </c>
      <c r="G92" s="126"/>
      <c r="H92" s="126">
        <f>F92+G92</f>
        <v>100</v>
      </c>
    </row>
    <row r="93" spans="1:8" s="8" customFormat="1" ht="26.25" customHeight="1" hidden="1">
      <c r="A93" s="60" t="s">
        <v>148</v>
      </c>
      <c r="B93" s="124" t="s">
        <v>149</v>
      </c>
      <c r="C93" s="126">
        <v>150</v>
      </c>
      <c r="D93" s="126"/>
      <c r="E93" s="126">
        <f>C93+D93</f>
        <v>150</v>
      </c>
      <c r="F93" s="126">
        <v>150</v>
      </c>
      <c r="G93" s="126"/>
      <c r="H93" s="126">
        <f>F93+G93</f>
        <v>150</v>
      </c>
    </row>
    <row r="94" spans="1:8" s="8" customFormat="1" ht="33.75" customHeight="1" hidden="1">
      <c r="A94" s="37" t="s">
        <v>150</v>
      </c>
      <c r="B94" s="127" t="s">
        <v>151</v>
      </c>
      <c r="C94" s="101">
        <v>270</v>
      </c>
      <c r="D94" s="101"/>
      <c r="E94" s="101">
        <f>C94+D94</f>
        <v>270</v>
      </c>
      <c r="F94" s="101">
        <v>270</v>
      </c>
      <c r="G94" s="101"/>
      <c r="H94" s="101">
        <f>F94+G94</f>
        <v>270</v>
      </c>
    </row>
    <row r="95" spans="1:8" s="8" customFormat="1" ht="32.25" customHeight="1" hidden="1">
      <c r="A95" s="37" t="s">
        <v>152</v>
      </c>
      <c r="B95" s="128" t="s">
        <v>153</v>
      </c>
      <c r="C95" s="101">
        <v>0</v>
      </c>
      <c r="D95" s="101"/>
      <c r="E95" s="101">
        <f>C95+D95</f>
        <v>0</v>
      </c>
      <c r="F95" s="101">
        <v>0</v>
      </c>
      <c r="G95" s="101"/>
      <c r="H95" s="101">
        <f>F95+G95</f>
        <v>0</v>
      </c>
    </row>
    <row r="96" spans="1:8" s="8" customFormat="1" ht="21" customHeight="1" hidden="1">
      <c r="A96" s="37" t="s">
        <v>154</v>
      </c>
      <c r="B96" s="127" t="s">
        <v>155</v>
      </c>
      <c r="C96" s="30">
        <f aca="true" t="shared" si="36" ref="C96:H96">C97</f>
        <v>600</v>
      </c>
      <c r="D96" s="30">
        <f t="shared" si="36"/>
        <v>0</v>
      </c>
      <c r="E96" s="30">
        <f t="shared" si="36"/>
        <v>600</v>
      </c>
      <c r="F96" s="30">
        <f t="shared" si="36"/>
        <v>600</v>
      </c>
      <c r="G96" s="30">
        <f t="shared" si="36"/>
        <v>0</v>
      </c>
      <c r="H96" s="30">
        <f t="shared" si="36"/>
        <v>600</v>
      </c>
    </row>
    <row r="97" spans="1:8" s="8" customFormat="1" ht="27" customHeight="1" hidden="1">
      <c r="A97" s="129" t="s">
        <v>156</v>
      </c>
      <c r="B97" s="130" t="s">
        <v>157</v>
      </c>
      <c r="C97" s="33">
        <v>600</v>
      </c>
      <c r="D97" s="33"/>
      <c r="E97" s="33">
        <f>C97+D97</f>
        <v>600</v>
      </c>
      <c r="F97" s="33">
        <v>600</v>
      </c>
      <c r="G97" s="33"/>
      <c r="H97" s="33">
        <f>F97+G97</f>
        <v>600</v>
      </c>
    </row>
    <row r="98" spans="1:8" s="8" customFormat="1" ht="30.75" customHeight="1" hidden="1">
      <c r="A98" s="131" t="s">
        <v>158</v>
      </c>
      <c r="B98" s="132" t="s">
        <v>159</v>
      </c>
      <c r="C98" s="125">
        <f aca="true" t="shared" si="37" ref="C98:H98">C99+C100+C101+C102</f>
        <v>75</v>
      </c>
      <c r="D98" s="125">
        <f t="shared" si="37"/>
        <v>0</v>
      </c>
      <c r="E98" s="125">
        <f t="shared" si="37"/>
        <v>75</v>
      </c>
      <c r="F98" s="125">
        <f t="shared" si="37"/>
        <v>75</v>
      </c>
      <c r="G98" s="125">
        <f t="shared" si="37"/>
        <v>0</v>
      </c>
      <c r="H98" s="125">
        <f t="shared" si="37"/>
        <v>75</v>
      </c>
    </row>
    <row r="99" spans="1:8" s="8" customFormat="1" ht="14.25" customHeight="1" hidden="1">
      <c r="A99" s="133" t="s">
        <v>160</v>
      </c>
      <c r="B99" s="134" t="s">
        <v>161</v>
      </c>
      <c r="C99" s="126">
        <v>9</v>
      </c>
      <c r="D99" s="126"/>
      <c r="E99" s="126">
        <f aca="true" t="shared" si="38" ref="E99:E104">C99+D99</f>
        <v>9</v>
      </c>
      <c r="F99" s="126">
        <v>9</v>
      </c>
      <c r="G99" s="126"/>
      <c r="H99" s="126">
        <f aca="true" t="shared" si="39" ref="H99:H104">F99+G99</f>
        <v>9</v>
      </c>
    </row>
    <row r="100" spans="1:8" s="8" customFormat="1" ht="15.75" customHeight="1" hidden="1">
      <c r="A100" s="133" t="s">
        <v>162</v>
      </c>
      <c r="B100" s="134" t="s">
        <v>163</v>
      </c>
      <c r="C100" s="126">
        <v>6</v>
      </c>
      <c r="D100" s="126"/>
      <c r="E100" s="126">
        <f t="shared" si="38"/>
        <v>6</v>
      </c>
      <c r="F100" s="126">
        <v>6</v>
      </c>
      <c r="G100" s="126"/>
      <c r="H100" s="126">
        <f t="shared" si="39"/>
        <v>6</v>
      </c>
    </row>
    <row r="101" spans="1:8" s="8" customFormat="1" ht="14.25" customHeight="1" hidden="1">
      <c r="A101" s="133" t="s">
        <v>164</v>
      </c>
      <c r="B101" s="134" t="s">
        <v>165</v>
      </c>
      <c r="C101" s="126">
        <v>30</v>
      </c>
      <c r="D101" s="126"/>
      <c r="E101" s="126">
        <f t="shared" si="38"/>
        <v>30</v>
      </c>
      <c r="F101" s="126">
        <v>30</v>
      </c>
      <c r="G101" s="126"/>
      <c r="H101" s="126">
        <f t="shared" si="39"/>
        <v>30</v>
      </c>
    </row>
    <row r="102" spans="1:8" s="8" customFormat="1" ht="13.5" customHeight="1" hidden="1">
      <c r="A102" s="135" t="s">
        <v>166</v>
      </c>
      <c r="B102" s="136" t="s">
        <v>167</v>
      </c>
      <c r="C102" s="36">
        <v>30</v>
      </c>
      <c r="D102" s="36"/>
      <c r="E102" s="36">
        <f t="shared" si="38"/>
        <v>30</v>
      </c>
      <c r="F102" s="36">
        <v>30</v>
      </c>
      <c r="G102" s="36"/>
      <c r="H102" s="36">
        <f t="shared" si="39"/>
        <v>30</v>
      </c>
    </row>
    <row r="103" spans="1:8" s="8" customFormat="1" ht="32.25" customHeight="1" hidden="1">
      <c r="A103" s="37" t="s">
        <v>168</v>
      </c>
      <c r="B103" s="137" t="s">
        <v>169</v>
      </c>
      <c r="C103" s="101">
        <v>899</v>
      </c>
      <c r="D103" s="101"/>
      <c r="E103" s="101">
        <f t="shared" si="38"/>
        <v>899</v>
      </c>
      <c r="F103" s="101">
        <v>899</v>
      </c>
      <c r="G103" s="101"/>
      <c r="H103" s="101">
        <f t="shared" si="39"/>
        <v>899</v>
      </c>
    </row>
    <row r="104" spans="1:8" s="8" customFormat="1" ht="21.75" customHeight="1" hidden="1">
      <c r="A104" s="37" t="s">
        <v>170</v>
      </c>
      <c r="B104" s="137" t="s">
        <v>171</v>
      </c>
      <c r="C104" s="101">
        <v>0</v>
      </c>
      <c r="D104" s="101"/>
      <c r="E104" s="101">
        <f t="shared" si="38"/>
        <v>0</v>
      </c>
      <c r="F104" s="101">
        <v>0</v>
      </c>
      <c r="G104" s="101"/>
      <c r="H104" s="101">
        <f t="shared" si="39"/>
        <v>0</v>
      </c>
    </row>
    <row r="105" spans="1:8" s="8" customFormat="1" ht="21.75" customHeight="1" hidden="1">
      <c r="A105" s="28" t="s">
        <v>172</v>
      </c>
      <c r="B105" s="138" t="s">
        <v>173</v>
      </c>
      <c r="C105" s="52">
        <f aca="true" t="shared" si="40" ref="C105:H105">C106</f>
        <v>1990</v>
      </c>
      <c r="D105" s="52">
        <f t="shared" si="40"/>
        <v>0</v>
      </c>
      <c r="E105" s="52">
        <f t="shared" si="40"/>
        <v>1990</v>
      </c>
      <c r="F105" s="52">
        <f t="shared" si="40"/>
        <v>1990</v>
      </c>
      <c r="G105" s="52">
        <f t="shared" si="40"/>
        <v>0</v>
      </c>
      <c r="H105" s="52">
        <f t="shared" si="40"/>
        <v>1990</v>
      </c>
    </row>
    <row r="106" spans="1:8" s="8" customFormat="1" ht="20.25" customHeight="1" hidden="1">
      <c r="A106" s="37" t="s">
        <v>174</v>
      </c>
      <c r="B106" s="29" t="s">
        <v>175</v>
      </c>
      <c r="C106" s="101">
        <v>1990</v>
      </c>
      <c r="D106" s="101"/>
      <c r="E106" s="101">
        <f>C106+D106</f>
        <v>1990</v>
      </c>
      <c r="F106" s="101">
        <v>1990</v>
      </c>
      <c r="G106" s="101"/>
      <c r="H106" s="101">
        <f>F106+G106</f>
        <v>1990</v>
      </c>
    </row>
    <row r="107" spans="1:8" s="8" customFormat="1" ht="21.75" customHeight="1" hidden="1">
      <c r="A107" s="14" t="s">
        <v>176</v>
      </c>
      <c r="B107" s="139" t="s">
        <v>177</v>
      </c>
      <c r="C107" s="16">
        <f aca="true" t="shared" si="41" ref="C107:H107">C109</f>
        <v>0</v>
      </c>
      <c r="D107" s="16">
        <f t="shared" si="41"/>
        <v>0</v>
      </c>
      <c r="E107" s="16">
        <f t="shared" si="41"/>
        <v>0</v>
      </c>
      <c r="F107" s="16">
        <f t="shared" si="41"/>
        <v>0</v>
      </c>
      <c r="G107" s="16">
        <f t="shared" si="41"/>
        <v>0</v>
      </c>
      <c r="H107" s="16">
        <f t="shared" si="41"/>
        <v>0</v>
      </c>
    </row>
    <row r="108" spans="1:8" s="8" customFormat="1" ht="13.5" customHeight="1" hidden="1">
      <c r="A108" s="21"/>
      <c r="B108" s="18" t="s">
        <v>21</v>
      </c>
      <c r="C108" s="19">
        <f>C107/C96</f>
        <v>0</v>
      </c>
      <c r="D108" s="19"/>
      <c r="E108" s="19">
        <f>E107/E96</f>
        <v>0</v>
      </c>
      <c r="F108" s="19">
        <f>F107/F96</f>
        <v>0</v>
      </c>
      <c r="G108" s="19"/>
      <c r="H108" s="19">
        <f>H107/H96</f>
        <v>0</v>
      </c>
    </row>
    <row r="109" spans="1:8" s="8" customFormat="1" ht="18" customHeight="1" hidden="1">
      <c r="A109" s="140" t="s">
        <v>178</v>
      </c>
      <c r="B109" s="43" t="s">
        <v>179</v>
      </c>
      <c r="C109" s="104">
        <f aca="true" t="shared" si="42" ref="C109:H109">C110</f>
        <v>0</v>
      </c>
      <c r="D109" s="104">
        <f t="shared" si="42"/>
        <v>0</v>
      </c>
      <c r="E109" s="104">
        <f t="shared" si="42"/>
        <v>0</v>
      </c>
      <c r="F109" s="104">
        <f t="shared" si="42"/>
        <v>0</v>
      </c>
      <c r="G109" s="104">
        <f t="shared" si="42"/>
        <v>0</v>
      </c>
      <c r="H109" s="104">
        <f t="shared" si="42"/>
        <v>0</v>
      </c>
    </row>
    <row r="110" spans="1:8" s="8" customFormat="1" ht="21.75" customHeight="1" hidden="1">
      <c r="A110" s="141" t="s">
        <v>180</v>
      </c>
      <c r="B110" s="142" t="s">
        <v>181</v>
      </c>
      <c r="C110" s="36">
        <v>0</v>
      </c>
      <c r="D110" s="36"/>
      <c r="E110" s="36">
        <f>C110+D110</f>
        <v>0</v>
      </c>
      <c r="F110" s="36">
        <v>0</v>
      </c>
      <c r="G110" s="36"/>
      <c r="H110" s="36">
        <f>F110+G110</f>
        <v>0</v>
      </c>
    </row>
    <row r="111" spans="1:8" s="8" customFormat="1" ht="17.25" customHeight="1" hidden="1">
      <c r="A111" s="65" t="s">
        <v>182</v>
      </c>
      <c r="B111" s="65"/>
      <c r="C111" s="16">
        <f aca="true" t="shared" si="43" ref="C111:H111">C49+C64+C67+C72+C85+C89+C107</f>
        <v>49783</v>
      </c>
      <c r="D111" s="16">
        <f t="shared" si="43"/>
        <v>0</v>
      </c>
      <c r="E111" s="16">
        <f t="shared" si="43"/>
        <v>49783</v>
      </c>
      <c r="F111" s="16">
        <f t="shared" si="43"/>
        <v>49783</v>
      </c>
      <c r="G111" s="16">
        <f t="shared" si="43"/>
        <v>0</v>
      </c>
      <c r="H111" s="16">
        <f t="shared" si="43"/>
        <v>49783</v>
      </c>
    </row>
    <row r="112" spans="1:8" s="8" customFormat="1" ht="9.75" customHeight="1" hidden="1">
      <c r="A112" s="67"/>
      <c r="B112" s="68" t="s">
        <v>73</v>
      </c>
      <c r="C112" s="74">
        <f>C111/C128</f>
        <v>0.11589114524419829</v>
      </c>
      <c r="D112" s="74"/>
      <c r="E112" s="74">
        <f>E111/E128</f>
        <v>0.11634208681943221</v>
      </c>
      <c r="F112" s="74">
        <f>F111/F128</f>
        <v>0.11476184548426212</v>
      </c>
      <c r="G112" s="74"/>
      <c r="H112" s="74">
        <f>H111/H128</f>
        <v>0.11520402472409859</v>
      </c>
    </row>
    <row r="113" spans="1:8" s="8" customFormat="1" ht="9.75" customHeight="1" hidden="1">
      <c r="A113" s="67"/>
      <c r="B113" s="68" t="s">
        <v>74</v>
      </c>
      <c r="C113" s="74">
        <f>C111/C13</f>
        <v>0.18124790656356038</v>
      </c>
      <c r="D113" s="74"/>
      <c r="E113" s="74">
        <f>E111/E13</f>
        <v>0.18124790656356038</v>
      </c>
      <c r="F113" s="74">
        <f>F111/F13</f>
        <v>0.180352277996754</v>
      </c>
      <c r="G113" s="74"/>
      <c r="H113" s="74">
        <f>H111/H13</f>
        <v>0.180352277996754</v>
      </c>
    </row>
    <row r="114" spans="1:8" s="8" customFormat="1" ht="14.25" customHeight="1">
      <c r="A114" s="70"/>
      <c r="B114" s="71"/>
      <c r="C114" s="143"/>
      <c r="D114" s="143"/>
      <c r="E114" s="143"/>
      <c r="F114" s="143"/>
      <c r="G114" s="143"/>
      <c r="H114" s="143"/>
    </row>
    <row r="115" spans="1:8" s="8" customFormat="1" ht="22.5" customHeight="1">
      <c r="A115" s="56" t="s">
        <v>183</v>
      </c>
      <c r="B115" s="102" t="s">
        <v>184</v>
      </c>
      <c r="C115" s="16">
        <f aca="true" t="shared" si="44" ref="C115:H115">C119</f>
        <v>154898.89999999997</v>
      </c>
      <c r="D115" s="16">
        <f t="shared" si="44"/>
        <v>-1665</v>
      </c>
      <c r="E115" s="16">
        <f t="shared" si="44"/>
        <v>153233.89999999997</v>
      </c>
      <c r="F115" s="16">
        <f t="shared" si="44"/>
        <v>157761.99999999997</v>
      </c>
      <c r="G115" s="16">
        <f t="shared" si="44"/>
        <v>-1665</v>
      </c>
      <c r="H115" s="16">
        <f t="shared" si="44"/>
        <v>156096.99999999997</v>
      </c>
    </row>
    <row r="116" spans="1:8" s="8" customFormat="1" ht="11.25" customHeight="1">
      <c r="A116" s="144"/>
      <c r="B116" s="68" t="s">
        <v>185</v>
      </c>
      <c r="C116" s="74">
        <f>C115/C128</f>
        <v>0.36059319281816166</v>
      </c>
      <c r="D116" s="74"/>
      <c r="E116" s="74">
        <f>E115/E128</f>
        <v>0.3581052105634492</v>
      </c>
      <c r="F116" s="74">
        <f>F115/F128</f>
        <v>0.36367953452560425</v>
      </c>
      <c r="G116" s="74"/>
      <c r="H116" s="74">
        <f>H115/H128</f>
        <v>0.3612277815189445</v>
      </c>
    </row>
    <row r="117" spans="1:8" s="8" customFormat="1" ht="11.25" customHeight="1" hidden="1">
      <c r="A117" s="144"/>
      <c r="B117" s="145" t="s">
        <v>186</v>
      </c>
      <c r="C117" s="146"/>
      <c r="D117" s="146"/>
      <c r="E117" s="146"/>
      <c r="F117" s="146"/>
      <c r="G117" s="146"/>
      <c r="H117" s="146"/>
    </row>
    <row r="118" spans="1:8" s="8" customFormat="1" ht="12" customHeight="1" hidden="1">
      <c r="A118" s="144"/>
      <c r="B118" s="147" t="s">
        <v>187</v>
      </c>
      <c r="C118" s="148"/>
      <c r="D118" s="148"/>
      <c r="E118" s="148"/>
      <c r="F118" s="148"/>
      <c r="G118" s="148"/>
      <c r="H118" s="148"/>
    </row>
    <row r="119" spans="1:8" s="8" customFormat="1" ht="26.25" customHeight="1">
      <c r="A119" s="37" t="s">
        <v>188</v>
      </c>
      <c r="B119" s="149" t="s">
        <v>189</v>
      </c>
      <c r="C119" s="150">
        <f aca="true" t="shared" si="45" ref="C119:H119">C120+C121+C122+C123+C124+C125+C126+C127</f>
        <v>154898.89999999997</v>
      </c>
      <c r="D119" s="150">
        <f t="shared" si="45"/>
        <v>-1665</v>
      </c>
      <c r="E119" s="150">
        <f t="shared" si="45"/>
        <v>153233.89999999997</v>
      </c>
      <c r="F119" s="150">
        <f t="shared" si="45"/>
        <v>157761.99999999997</v>
      </c>
      <c r="G119" s="150">
        <f t="shared" si="45"/>
        <v>-1665</v>
      </c>
      <c r="H119" s="150">
        <f t="shared" si="45"/>
        <v>156096.99999999997</v>
      </c>
    </row>
    <row r="120" spans="1:8" s="8" customFormat="1" ht="18.75" customHeight="1">
      <c r="A120" s="37"/>
      <c r="B120" s="43" t="s">
        <v>190</v>
      </c>
      <c r="C120" s="33">
        <v>1806</v>
      </c>
      <c r="D120" s="33"/>
      <c r="E120" s="33">
        <f>C120+D120</f>
        <v>1806</v>
      </c>
      <c r="F120" s="33">
        <v>3597</v>
      </c>
      <c r="G120" s="33"/>
      <c r="H120" s="33">
        <f>F120+G120</f>
        <v>3597</v>
      </c>
    </row>
    <row r="121" spans="1:8" s="8" customFormat="1" ht="15" customHeight="1">
      <c r="A121" s="37"/>
      <c r="B121" s="151" t="s">
        <v>191</v>
      </c>
      <c r="C121" s="152">
        <v>0</v>
      </c>
      <c r="D121" s="152"/>
      <c r="E121" s="152">
        <f>C121+D121</f>
        <v>0</v>
      </c>
      <c r="F121" s="152">
        <v>0</v>
      </c>
      <c r="G121" s="152"/>
      <c r="H121" s="152">
        <f>F121+G121</f>
        <v>0</v>
      </c>
    </row>
    <row r="122" spans="1:8" s="8" customFormat="1" ht="14.25" customHeight="1">
      <c r="A122" s="37"/>
      <c r="B122" s="151" t="s">
        <v>192</v>
      </c>
      <c r="C122" s="126">
        <v>143536.8</v>
      </c>
      <c r="D122" s="126"/>
      <c r="E122" s="126">
        <f>C122+D122</f>
        <v>143536.8</v>
      </c>
      <c r="F122" s="126">
        <v>143826.4</v>
      </c>
      <c r="G122" s="126"/>
      <c r="H122" s="126">
        <f>F122+G122</f>
        <v>143826.4</v>
      </c>
    </row>
    <row r="123" spans="1:8" s="8" customFormat="1" ht="15.75" customHeight="1">
      <c r="A123" s="37"/>
      <c r="B123" s="153" t="s">
        <v>193</v>
      </c>
      <c r="C123" s="154">
        <v>9450.8</v>
      </c>
      <c r="D123" s="154">
        <v>-1665</v>
      </c>
      <c r="E123" s="154">
        <f>C123+D123</f>
        <v>7785.799999999999</v>
      </c>
      <c r="F123" s="154">
        <v>10233.3</v>
      </c>
      <c r="G123" s="154">
        <v>-1665</v>
      </c>
      <c r="H123" s="154">
        <f>F123+G123</f>
        <v>8568.3</v>
      </c>
    </row>
    <row r="124" spans="1:8" s="8" customFormat="1" ht="18" customHeight="1">
      <c r="A124" s="37"/>
      <c r="B124" s="153" t="s">
        <v>194</v>
      </c>
      <c r="C124" s="126">
        <v>105.3</v>
      </c>
      <c r="D124" s="126"/>
      <c r="E124" s="126">
        <f>C124+D124</f>
        <v>105.3</v>
      </c>
      <c r="F124" s="126">
        <v>105.3</v>
      </c>
      <c r="G124" s="126"/>
      <c r="H124" s="126">
        <f>F124+G124</f>
        <v>105.3</v>
      </c>
    </row>
    <row r="125" spans="1:8" s="8" customFormat="1" ht="17.25" customHeight="1" hidden="1">
      <c r="A125" s="37"/>
      <c r="B125" s="153"/>
      <c r="C125" s="154"/>
      <c r="D125" s="154"/>
      <c r="E125" s="154"/>
      <c r="F125" s="154"/>
      <c r="G125" s="154"/>
      <c r="H125" s="154"/>
    </row>
    <row r="126" spans="1:8" s="8" customFormat="1" ht="15.75" customHeight="1" hidden="1">
      <c r="A126" s="37"/>
      <c r="B126" s="153"/>
      <c r="C126" s="154"/>
      <c r="D126" s="154"/>
      <c r="E126" s="154"/>
      <c r="F126" s="154"/>
      <c r="G126" s="154"/>
      <c r="H126" s="154"/>
    </row>
    <row r="127" spans="1:8" s="8" customFormat="1" ht="18" customHeight="1" hidden="1">
      <c r="A127" s="37"/>
      <c r="B127" s="45"/>
      <c r="C127" s="36"/>
      <c r="D127" s="36"/>
      <c r="E127" s="36"/>
      <c r="F127" s="36"/>
      <c r="G127" s="36"/>
      <c r="H127" s="36"/>
    </row>
    <row r="128" spans="1:8" s="156" customFormat="1" ht="26.25" customHeight="1">
      <c r="A128" s="56" t="s">
        <v>195</v>
      </c>
      <c r="B128" s="155" t="s">
        <v>196</v>
      </c>
      <c r="C128" s="16">
        <f>C13+C115</f>
        <v>429566.89999999997</v>
      </c>
      <c r="D128" s="16">
        <f aca="true" t="shared" si="46" ref="D128:G128">D13+D115</f>
        <v>-1665</v>
      </c>
      <c r="E128" s="16">
        <f>C128+D128</f>
        <v>427901.89999999997</v>
      </c>
      <c r="F128" s="16">
        <f t="shared" si="46"/>
        <v>433794</v>
      </c>
      <c r="G128" s="16">
        <f t="shared" si="46"/>
        <v>-1665</v>
      </c>
      <c r="H128" s="16">
        <f>F128+G128</f>
        <v>432129</v>
      </c>
    </row>
    <row r="129" spans="1:8" s="156" customFormat="1" ht="27" customHeight="1">
      <c r="A129" s="157" t="s">
        <v>197</v>
      </c>
      <c r="B129" s="158" t="s">
        <v>198</v>
      </c>
      <c r="C129" s="159">
        <f aca="true" t="shared" si="47" ref="C129:H129">C128-C131</f>
        <v>276474</v>
      </c>
      <c r="D129" s="159">
        <f t="shared" si="47"/>
        <v>0</v>
      </c>
      <c r="E129" s="159">
        <f t="shared" si="47"/>
        <v>276474</v>
      </c>
      <c r="F129" s="159">
        <f t="shared" si="47"/>
        <v>279629</v>
      </c>
      <c r="G129" s="159">
        <f t="shared" si="47"/>
        <v>0</v>
      </c>
      <c r="H129" s="159">
        <f t="shared" si="47"/>
        <v>279629</v>
      </c>
    </row>
    <row r="130" spans="1:8" s="156" customFormat="1" ht="12.75" customHeight="1">
      <c r="A130" s="157"/>
      <c r="B130" s="160" t="s">
        <v>199</v>
      </c>
      <c r="C130" s="161">
        <f>C129/C128</f>
        <v>0.6436110417259804</v>
      </c>
      <c r="D130" s="161"/>
      <c r="E130" s="161">
        <f>E129/E128</f>
        <v>0.6461153829884841</v>
      </c>
      <c r="F130" s="161">
        <f>F129/F128</f>
        <v>0.6446124197199592</v>
      </c>
      <c r="G130" s="161"/>
      <c r="H130" s="161">
        <f>H129/H128</f>
        <v>0.6470961217599375</v>
      </c>
    </row>
    <row r="131" spans="1:8" s="156" customFormat="1" ht="18" customHeight="1">
      <c r="A131" s="157"/>
      <c r="B131" s="162" t="s">
        <v>200</v>
      </c>
      <c r="C131" s="163">
        <f aca="true" t="shared" si="48" ref="C131:H131">C122+C123+C124+C125+C126+C127</f>
        <v>153092.89999999997</v>
      </c>
      <c r="D131" s="163">
        <f t="shared" si="48"/>
        <v>-1665</v>
      </c>
      <c r="E131" s="163">
        <f t="shared" si="48"/>
        <v>151427.89999999997</v>
      </c>
      <c r="F131" s="163">
        <f t="shared" si="48"/>
        <v>154164.99999999997</v>
      </c>
      <c r="G131" s="163">
        <f t="shared" si="48"/>
        <v>-1665</v>
      </c>
      <c r="H131" s="163">
        <f t="shared" si="48"/>
        <v>152499.99999999997</v>
      </c>
    </row>
    <row r="132" spans="1:8" s="156" customFormat="1" ht="12" customHeight="1">
      <c r="A132" s="157"/>
      <c r="B132" s="164" t="s">
        <v>199</v>
      </c>
      <c r="C132" s="165">
        <f>C131/C128</f>
        <v>0.3563889582740197</v>
      </c>
      <c r="D132" s="165"/>
      <c r="E132" s="165">
        <f>E131/E128</f>
        <v>0.3538846170115159</v>
      </c>
      <c r="F132" s="165">
        <f>F131/F128</f>
        <v>0.3553875802800407</v>
      </c>
      <c r="G132" s="165"/>
      <c r="H132" s="165">
        <f>H131/H128</f>
        <v>0.35290387824006253</v>
      </c>
    </row>
    <row r="133" spans="1:8" s="156" customFormat="1" ht="32.25" customHeight="1">
      <c r="A133" s="56"/>
      <c r="B133" s="166" t="s">
        <v>201</v>
      </c>
      <c r="C133" s="16">
        <v>0</v>
      </c>
      <c r="D133" s="16"/>
      <c r="E133" s="16">
        <v>0</v>
      </c>
      <c r="F133" s="16">
        <v>0</v>
      </c>
      <c r="G133" s="16"/>
      <c r="H133" s="16">
        <v>10000</v>
      </c>
    </row>
    <row r="134" spans="1:5" s="156" customFormat="1" ht="12" customHeight="1">
      <c r="A134" s="167"/>
      <c r="B134" s="168"/>
      <c r="C134" s="169"/>
      <c r="D134" s="169"/>
      <c r="E134" s="169"/>
    </row>
    <row r="135" spans="1:5" s="156" customFormat="1" ht="9.75" customHeight="1">
      <c r="A135" s="170"/>
      <c r="B135" s="168"/>
      <c r="C135" s="169"/>
      <c r="D135" s="169"/>
      <c r="E135" s="169"/>
    </row>
    <row r="136" spans="1:7" s="156" customFormat="1" ht="28.5" customHeight="1" hidden="1">
      <c r="A136" s="97" t="s">
        <v>202</v>
      </c>
      <c r="B136" s="97"/>
      <c r="C136" s="16">
        <f>C137+C140+C145</f>
        <v>-3000</v>
      </c>
      <c r="D136" s="16">
        <f>D137+D140+D145</f>
        <v>3748.1</v>
      </c>
      <c r="E136" s="16">
        <f>E137+E140+E145</f>
        <v>748.0999999999999</v>
      </c>
      <c r="G136" s="171"/>
    </row>
    <row r="137" spans="1:5" s="156" customFormat="1" ht="23.25" customHeight="1" hidden="1">
      <c r="A137" s="172" t="s">
        <v>203</v>
      </c>
      <c r="B137" s="173" t="s">
        <v>204</v>
      </c>
      <c r="C137" s="174">
        <f>C138-C139</f>
        <v>-3000</v>
      </c>
      <c r="D137" s="174">
        <f>D138-D139</f>
        <v>0</v>
      </c>
      <c r="E137" s="174">
        <f>E138-E139</f>
        <v>-3000</v>
      </c>
    </row>
    <row r="138" spans="1:5" s="156" customFormat="1" ht="22.5" customHeight="1" hidden="1">
      <c r="A138" s="129" t="s">
        <v>205</v>
      </c>
      <c r="B138" s="175" t="s">
        <v>206</v>
      </c>
      <c r="C138" s="33">
        <v>0</v>
      </c>
      <c r="D138" s="33"/>
      <c r="E138" s="33">
        <f>C138+D138</f>
        <v>0</v>
      </c>
    </row>
    <row r="139" spans="1:5" s="156" customFormat="1" ht="25.5" customHeight="1" hidden="1">
      <c r="A139" s="60" t="s">
        <v>207</v>
      </c>
      <c r="B139" s="176" t="s">
        <v>208</v>
      </c>
      <c r="C139" s="36">
        <v>3000</v>
      </c>
      <c r="D139" s="36"/>
      <c r="E139" s="36">
        <f>C139+D139</f>
        <v>3000</v>
      </c>
    </row>
    <row r="140" spans="1:5" s="156" customFormat="1" ht="21.75" customHeight="1" hidden="1">
      <c r="A140" s="172" t="s">
        <v>209</v>
      </c>
      <c r="B140" s="177" t="s">
        <v>210</v>
      </c>
      <c r="C140" s="174">
        <f aca="true" t="shared" si="49" ref="C140:E141">C141</f>
        <v>0</v>
      </c>
      <c r="D140" s="174">
        <f t="shared" si="49"/>
        <v>3748.1</v>
      </c>
      <c r="E140" s="174">
        <f t="shared" si="49"/>
        <v>3748.1</v>
      </c>
    </row>
    <row r="141" spans="1:5" s="156" customFormat="1" ht="16.5" customHeight="1" hidden="1">
      <c r="A141" s="37" t="s">
        <v>211</v>
      </c>
      <c r="B141" s="100" t="s">
        <v>212</v>
      </c>
      <c r="C141" s="150">
        <f t="shared" si="49"/>
        <v>0</v>
      </c>
      <c r="D141" s="150">
        <f t="shared" si="49"/>
        <v>3748.1</v>
      </c>
      <c r="E141" s="150">
        <f t="shared" si="49"/>
        <v>3748.1</v>
      </c>
    </row>
    <row r="142" spans="1:5" s="156" customFormat="1" ht="23.25" customHeight="1" hidden="1">
      <c r="A142" s="37" t="s">
        <v>213</v>
      </c>
      <c r="B142" s="100" t="s">
        <v>214</v>
      </c>
      <c r="C142" s="150">
        <f>C143-C144</f>
        <v>0</v>
      </c>
      <c r="D142" s="150">
        <f>D143-D144</f>
        <v>3748.1</v>
      </c>
      <c r="E142" s="150">
        <f>E143-E144</f>
        <v>3748.1</v>
      </c>
    </row>
    <row r="143" spans="1:5" s="156" customFormat="1" ht="15.75" customHeight="1" hidden="1">
      <c r="A143" s="178"/>
      <c r="B143" s="179" t="s">
        <v>215</v>
      </c>
      <c r="C143" s="33">
        <v>0</v>
      </c>
      <c r="D143" s="33">
        <v>3748.1</v>
      </c>
      <c r="E143" s="33">
        <f>C143+D143</f>
        <v>3748.1</v>
      </c>
    </row>
    <row r="144" spans="1:5" s="181" customFormat="1" ht="15.75" customHeight="1" hidden="1">
      <c r="A144" s="178"/>
      <c r="B144" s="180" t="s">
        <v>216</v>
      </c>
      <c r="C144" s="36">
        <v>0</v>
      </c>
      <c r="D144" s="36"/>
      <c r="E144" s="36">
        <f>C144+D144</f>
        <v>0</v>
      </c>
    </row>
    <row r="145" spans="1:5" s="156" customFormat="1" ht="21" customHeight="1" hidden="1">
      <c r="A145" s="172" t="s">
        <v>217</v>
      </c>
      <c r="B145" s="177" t="s">
        <v>218</v>
      </c>
      <c r="C145" s="174">
        <f>C146</f>
        <v>0</v>
      </c>
      <c r="D145" s="174">
        <f>D146</f>
        <v>0</v>
      </c>
      <c r="E145" s="174">
        <f>E146</f>
        <v>0</v>
      </c>
    </row>
    <row r="146" spans="1:5" s="156" customFormat="1" ht="24" customHeight="1" hidden="1">
      <c r="A146" s="37" t="s">
        <v>219</v>
      </c>
      <c r="B146" s="100" t="s">
        <v>220</v>
      </c>
      <c r="C146" s="150">
        <v>0</v>
      </c>
      <c r="D146" s="101"/>
      <c r="E146" s="150">
        <f>C146+D146</f>
        <v>0</v>
      </c>
    </row>
  </sheetData>
  <sheetProtection selectLockedCells="1" selectUnlockedCells="1"/>
  <mergeCells count="23">
    <mergeCell ref="C1:E1"/>
    <mergeCell ref="F1:H1"/>
    <mergeCell ref="B2:H2"/>
    <mergeCell ref="B3:H3"/>
    <mergeCell ref="B4:H4"/>
    <mergeCell ref="B5:H5"/>
    <mergeCell ref="A7:H7"/>
    <mergeCell ref="A8:H8"/>
    <mergeCell ref="B9:C9"/>
    <mergeCell ref="C10:H10"/>
    <mergeCell ref="A11:A12"/>
    <mergeCell ref="B11:B12"/>
    <mergeCell ref="C11:E11"/>
    <mergeCell ref="F11:H11"/>
    <mergeCell ref="A45:B45"/>
    <mergeCell ref="A46:A47"/>
    <mergeCell ref="A111:B111"/>
    <mergeCell ref="A112:A113"/>
    <mergeCell ref="A116:A118"/>
    <mergeCell ref="A120:A127"/>
    <mergeCell ref="A129:A132"/>
    <mergeCell ref="A136:B136"/>
    <mergeCell ref="A143:A144"/>
  </mergeCells>
  <printOptions/>
  <pageMargins left="0.19652777777777777" right="0.19652777777777777" top="0.39375" bottom="0"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Z274"/>
  <sheetViews>
    <sheetView tabSelected="1" workbookViewId="0" topLeftCell="A1">
      <pane ySplit="65535" topLeftCell="A1" activePane="topLeft" state="split"/>
      <selection pane="topLeft" activeCell="D3" sqref="D3"/>
      <selection pane="bottomLeft" activeCell="A1" sqref="A1"/>
    </sheetView>
  </sheetViews>
  <sheetFormatPr defaultColWidth="9.00390625" defaultRowHeight="17.25" customHeight="1"/>
  <cols>
    <col min="1" max="1" width="1.625" style="0" customWidth="1"/>
    <col min="2" max="2" width="7.375" style="0" customWidth="1"/>
    <col min="3" max="3" width="23.00390625" style="0" customWidth="1"/>
    <col min="4" max="4" width="3.25390625" style="0" customWidth="1"/>
    <col min="5" max="5" width="2.75390625" style="0" customWidth="1"/>
    <col min="6" max="6" width="2.875" style="0" customWidth="1"/>
    <col min="7" max="7" width="7.75390625" style="0" customWidth="1"/>
    <col min="8" max="8" width="3.375" style="0" customWidth="1"/>
    <col min="9" max="9" width="8.125" style="0" customWidth="1"/>
    <col min="10" max="10" width="7.75390625" style="0" customWidth="1"/>
    <col min="11" max="11" width="7.375" style="0" customWidth="1"/>
    <col min="12" max="13" width="0" style="0" hidden="1" customWidth="1"/>
    <col min="14" max="14" width="0.12890625" style="0" customWidth="1"/>
    <col min="15" max="15" width="8.00390625" style="0" customWidth="1"/>
    <col min="16" max="16" width="7.375" style="0" customWidth="1"/>
    <col min="17" max="17" width="7.625" style="0" customWidth="1"/>
    <col min="18" max="19" width="8.25390625" style="0" customWidth="1"/>
    <col min="20" max="20" width="7.875" style="0" customWidth="1"/>
    <col min="21" max="23" width="0" style="0" hidden="1" customWidth="1"/>
    <col min="24" max="24" width="8.25390625" style="0" customWidth="1"/>
    <col min="25" max="25" width="7.625" style="0" customWidth="1"/>
    <col min="26" max="26" width="7.75390625" style="0" customWidth="1"/>
  </cols>
  <sheetData>
    <row r="1" spans="9:26" ht="11.25" customHeight="1">
      <c r="I1" s="1" t="s">
        <v>221</v>
      </c>
      <c r="J1" s="1"/>
      <c r="K1" s="1"/>
      <c r="L1" s="1"/>
      <c r="M1" s="1"/>
      <c r="N1" s="1"/>
      <c r="O1" s="1"/>
      <c r="P1" s="1"/>
      <c r="Q1" s="1"/>
      <c r="R1" s="1"/>
      <c r="S1" s="1"/>
      <c r="T1" s="1"/>
      <c r="U1" s="1"/>
      <c r="V1" s="1"/>
      <c r="W1" s="1"/>
      <c r="X1" s="1"/>
      <c r="Y1" s="1"/>
      <c r="Z1" s="1"/>
    </row>
    <row r="2" spans="2:26" ht="11.25" customHeight="1">
      <c r="B2" s="182"/>
      <c r="D2" s="3" t="s">
        <v>1</v>
      </c>
      <c r="E2" s="3"/>
      <c r="F2" s="3"/>
      <c r="G2" s="3"/>
      <c r="H2" s="3"/>
      <c r="I2" s="3"/>
      <c r="J2" s="3"/>
      <c r="K2" s="3"/>
      <c r="L2" s="3"/>
      <c r="M2" s="3"/>
      <c r="N2" s="3"/>
      <c r="O2" s="3"/>
      <c r="P2" s="3"/>
      <c r="Q2" s="3"/>
      <c r="R2" s="3"/>
      <c r="S2" s="3"/>
      <c r="T2" s="3"/>
      <c r="U2" s="3"/>
      <c r="V2" s="3"/>
      <c r="W2" s="3"/>
      <c r="X2" s="3"/>
      <c r="Y2" s="3"/>
      <c r="Z2" s="3"/>
    </row>
    <row r="3" spans="4:26" ht="12" customHeight="1">
      <c r="D3" s="1" t="s">
        <v>2</v>
      </c>
      <c r="E3" s="1"/>
      <c r="F3" s="1"/>
      <c r="G3" s="1"/>
      <c r="H3" s="1"/>
      <c r="I3" s="1"/>
      <c r="J3" s="1"/>
      <c r="K3" s="1"/>
      <c r="L3" s="1"/>
      <c r="M3" s="1"/>
      <c r="N3" s="1"/>
      <c r="O3" s="1"/>
      <c r="P3" s="1"/>
      <c r="Q3" s="1"/>
      <c r="R3" s="1"/>
      <c r="S3" s="1"/>
      <c r="T3" s="1"/>
      <c r="U3" s="1"/>
      <c r="V3" s="1"/>
      <c r="W3" s="1"/>
      <c r="X3" s="1"/>
      <c r="Y3" s="1"/>
      <c r="Z3" s="1"/>
    </row>
    <row r="4" spans="4:26" ht="13.5" customHeight="1">
      <c r="D4" s="183" t="s">
        <v>222</v>
      </c>
      <c r="E4" s="183"/>
      <c r="F4" s="183"/>
      <c r="G4" s="183"/>
      <c r="H4" s="183"/>
      <c r="I4" s="183"/>
      <c r="J4" s="183"/>
      <c r="K4" s="183"/>
      <c r="L4" s="183"/>
      <c r="M4" s="183"/>
      <c r="N4" s="183"/>
      <c r="O4" s="183"/>
      <c r="P4" s="183"/>
      <c r="Q4" s="183"/>
      <c r="R4" s="183"/>
      <c r="S4" s="183"/>
      <c r="T4" s="183"/>
      <c r="U4" s="183"/>
      <c r="V4" s="183"/>
      <c r="W4" s="183"/>
      <c r="X4" s="183"/>
      <c r="Y4" s="183"/>
      <c r="Z4" s="183"/>
    </row>
    <row r="5" spans="1:26" ht="12" customHeight="1">
      <c r="A5" s="184"/>
      <c r="B5" s="184"/>
      <c r="C5" s="184"/>
      <c r="D5" s="183" t="s">
        <v>4</v>
      </c>
      <c r="E5" s="183"/>
      <c r="F5" s="183"/>
      <c r="G5" s="183"/>
      <c r="H5" s="183"/>
      <c r="I5" s="183"/>
      <c r="J5" s="183"/>
      <c r="K5" s="183"/>
      <c r="L5" s="183"/>
      <c r="M5" s="183"/>
      <c r="N5" s="183"/>
      <c r="O5" s="183"/>
      <c r="P5" s="183"/>
      <c r="Q5" s="183"/>
      <c r="R5" s="183"/>
      <c r="S5" s="183"/>
      <c r="T5" s="183"/>
      <c r="U5" s="183"/>
      <c r="V5" s="183"/>
      <c r="W5" s="183"/>
      <c r="X5" s="183"/>
      <c r="Y5" s="183"/>
      <c r="Z5" s="183"/>
    </row>
    <row r="6" spans="1:17" ht="4.5" customHeight="1">
      <c r="A6" s="184"/>
      <c r="B6" s="184"/>
      <c r="C6" s="184"/>
      <c r="D6" s="184"/>
      <c r="E6" s="184"/>
      <c r="F6" s="184"/>
      <c r="G6" s="184"/>
      <c r="H6" s="184"/>
      <c r="I6" s="184"/>
      <c r="J6" s="184"/>
      <c r="K6" s="184"/>
      <c r="L6" s="184"/>
      <c r="M6" s="184"/>
      <c r="N6" s="184"/>
      <c r="O6" s="184"/>
      <c r="P6" s="184"/>
      <c r="Q6" s="184"/>
    </row>
    <row r="7" spans="1:26" ht="12.75" customHeight="1">
      <c r="A7" s="185" t="s">
        <v>223</v>
      </c>
      <c r="B7" s="185"/>
      <c r="C7" s="185"/>
      <c r="D7" s="185"/>
      <c r="E7" s="185"/>
      <c r="F7" s="185"/>
      <c r="G7" s="185"/>
      <c r="H7" s="185"/>
      <c r="I7" s="185"/>
      <c r="J7" s="185"/>
      <c r="K7" s="185"/>
      <c r="L7" s="185"/>
      <c r="M7" s="185"/>
      <c r="N7" s="185"/>
      <c r="O7" s="185"/>
      <c r="P7" s="185"/>
      <c r="Q7" s="185"/>
      <c r="R7" s="185"/>
      <c r="S7" s="185"/>
      <c r="T7" s="185"/>
      <c r="U7" s="185"/>
      <c r="V7" s="185"/>
      <c r="W7" s="185"/>
      <c r="X7" s="185"/>
      <c r="Y7" s="185"/>
      <c r="Z7" s="185"/>
    </row>
    <row r="8" spans="1:26" ht="14.25" customHeight="1">
      <c r="A8" s="185" t="s">
        <v>224</v>
      </c>
      <c r="B8" s="185"/>
      <c r="C8" s="185"/>
      <c r="D8" s="185"/>
      <c r="E8" s="185"/>
      <c r="F8" s="185"/>
      <c r="G8" s="185"/>
      <c r="H8" s="185"/>
      <c r="I8" s="185"/>
      <c r="J8" s="185"/>
      <c r="K8" s="185"/>
      <c r="L8" s="185"/>
      <c r="M8" s="185"/>
      <c r="N8" s="185"/>
      <c r="O8" s="185"/>
      <c r="P8" s="185"/>
      <c r="Q8" s="185"/>
      <c r="R8" s="185"/>
      <c r="S8" s="185"/>
      <c r="T8" s="185"/>
      <c r="U8" s="185"/>
      <c r="V8" s="185"/>
      <c r="W8" s="185"/>
      <c r="X8" s="185"/>
      <c r="Y8" s="185"/>
      <c r="Z8" s="185"/>
    </row>
    <row r="9" spans="2:17" s="8" customFormat="1" ht="10.5" customHeight="1">
      <c r="B9" s="156"/>
      <c r="C9" s="156"/>
      <c r="D9" s="156"/>
      <c r="E9" s="156"/>
      <c r="F9" s="156"/>
      <c r="G9" s="156"/>
      <c r="H9" s="156"/>
      <c r="O9" s="186" t="s">
        <v>7</v>
      </c>
      <c r="P9" s="186"/>
      <c r="Q9" s="186"/>
    </row>
    <row r="10" spans="1:26" s="8" customFormat="1" ht="21" customHeight="1">
      <c r="A10" s="187" t="s">
        <v>225</v>
      </c>
      <c r="B10" s="187"/>
      <c r="C10" s="187"/>
      <c r="D10" s="188" t="s">
        <v>226</v>
      </c>
      <c r="E10" s="188"/>
      <c r="F10" s="188"/>
      <c r="G10" s="188"/>
      <c r="H10" s="188"/>
      <c r="I10" s="189" t="s">
        <v>227</v>
      </c>
      <c r="J10" s="189"/>
      <c r="K10" s="189"/>
      <c r="L10" s="190" t="s">
        <v>228</v>
      </c>
      <c r="M10" s="190"/>
      <c r="N10" s="190"/>
      <c r="O10" s="190"/>
      <c r="P10" s="190"/>
      <c r="Q10" s="190"/>
      <c r="R10" s="189" t="s">
        <v>229</v>
      </c>
      <c r="S10" s="189"/>
      <c r="T10" s="189"/>
      <c r="U10" s="190" t="s">
        <v>228</v>
      </c>
      <c r="V10" s="190"/>
      <c r="W10" s="190"/>
      <c r="X10" s="190"/>
      <c r="Y10" s="190"/>
      <c r="Z10" s="190"/>
    </row>
    <row r="11" spans="1:26" s="8" customFormat="1" ht="9" customHeight="1">
      <c r="A11" s="187"/>
      <c r="B11" s="187"/>
      <c r="C11" s="187"/>
      <c r="D11" s="191" t="s">
        <v>230</v>
      </c>
      <c r="E11" s="191" t="s">
        <v>231</v>
      </c>
      <c r="F11" s="191" t="s">
        <v>232</v>
      </c>
      <c r="G11" s="191" t="s">
        <v>233</v>
      </c>
      <c r="H11" s="192" t="s">
        <v>234</v>
      </c>
      <c r="I11" s="189"/>
      <c r="J11" s="189"/>
      <c r="K11" s="189"/>
      <c r="L11" s="193" t="s">
        <v>235</v>
      </c>
      <c r="M11" s="193"/>
      <c r="N11" s="193"/>
      <c r="O11" s="25" t="s">
        <v>236</v>
      </c>
      <c r="P11" s="25"/>
      <c r="Q11" s="25"/>
      <c r="R11" s="189"/>
      <c r="S11" s="189"/>
      <c r="T11" s="189"/>
      <c r="U11" s="193" t="s">
        <v>235</v>
      </c>
      <c r="V11" s="193"/>
      <c r="W11" s="193"/>
      <c r="X11" s="25" t="s">
        <v>236</v>
      </c>
      <c r="Y11" s="25"/>
      <c r="Z11" s="25"/>
    </row>
    <row r="12" spans="1:26" s="8" customFormat="1" ht="21.75" customHeight="1">
      <c r="A12" s="187"/>
      <c r="B12" s="187"/>
      <c r="C12" s="187"/>
      <c r="D12" s="191"/>
      <c r="E12" s="191"/>
      <c r="F12" s="191"/>
      <c r="G12" s="191"/>
      <c r="H12" s="192"/>
      <c r="I12" s="189"/>
      <c r="J12" s="189"/>
      <c r="K12" s="189"/>
      <c r="L12" s="193"/>
      <c r="M12" s="193"/>
      <c r="N12" s="193"/>
      <c r="O12" s="25"/>
      <c r="P12" s="25"/>
      <c r="Q12" s="25"/>
      <c r="R12" s="189"/>
      <c r="S12" s="189"/>
      <c r="T12" s="189"/>
      <c r="U12" s="193"/>
      <c r="V12" s="193"/>
      <c r="W12" s="193"/>
      <c r="X12" s="25"/>
      <c r="Y12" s="25"/>
      <c r="Z12" s="25"/>
    </row>
    <row r="13" spans="1:26" s="8" customFormat="1" ht="37.5" customHeight="1">
      <c r="A13" s="187"/>
      <c r="B13" s="187"/>
      <c r="C13" s="187"/>
      <c r="D13" s="191"/>
      <c r="E13" s="191"/>
      <c r="F13" s="191"/>
      <c r="G13" s="191"/>
      <c r="H13" s="192"/>
      <c r="I13" s="13" t="s">
        <v>237</v>
      </c>
      <c r="J13" s="13" t="s">
        <v>14</v>
      </c>
      <c r="K13" s="13" t="s">
        <v>15</v>
      </c>
      <c r="L13" s="194" t="s">
        <v>237</v>
      </c>
      <c r="M13" s="195" t="s">
        <v>14</v>
      </c>
      <c r="N13" s="196" t="s">
        <v>15</v>
      </c>
      <c r="O13" s="197" t="s">
        <v>237</v>
      </c>
      <c r="P13" s="195" t="s">
        <v>14</v>
      </c>
      <c r="Q13" s="196" t="s">
        <v>15</v>
      </c>
      <c r="R13" s="13" t="s">
        <v>237</v>
      </c>
      <c r="S13" s="13" t="s">
        <v>14</v>
      </c>
      <c r="T13" s="13" t="s">
        <v>15</v>
      </c>
      <c r="U13" s="194" t="s">
        <v>237</v>
      </c>
      <c r="V13" s="195" t="s">
        <v>14</v>
      </c>
      <c r="W13" s="196" t="s">
        <v>15</v>
      </c>
      <c r="X13" s="197" t="s">
        <v>237</v>
      </c>
      <c r="Y13" s="195" t="s">
        <v>14</v>
      </c>
      <c r="Z13" s="196" t="s">
        <v>15</v>
      </c>
    </row>
    <row r="14" spans="1:26" s="8" customFormat="1" ht="19.5" customHeight="1">
      <c r="A14" s="198" t="s">
        <v>238</v>
      </c>
      <c r="B14" s="198"/>
      <c r="C14" s="198"/>
      <c r="D14" s="199" t="s">
        <v>239</v>
      </c>
      <c r="E14" s="200" t="s">
        <v>240</v>
      </c>
      <c r="F14" s="201" t="s">
        <v>241</v>
      </c>
      <c r="G14" s="202" t="s">
        <v>242</v>
      </c>
      <c r="H14" s="203" t="s">
        <v>243</v>
      </c>
      <c r="I14" s="204">
        <v>38181.6</v>
      </c>
      <c r="J14" s="204">
        <v>-1665</v>
      </c>
      <c r="K14" s="204">
        <f>I14+J14</f>
        <v>36516.6</v>
      </c>
      <c r="L14" s="205">
        <f>L16+L17+L21+L22+L23+L26+L29+L30</f>
        <v>36572</v>
      </c>
      <c r="M14" s="206">
        <f>M16+M17+M21+M22+M23+M26+M29+M30</f>
        <v>1000</v>
      </c>
      <c r="N14" s="207">
        <f>N16+N17+N21+N22+N23+N26+N29+N30</f>
        <v>37572</v>
      </c>
      <c r="O14" s="208">
        <v>2399.6</v>
      </c>
      <c r="P14" s="206">
        <v>-1665</v>
      </c>
      <c r="Q14" s="207">
        <f>O14+P14</f>
        <v>734.5999999999999</v>
      </c>
      <c r="R14" s="204">
        <v>37247.7</v>
      </c>
      <c r="S14" s="204">
        <v>-1665</v>
      </c>
      <c r="T14" s="204">
        <f>R14+S14</f>
        <v>35582.7</v>
      </c>
      <c r="U14" s="205">
        <f>U16+U17+U21+U22+U23+U26+U29+U30</f>
        <v>36572</v>
      </c>
      <c r="V14" s="206">
        <f>V16+V17+V21+V22+V23+V26+V29+V30</f>
        <v>1000</v>
      </c>
      <c r="W14" s="207">
        <f>W16+W17+W21+W22+W23+W26+W29+W30</f>
        <v>37572</v>
      </c>
      <c r="X14" s="208">
        <f>X16+X17+X21+X22+X23+X26+X29+X30</f>
        <v>2405.7</v>
      </c>
      <c r="Y14" s="206">
        <v>-1665</v>
      </c>
      <c r="Z14" s="207">
        <f>X14+Y14</f>
        <v>740.6999999999998</v>
      </c>
    </row>
    <row r="15" spans="1:26" s="8" customFormat="1" ht="12" customHeight="1">
      <c r="A15" s="209" t="s">
        <v>244</v>
      </c>
      <c r="B15" s="209"/>
      <c r="C15" s="209"/>
      <c r="D15" s="210"/>
      <c r="E15" s="200"/>
      <c r="F15" s="201"/>
      <c r="G15" s="202"/>
      <c r="H15" s="203"/>
      <c r="I15" s="211">
        <f>I14/I274</f>
        <v>0.08888394333920979</v>
      </c>
      <c r="J15" s="211"/>
      <c r="K15" s="211">
        <f>K14/K274</f>
        <v>0.08533871899143237</v>
      </c>
      <c r="L15" s="212">
        <f>L14/L274</f>
        <v>0.13316632317921306</v>
      </c>
      <c r="M15" s="213"/>
      <c r="N15" s="214">
        <f>N14/N274</f>
        <v>0.13496557429518638</v>
      </c>
      <c r="O15" s="215">
        <f>O14/O274</f>
        <v>0.01569976008076256</v>
      </c>
      <c r="P15" s="213"/>
      <c r="Q15" s="214">
        <f>Q14/Q274</f>
        <v>0.0048591694167343024</v>
      </c>
      <c r="R15" s="211">
        <f>R14/R274</f>
        <v>0.08789105084073866</v>
      </c>
      <c r="S15" s="211"/>
      <c r="T15" s="211">
        <f>T14/T274</f>
        <v>0.08429342689083194</v>
      </c>
      <c r="U15" s="212">
        <f>U14/U274</f>
        <v>0.13316632317921306</v>
      </c>
      <c r="V15" s="213"/>
      <c r="W15" s="214">
        <f>W14/W274</f>
        <v>0.13496557429518638</v>
      </c>
      <c r="X15" s="215">
        <f>X14/X274</f>
        <v>0.015604709240099891</v>
      </c>
      <c r="Y15" s="213"/>
      <c r="Z15" s="214">
        <f>Z14/Z274</f>
        <v>0.004857049180327868</v>
      </c>
    </row>
    <row r="16" spans="1:26" s="8" customFormat="1" ht="16.5" customHeight="1" hidden="1">
      <c r="A16" s="216" t="s">
        <v>245</v>
      </c>
      <c r="B16" s="216"/>
      <c r="C16" s="216"/>
      <c r="D16" s="217" t="s">
        <v>239</v>
      </c>
      <c r="E16" s="218" t="s">
        <v>240</v>
      </c>
      <c r="F16" s="219" t="s">
        <v>246</v>
      </c>
      <c r="G16" s="220" t="s">
        <v>247</v>
      </c>
      <c r="H16" s="221" t="s">
        <v>248</v>
      </c>
      <c r="I16" s="222">
        <f>L16+O16</f>
        <v>1351</v>
      </c>
      <c r="J16" s="223">
        <f>M16+P16</f>
        <v>0</v>
      </c>
      <c r="K16" s="222">
        <f>N16+Q16</f>
        <v>1351</v>
      </c>
      <c r="L16" s="224">
        <v>1351</v>
      </c>
      <c r="M16" s="225"/>
      <c r="N16" s="226">
        <f>L16+M16</f>
        <v>1351</v>
      </c>
      <c r="O16" s="227"/>
      <c r="P16" s="225"/>
      <c r="Q16" s="226">
        <f>O16+P16</f>
        <v>0</v>
      </c>
      <c r="R16" s="222">
        <f>U16+X16</f>
        <v>1351</v>
      </c>
      <c r="S16" s="223">
        <f>V16+Y16</f>
        <v>0</v>
      </c>
      <c r="T16" s="222">
        <f>W16+Z16</f>
        <v>1351</v>
      </c>
      <c r="U16" s="224">
        <v>1351</v>
      </c>
      <c r="V16" s="225"/>
      <c r="W16" s="226">
        <f>U16+V16</f>
        <v>1351</v>
      </c>
      <c r="X16" s="227"/>
      <c r="Y16" s="225"/>
      <c r="Z16" s="226">
        <f>X16+Y16</f>
        <v>0</v>
      </c>
    </row>
    <row r="17" spans="1:26" s="8" customFormat="1" ht="16.5" customHeight="1" hidden="1">
      <c r="A17" s="228" t="s">
        <v>249</v>
      </c>
      <c r="B17" s="228"/>
      <c r="C17" s="228"/>
      <c r="D17" s="217" t="s">
        <v>239</v>
      </c>
      <c r="E17" s="229" t="s">
        <v>240</v>
      </c>
      <c r="F17" s="230" t="s">
        <v>250</v>
      </c>
      <c r="G17" s="231" t="s">
        <v>242</v>
      </c>
      <c r="H17" s="232" t="s">
        <v>243</v>
      </c>
      <c r="I17" s="233">
        <f aca="true" t="shared" si="0" ref="I17:Q17">I18+I19+I20</f>
        <v>3332</v>
      </c>
      <c r="J17" s="234">
        <f t="shared" si="0"/>
        <v>1000</v>
      </c>
      <c r="K17" s="233">
        <f t="shared" si="0"/>
        <v>4332</v>
      </c>
      <c r="L17" s="235">
        <f t="shared" si="0"/>
        <v>3332</v>
      </c>
      <c r="M17" s="236">
        <f t="shared" si="0"/>
        <v>1000</v>
      </c>
      <c r="N17" s="237">
        <f t="shared" si="0"/>
        <v>4332</v>
      </c>
      <c r="O17" s="238">
        <f t="shared" si="0"/>
        <v>0</v>
      </c>
      <c r="P17" s="236">
        <f t="shared" si="0"/>
        <v>0</v>
      </c>
      <c r="Q17" s="237">
        <f t="shared" si="0"/>
        <v>0</v>
      </c>
      <c r="R17" s="233">
        <f aca="true" t="shared" si="1" ref="R17:Z17">R18+R19+R20</f>
        <v>3332</v>
      </c>
      <c r="S17" s="234">
        <f t="shared" si="1"/>
        <v>1000</v>
      </c>
      <c r="T17" s="233">
        <f t="shared" si="1"/>
        <v>4332</v>
      </c>
      <c r="U17" s="235">
        <f t="shared" si="1"/>
        <v>3332</v>
      </c>
      <c r="V17" s="236">
        <f t="shared" si="1"/>
        <v>1000</v>
      </c>
      <c r="W17" s="237">
        <f t="shared" si="1"/>
        <v>4332</v>
      </c>
      <c r="X17" s="238">
        <f t="shared" si="1"/>
        <v>0</v>
      </c>
      <c r="Y17" s="236">
        <f t="shared" si="1"/>
        <v>0</v>
      </c>
      <c r="Z17" s="237">
        <f t="shared" si="1"/>
        <v>0</v>
      </c>
    </row>
    <row r="18" spans="1:26" s="8" customFormat="1" ht="12.75" customHeight="1" hidden="1">
      <c r="A18" s="239" t="s">
        <v>251</v>
      </c>
      <c r="B18" s="240" t="s">
        <v>252</v>
      </c>
      <c r="C18" s="240"/>
      <c r="D18" s="241" t="s">
        <v>239</v>
      </c>
      <c r="E18" s="229" t="s">
        <v>240</v>
      </c>
      <c r="F18" s="230" t="s">
        <v>250</v>
      </c>
      <c r="G18" s="242" t="s">
        <v>253</v>
      </c>
      <c r="H18" s="243" t="s">
        <v>248</v>
      </c>
      <c r="I18" s="244">
        <f aca="true" t="shared" si="2" ref="I18:K21">L18+O18</f>
        <v>1859</v>
      </c>
      <c r="J18" s="245">
        <f t="shared" si="2"/>
        <v>0</v>
      </c>
      <c r="K18" s="244">
        <f t="shared" si="2"/>
        <v>1859</v>
      </c>
      <c r="L18" s="246">
        <v>1859</v>
      </c>
      <c r="M18" s="247"/>
      <c r="N18" s="248">
        <f>L18+M18</f>
        <v>1859</v>
      </c>
      <c r="O18" s="249"/>
      <c r="P18" s="247"/>
      <c r="Q18" s="248">
        <f>O18+P18</f>
        <v>0</v>
      </c>
      <c r="R18" s="244">
        <f aca="true" t="shared" si="3" ref="R18:T22">U18+X18</f>
        <v>1859</v>
      </c>
      <c r="S18" s="245">
        <f t="shared" si="3"/>
        <v>0</v>
      </c>
      <c r="T18" s="244">
        <f t="shared" si="3"/>
        <v>1859</v>
      </c>
      <c r="U18" s="246">
        <v>1859</v>
      </c>
      <c r="V18" s="247"/>
      <c r="W18" s="248">
        <f>U18+V18</f>
        <v>1859</v>
      </c>
      <c r="X18" s="249"/>
      <c r="Y18" s="247"/>
      <c r="Z18" s="248">
        <f>X18+Y18</f>
        <v>0</v>
      </c>
    </row>
    <row r="19" spans="1:26" s="8" customFormat="1" ht="12.75" customHeight="1" hidden="1">
      <c r="A19" s="239"/>
      <c r="B19" s="250" t="s">
        <v>254</v>
      </c>
      <c r="C19" s="250"/>
      <c r="D19" s="241"/>
      <c r="E19" s="229"/>
      <c r="F19" s="230"/>
      <c r="G19" s="251" t="s">
        <v>255</v>
      </c>
      <c r="H19" s="252" t="s">
        <v>248</v>
      </c>
      <c r="I19" s="253">
        <f t="shared" si="2"/>
        <v>970</v>
      </c>
      <c r="J19" s="254">
        <f t="shared" si="2"/>
        <v>0</v>
      </c>
      <c r="K19" s="253">
        <f t="shared" si="2"/>
        <v>970</v>
      </c>
      <c r="L19" s="255">
        <v>970</v>
      </c>
      <c r="M19" s="256"/>
      <c r="N19" s="257">
        <f>L19+M19</f>
        <v>970</v>
      </c>
      <c r="O19" s="258"/>
      <c r="P19" s="256"/>
      <c r="Q19" s="257">
        <f>O19+P19</f>
        <v>0</v>
      </c>
      <c r="R19" s="253">
        <f t="shared" si="3"/>
        <v>970</v>
      </c>
      <c r="S19" s="254">
        <f t="shared" si="3"/>
        <v>0</v>
      </c>
      <c r="T19" s="253">
        <f t="shared" si="3"/>
        <v>970</v>
      </c>
      <c r="U19" s="255">
        <v>970</v>
      </c>
      <c r="V19" s="256"/>
      <c r="W19" s="257">
        <f>U19+V19</f>
        <v>970</v>
      </c>
      <c r="X19" s="258"/>
      <c r="Y19" s="256"/>
      <c r="Z19" s="257">
        <f>X19+Y19</f>
        <v>0</v>
      </c>
    </row>
    <row r="20" spans="1:26" s="8" customFormat="1" ht="11.25" customHeight="1" hidden="1">
      <c r="A20" s="239"/>
      <c r="B20" s="259" t="s">
        <v>256</v>
      </c>
      <c r="C20" s="259"/>
      <c r="D20" s="241"/>
      <c r="E20" s="229"/>
      <c r="F20" s="230"/>
      <c r="G20" s="260" t="s">
        <v>257</v>
      </c>
      <c r="H20" s="261" t="s">
        <v>248</v>
      </c>
      <c r="I20" s="262">
        <f t="shared" si="2"/>
        <v>503</v>
      </c>
      <c r="J20" s="263">
        <f t="shared" si="2"/>
        <v>1000</v>
      </c>
      <c r="K20" s="262">
        <f t="shared" si="2"/>
        <v>1503</v>
      </c>
      <c r="L20" s="264">
        <v>503</v>
      </c>
      <c r="M20" s="265">
        <v>1000</v>
      </c>
      <c r="N20" s="266">
        <f>L20+M20</f>
        <v>1503</v>
      </c>
      <c r="O20" s="267"/>
      <c r="P20" s="265"/>
      <c r="Q20" s="266">
        <f>O20+P20</f>
        <v>0</v>
      </c>
      <c r="R20" s="262">
        <f t="shared" si="3"/>
        <v>503</v>
      </c>
      <c r="S20" s="263">
        <f t="shared" si="3"/>
        <v>1000</v>
      </c>
      <c r="T20" s="262">
        <f t="shared" si="3"/>
        <v>1503</v>
      </c>
      <c r="U20" s="264">
        <v>503</v>
      </c>
      <c r="V20" s="265">
        <v>1000</v>
      </c>
      <c r="W20" s="266">
        <f>U20+V20</f>
        <v>1503</v>
      </c>
      <c r="X20" s="267"/>
      <c r="Y20" s="265"/>
      <c r="Z20" s="266">
        <f>X20+Y20</f>
        <v>0</v>
      </c>
    </row>
    <row r="21" spans="1:26" s="8" customFormat="1" ht="15.75" customHeight="1" hidden="1">
      <c r="A21" s="228" t="s">
        <v>258</v>
      </c>
      <c r="B21" s="228"/>
      <c r="C21" s="228"/>
      <c r="D21" s="217" t="s">
        <v>239</v>
      </c>
      <c r="E21" s="229" t="s">
        <v>240</v>
      </c>
      <c r="F21" s="230" t="s">
        <v>259</v>
      </c>
      <c r="G21" s="231" t="s">
        <v>253</v>
      </c>
      <c r="H21" s="232" t="s">
        <v>248</v>
      </c>
      <c r="I21" s="268">
        <f t="shared" si="2"/>
        <v>19847</v>
      </c>
      <c r="J21" s="269">
        <f t="shared" si="2"/>
        <v>0</v>
      </c>
      <c r="K21" s="268">
        <f t="shared" si="2"/>
        <v>19847</v>
      </c>
      <c r="L21" s="270">
        <v>19847</v>
      </c>
      <c r="M21" s="271"/>
      <c r="N21" s="272">
        <f>L21+M21</f>
        <v>19847</v>
      </c>
      <c r="O21" s="273"/>
      <c r="P21" s="271"/>
      <c r="Q21" s="272">
        <f>O21+P21</f>
        <v>0</v>
      </c>
      <c r="R21" s="268">
        <f t="shared" si="3"/>
        <v>19847</v>
      </c>
      <c r="S21" s="269">
        <f t="shared" si="3"/>
        <v>0</v>
      </c>
      <c r="T21" s="268">
        <f t="shared" si="3"/>
        <v>19847</v>
      </c>
      <c r="U21" s="270">
        <v>19847</v>
      </c>
      <c r="V21" s="271"/>
      <c r="W21" s="272">
        <f>U21+V21</f>
        <v>19847</v>
      </c>
      <c r="X21" s="273"/>
      <c r="Y21" s="271"/>
      <c r="Z21" s="272">
        <f>X21+Y21</f>
        <v>0</v>
      </c>
    </row>
    <row r="22" spans="1:26" s="8" customFormat="1" ht="21" customHeight="1" hidden="1">
      <c r="A22" s="274" t="s">
        <v>260</v>
      </c>
      <c r="B22" s="274"/>
      <c r="C22" s="274"/>
      <c r="D22" s="275" t="s">
        <v>239</v>
      </c>
      <c r="E22" s="276" t="s">
        <v>240</v>
      </c>
      <c r="F22" s="276" t="s">
        <v>261</v>
      </c>
      <c r="G22" s="277" t="s">
        <v>262</v>
      </c>
      <c r="H22" s="278" t="s">
        <v>263</v>
      </c>
      <c r="I22" s="244">
        <f>L22+O22</f>
        <v>0</v>
      </c>
      <c r="J22" s="245">
        <f>M22+P22</f>
        <v>0</v>
      </c>
      <c r="K22" s="244">
        <f>N22+Q22</f>
        <v>0</v>
      </c>
      <c r="L22" s="246">
        <v>0</v>
      </c>
      <c r="M22" s="247"/>
      <c r="N22" s="248">
        <f>L22+M22</f>
        <v>0</v>
      </c>
      <c r="O22" s="249">
        <v>0</v>
      </c>
      <c r="P22" s="247"/>
      <c r="Q22" s="248">
        <f>O22+P22</f>
        <v>0</v>
      </c>
      <c r="R22" s="244">
        <f t="shared" si="3"/>
        <v>0</v>
      </c>
      <c r="S22" s="245">
        <f t="shared" si="3"/>
        <v>0</v>
      </c>
      <c r="T22" s="244">
        <f t="shared" si="3"/>
        <v>0</v>
      </c>
      <c r="U22" s="246">
        <v>0</v>
      </c>
      <c r="V22" s="247"/>
      <c r="W22" s="248">
        <f>U22+V22</f>
        <v>0</v>
      </c>
      <c r="X22" s="249">
        <v>0</v>
      </c>
      <c r="Y22" s="247"/>
      <c r="Z22" s="248">
        <f>X22+Y22</f>
        <v>0</v>
      </c>
    </row>
    <row r="23" spans="1:26" s="8" customFormat="1" ht="21.75" customHeight="1" hidden="1">
      <c r="A23" s="279" t="s">
        <v>264</v>
      </c>
      <c r="B23" s="279"/>
      <c r="C23" s="279"/>
      <c r="D23" s="280" t="s">
        <v>239</v>
      </c>
      <c r="E23" s="281" t="s">
        <v>240</v>
      </c>
      <c r="F23" s="282" t="s">
        <v>265</v>
      </c>
      <c r="G23" s="231" t="s">
        <v>266</v>
      </c>
      <c r="H23" s="283" t="s">
        <v>248</v>
      </c>
      <c r="I23" s="233">
        <f>I24+I25</f>
        <v>4712</v>
      </c>
      <c r="J23" s="234">
        <f aca="true" t="shared" si="4" ref="J23:Q23">J24+J25</f>
        <v>0</v>
      </c>
      <c r="K23" s="233">
        <f t="shared" si="4"/>
        <v>4712</v>
      </c>
      <c r="L23" s="235">
        <f t="shared" si="4"/>
        <v>4712</v>
      </c>
      <c r="M23" s="236">
        <f t="shared" si="4"/>
        <v>0</v>
      </c>
      <c r="N23" s="237">
        <f t="shared" si="4"/>
        <v>4712</v>
      </c>
      <c r="O23" s="238">
        <f t="shared" si="4"/>
        <v>0</v>
      </c>
      <c r="P23" s="236">
        <f t="shared" si="4"/>
        <v>0</v>
      </c>
      <c r="Q23" s="237">
        <f t="shared" si="4"/>
        <v>0</v>
      </c>
      <c r="R23" s="233">
        <f>R24+R25</f>
        <v>4712</v>
      </c>
      <c r="S23" s="234">
        <f aca="true" t="shared" si="5" ref="S23:Z23">S24+S25</f>
        <v>0</v>
      </c>
      <c r="T23" s="233">
        <f t="shared" si="5"/>
        <v>4712</v>
      </c>
      <c r="U23" s="235">
        <f t="shared" si="5"/>
        <v>4712</v>
      </c>
      <c r="V23" s="236">
        <f t="shared" si="5"/>
        <v>0</v>
      </c>
      <c r="W23" s="237">
        <f t="shared" si="5"/>
        <v>4712</v>
      </c>
      <c r="X23" s="238">
        <f t="shared" si="5"/>
        <v>0</v>
      </c>
      <c r="Y23" s="236">
        <f t="shared" si="5"/>
        <v>0</v>
      </c>
      <c r="Z23" s="237">
        <f t="shared" si="5"/>
        <v>0</v>
      </c>
    </row>
    <row r="24" spans="1:26" s="8" customFormat="1" ht="13.5" customHeight="1" hidden="1">
      <c r="A24" s="284" t="s">
        <v>267</v>
      </c>
      <c r="B24" s="285" t="s">
        <v>268</v>
      </c>
      <c r="C24" s="285"/>
      <c r="D24" s="280" t="s">
        <v>239</v>
      </c>
      <c r="E24" s="282" t="s">
        <v>240</v>
      </c>
      <c r="F24" s="282" t="s">
        <v>265</v>
      </c>
      <c r="G24" s="242" t="s">
        <v>253</v>
      </c>
      <c r="H24" s="286" t="s">
        <v>248</v>
      </c>
      <c r="I24" s="244">
        <f aca="true" t="shared" si="6" ref="I24:K25">L24+O24</f>
        <v>3703</v>
      </c>
      <c r="J24" s="245">
        <f t="shared" si="6"/>
        <v>0</v>
      </c>
      <c r="K24" s="244">
        <f t="shared" si="6"/>
        <v>3703</v>
      </c>
      <c r="L24" s="246">
        <v>3703</v>
      </c>
      <c r="M24" s="247"/>
      <c r="N24" s="248">
        <f>L24+M24</f>
        <v>3703</v>
      </c>
      <c r="O24" s="249"/>
      <c r="P24" s="247"/>
      <c r="Q24" s="248">
        <f>O24+P24</f>
        <v>0</v>
      </c>
      <c r="R24" s="244">
        <f aca="true" t="shared" si="7" ref="R24:T25">U24+X24</f>
        <v>3703</v>
      </c>
      <c r="S24" s="245">
        <f t="shared" si="7"/>
        <v>0</v>
      </c>
      <c r="T24" s="244">
        <f t="shared" si="7"/>
        <v>3703</v>
      </c>
      <c r="U24" s="246">
        <v>3703</v>
      </c>
      <c r="V24" s="247"/>
      <c r="W24" s="248">
        <f>U24+V24</f>
        <v>3703</v>
      </c>
      <c r="X24" s="249"/>
      <c r="Y24" s="247"/>
      <c r="Z24" s="248">
        <f>X24+Y24</f>
        <v>0</v>
      </c>
    </row>
    <row r="25" spans="1:26" s="8" customFormat="1" ht="13.5" customHeight="1" hidden="1">
      <c r="A25" s="284"/>
      <c r="B25" s="287" t="s">
        <v>269</v>
      </c>
      <c r="C25" s="287"/>
      <c r="D25" s="280"/>
      <c r="E25" s="282"/>
      <c r="F25" s="282"/>
      <c r="G25" s="260" t="s">
        <v>270</v>
      </c>
      <c r="H25" s="288" t="s">
        <v>248</v>
      </c>
      <c r="I25" s="262">
        <f t="shared" si="6"/>
        <v>1009</v>
      </c>
      <c r="J25" s="263">
        <f t="shared" si="6"/>
        <v>0</v>
      </c>
      <c r="K25" s="262">
        <f t="shared" si="6"/>
        <v>1009</v>
      </c>
      <c r="L25" s="264">
        <v>1009</v>
      </c>
      <c r="M25" s="265"/>
      <c r="N25" s="266">
        <f>L25+M25</f>
        <v>1009</v>
      </c>
      <c r="O25" s="267"/>
      <c r="P25" s="265"/>
      <c r="Q25" s="266">
        <f>O25+P25</f>
        <v>0</v>
      </c>
      <c r="R25" s="262">
        <f t="shared" si="7"/>
        <v>1009</v>
      </c>
      <c r="S25" s="263">
        <f t="shared" si="7"/>
        <v>0</v>
      </c>
      <c r="T25" s="262">
        <f t="shared" si="7"/>
        <v>1009</v>
      </c>
      <c r="U25" s="264">
        <v>1009</v>
      </c>
      <c r="V25" s="265"/>
      <c r="W25" s="266">
        <f>U25+V25</f>
        <v>1009</v>
      </c>
      <c r="X25" s="267"/>
      <c r="Y25" s="265"/>
      <c r="Z25" s="266">
        <f>X25+Y25</f>
        <v>0</v>
      </c>
    </row>
    <row r="26" spans="1:26" s="8" customFormat="1" ht="14.25" customHeight="1" hidden="1">
      <c r="A26" s="228" t="s">
        <v>271</v>
      </c>
      <c r="B26" s="228"/>
      <c r="C26" s="228"/>
      <c r="D26" s="217" t="s">
        <v>239</v>
      </c>
      <c r="E26" s="281" t="s">
        <v>240</v>
      </c>
      <c r="F26" s="282" t="s">
        <v>272</v>
      </c>
      <c r="G26" s="283" t="s">
        <v>273</v>
      </c>
      <c r="H26" s="232" t="s">
        <v>243</v>
      </c>
      <c r="I26" s="233">
        <f aca="true" t="shared" si="8" ref="I26:Q26">I27+I28</f>
        <v>610</v>
      </c>
      <c r="J26" s="234">
        <f t="shared" si="8"/>
        <v>0</v>
      </c>
      <c r="K26" s="233">
        <f t="shared" si="8"/>
        <v>610</v>
      </c>
      <c r="L26" s="235">
        <f t="shared" si="8"/>
        <v>610</v>
      </c>
      <c r="M26" s="236">
        <f t="shared" si="8"/>
        <v>0</v>
      </c>
      <c r="N26" s="237">
        <f t="shared" si="8"/>
        <v>610</v>
      </c>
      <c r="O26" s="238">
        <f t="shared" si="8"/>
        <v>0</v>
      </c>
      <c r="P26" s="236">
        <f t="shared" si="8"/>
        <v>0</v>
      </c>
      <c r="Q26" s="237">
        <f t="shared" si="8"/>
        <v>0</v>
      </c>
      <c r="R26" s="233">
        <f aca="true" t="shared" si="9" ref="R26:Z26">R27+R28</f>
        <v>610</v>
      </c>
      <c r="S26" s="234">
        <f t="shared" si="9"/>
        <v>0</v>
      </c>
      <c r="T26" s="233">
        <f t="shared" si="9"/>
        <v>610</v>
      </c>
      <c r="U26" s="235">
        <f t="shared" si="9"/>
        <v>610</v>
      </c>
      <c r="V26" s="236">
        <f t="shared" si="9"/>
        <v>0</v>
      </c>
      <c r="W26" s="237">
        <f t="shared" si="9"/>
        <v>610</v>
      </c>
      <c r="X26" s="238">
        <f t="shared" si="9"/>
        <v>0</v>
      </c>
      <c r="Y26" s="236">
        <f t="shared" si="9"/>
        <v>0</v>
      </c>
      <c r="Z26" s="237">
        <f t="shared" si="9"/>
        <v>0</v>
      </c>
    </row>
    <row r="27" spans="1:26" s="8" customFormat="1" ht="13.5" customHeight="1" hidden="1">
      <c r="A27" s="284" t="s">
        <v>267</v>
      </c>
      <c r="B27" s="240" t="s">
        <v>274</v>
      </c>
      <c r="C27" s="240"/>
      <c r="D27" s="280" t="s">
        <v>239</v>
      </c>
      <c r="E27" s="281" t="s">
        <v>240</v>
      </c>
      <c r="F27" s="282" t="s">
        <v>272</v>
      </c>
      <c r="G27" s="289" t="s">
        <v>275</v>
      </c>
      <c r="H27" s="243" t="s">
        <v>248</v>
      </c>
      <c r="I27" s="244">
        <f aca="true" t="shared" si="10" ref="I27:K29">L27+O27</f>
        <v>0</v>
      </c>
      <c r="J27" s="245">
        <f t="shared" si="10"/>
        <v>7.5</v>
      </c>
      <c r="K27" s="244">
        <f t="shared" si="10"/>
        <v>7.5</v>
      </c>
      <c r="L27" s="246">
        <v>0</v>
      </c>
      <c r="M27" s="247">
        <v>7.5</v>
      </c>
      <c r="N27" s="248">
        <f>L27+M27</f>
        <v>7.5</v>
      </c>
      <c r="O27" s="249"/>
      <c r="P27" s="247"/>
      <c r="Q27" s="248">
        <f>O27+P27</f>
        <v>0</v>
      </c>
      <c r="R27" s="244">
        <f aca="true" t="shared" si="11" ref="R27:T29">U27+X27</f>
        <v>0</v>
      </c>
      <c r="S27" s="245">
        <f t="shared" si="11"/>
        <v>7.5</v>
      </c>
      <c r="T27" s="244">
        <f t="shared" si="11"/>
        <v>7.5</v>
      </c>
      <c r="U27" s="246">
        <v>0</v>
      </c>
      <c r="V27" s="247">
        <v>7.5</v>
      </c>
      <c r="W27" s="248">
        <f>U27+V27</f>
        <v>7.5</v>
      </c>
      <c r="X27" s="249"/>
      <c r="Y27" s="247"/>
      <c r="Z27" s="248">
        <f>X27+Y27</f>
        <v>0</v>
      </c>
    </row>
    <row r="28" spans="1:26" s="8" customFormat="1" ht="12" customHeight="1" hidden="1">
      <c r="A28" s="284"/>
      <c r="B28" s="259" t="s">
        <v>276</v>
      </c>
      <c r="C28" s="259"/>
      <c r="D28" s="280"/>
      <c r="E28" s="281"/>
      <c r="F28" s="282"/>
      <c r="G28" s="290" t="s">
        <v>277</v>
      </c>
      <c r="H28" s="261" t="s">
        <v>248</v>
      </c>
      <c r="I28" s="262">
        <f t="shared" si="10"/>
        <v>610</v>
      </c>
      <c r="J28" s="263">
        <f t="shared" si="10"/>
        <v>-7.5</v>
      </c>
      <c r="K28" s="262">
        <f t="shared" si="10"/>
        <v>602.5</v>
      </c>
      <c r="L28" s="264">
        <v>610</v>
      </c>
      <c r="M28" s="265">
        <v>-7.5</v>
      </c>
      <c r="N28" s="266">
        <f>L28+M28</f>
        <v>602.5</v>
      </c>
      <c r="O28" s="267"/>
      <c r="P28" s="265"/>
      <c r="Q28" s="266">
        <f>O28+P28</f>
        <v>0</v>
      </c>
      <c r="R28" s="262">
        <f t="shared" si="11"/>
        <v>610</v>
      </c>
      <c r="S28" s="263">
        <f t="shared" si="11"/>
        <v>-7.5</v>
      </c>
      <c r="T28" s="262">
        <f t="shared" si="11"/>
        <v>602.5</v>
      </c>
      <c r="U28" s="264">
        <v>610</v>
      </c>
      <c r="V28" s="265">
        <v>-7.5</v>
      </c>
      <c r="W28" s="266">
        <f>U28+V28</f>
        <v>602.5</v>
      </c>
      <c r="X28" s="267"/>
      <c r="Y28" s="265"/>
      <c r="Z28" s="266">
        <f>X28+Y28</f>
        <v>0</v>
      </c>
    </row>
    <row r="29" spans="1:26" s="8" customFormat="1" ht="12.75" customHeight="1" hidden="1">
      <c r="A29" s="228" t="s">
        <v>278</v>
      </c>
      <c r="B29" s="228"/>
      <c r="C29" s="228"/>
      <c r="D29" s="217" t="s">
        <v>239</v>
      </c>
      <c r="E29" s="229" t="s">
        <v>240</v>
      </c>
      <c r="F29" s="230" t="s">
        <v>279</v>
      </c>
      <c r="G29" s="231" t="s">
        <v>280</v>
      </c>
      <c r="H29" s="232" t="s">
        <v>248</v>
      </c>
      <c r="I29" s="268">
        <f t="shared" si="10"/>
        <v>400</v>
      </c>
      <c r="J29" s="269">
        <f t="shared" si="10"/>
        <v>0</v>
      </c>
      <c r="K29" s="268">
        <f t="shared" si="10"/>
        <v>400</v>
      </c>
      <c r="L29" s="270">
        <v>400</v>
      </c>
      <c r="M29" s="271"/>
      <c r="N29" s="272">
        <f>L29+M29</f>
        <v>400</v>
      </c>
      <c r="O29" s="273"/>
      <c r="P29" s="271"/>
      <c r="Q29" s="272">
        <f>O29+P29</f>
        <v>0</v>
      </c>
      <c r="R29" s="268">
        <f t="shared" si="11"/>
        <v>400</v>
      </c>
      <c r="S29" s="269">
        <f t="shared" si="11"/>
        <v>0</v>
      </c>
      <c r="T29" s="268">
        <f t="shared" si="11"/>
        <v>400</v>
      </c>
      <c r="U29" s="270">
        <v>400</v>
      </c>
      <c r="V29" s="271"/>
      <c r="W29" s="272">
        <f>U29+V29</f>
        <v>400</v>
      </c>
      <c r="X29" s="273"/>
      <c r="Y29" s="271"/>
      <c r="Z29" s="272">
        <f>X29+Y29</f>
        <v>0</v>
      </c>
    </row>
    <row r="30" spans="1:26" s="8" customFormat="1" ht="24" customHeight="1">
      <c r="A30" s="228" t="s">
        <v>281</v>
      </c>
      <c r="B30" s="228"/>
      <c r="C30" s="228"/>
      <c r="D30" s="217" t="s">
        <v>239</v>
      </c>
      <c r="E30" s="229" t="s">
        <v>240</v>
      </c>
      <c r="F30" s="230" t="s">
        <v>282</v>
      </c>
      <c r="G30" s="231" t="s">
        <v>242</v>
      </c>
      <c r="H30" s="232" t="s">
        <v>243</v>
      </c>
      <c r="I30" s="233">
        <v>9565.6</v>
      </c>
      <c r="J30" s="234">
        <v>-1665</v>
      </c>
      <c r="K30" s="233">
        <f aca="true" t="shared" si="12" ref="K30:K38">I30+J30</f>
        <v>7900.6</v>
      </c>
      <c r="L30" s="235">
        <f>L35+L36+L37+L38+L39</f>
        <v>6320</v>
      </c>
      <c r="M30" s="236">
        <f>M35+M36+M37+M38+M39</f>
        <v>0</v>
      </c>
      <c r="N30" s="237">
        <f>N35+N36+N37+N38+N39</f>
        <v>6320</v>
      </c>
      <c r="O30" s="238">
        <v>2399.6</v>
      </c>
      <c r="P30" s="236">
        <v>-1665</v>
      </c>
      <c r="Q30" s="237">
        <f aca="true" t="shared" si="13" ref="Q30:Q38">O30+P30</f>
        <v>734.5999999999999</v>
      </c>
      <c r="R30" s="233">
        <v>8432.7</v>
      </c>
      <c r="S30" s="234">
        <v>-1665</v>
      </c>
      <c r="T30" s="233">
        <f aca="true" t="shared" si="14" ref="T30:T38">R30+S30</f>
        <v>6767.700000000001</v>
      </c>
      <c r="U30" s="235">
        <f>U35+U36+U37+U38+U39</f>
        <v>6320</v>
      </c>
      <c r="V30" s="236">
        <f>V35+V36+V37+V38+V39</f>
        <v>0</v>
      </c>
      <c r="W30" s="237">
        <f>W35+W36+W37+W38+W39</f>
        <v>6320</v>
      </c>
      <c r="X30" s="238">
        <v>2405.7</v>
      </c>
      <c r="Y30" s="236">
        <v>-1665</v>
      </c>
      <c r="Z30" s="237">
        <f aca="true" t="shared" si="15" ref="Z30:Z38">X30+Y30</f>
        <v>740.6999999999998</v>
      </c>
    </row>
    <row r="31" spans="1:26" s="8" customFormat="1" ht="14.25" customHeight="1" hidden="1">
      <c r="A31" s="239" t="s">
        <v>283</v>
      </c>
      <c r="B31" s="291" t="s">
        <v>284</v>
      </c>
      <c r="C31" s="291"/>
      <c r="D31" s="241" t="s">
        <v>239</v>
      </c>
      <c r="E31" s="282" t="s">
        <v>240</v>
      </c>
      <c r="F31" s="282" t="s">
        <v>282</v>
      </c>
      <c r="G31" s="289" t="s">
        <v>253</v>
      </c>
      <c r="H31" s="292" t="s">
        <v>248</v>
      </c>
      <c r="I31" s="244">
        <f aca="true" t="shared" si="16" ref="I31:J34">L31+O31</f>
        <v>4730</v>
      </c>
      <c r="J31" s="245">
        <f t="shared" si="16"/>
        <v>0</v>
      </c>
      <c r="K31" s="244">
        <f t="shared" si="12"/>
        <v>4730</v>
      </c>
      <c r="L31" s="246">
        <v>4730</v>
      </c>
      <c r="M31" s="247"/>
      <c r="N31" s="248">
        <f>L31+M31</f>
        <v>4730</v>
      </c>
      <c r="O31" s="249">
        <v>0</v>
      </c>
      <c r="P31" s="247"/>
      <c r="Q31" s="248">
        <f t="shared" si="13"/>
        <v>0</v>
      </c>
      <c r="R31" s="244">
        <f aca="true" t="shared" si="17" ref="R31:S34">U31+X31</f>
        <v>4730</v>
      </c>
      <c r="S31" s="245">
        <f t="shared" si="17"/>
        <v>0</v>
      </c>
      <c r="T31" s="244">
        <f t="shared" si="14"/>
        <v>4730</v>
      </c>
      <c r="U31" s="246">
        <v>4730</v>
      </c>
      <c r="V31" s="247"/>
      <c r="W31" s="248">
        <f>U31+V31</f>
        <v>4730</v>
      </c>
      <c r="X31" s="249">
        <v>0</v>
      </c>
      <c r="Y31" s="247"/>
      <c r="Z31" s="248">
        <f t="shared" si="15"/>
        <v>0</v>
      </c>
    </row>
    <row r="32" spans="1:26" s="8" customFormat="1" ht="14.25" customHeight="1" hidden="1">
      <c r="A32" s="239"/>
      <c r="B32" s="293" t="s">
        <v>285</v>
      </c>
      <c r="C32" s="293"/>
      <c r="D32" s="241"/>
      <c r="E32" s="282"/>
      <c r="F32" s="282"/>
      <c r="G32" s="294" t="s">
        <v>286</v>
      </c>
      <c r="H32" s="292"/>
      <c r="I32" s="253">
        <f t="shared" si="16"/>
        <v>213.3</v>
      </c>
      <c r="J32" s="254">
        <f t="shared" si="16"/>
        <v>0</v>
      </c>
      <c r="K32" s="253">
        <f t="shared" si="12"/>
        <v>213.3</v>
      </c>
      <c r="L32" s="255">
        <v>0</v>
      </c>
      <c r="M32" s="256"/>
      <c r="N32" s="257">
        <f>L32+M32</f>
        <v>0</v>
      </c>
      <c r="O32" s="258">
        <v>213.3</v>
      </c>
      <c r="P32" s="256"/>
      <c r="Q32" s="257">
        <f t="shared" si="13"/>
        <v>213.3</v>
      </c>
      <c r="R32" s="253">
        <f t="shared" si="17"/>
        <v>213.3</v>
      </c>
      <c r="S32" s="254">
        <f t="shared" si="17"/>
        <v>0</v>
      </c>
      <c r="T32" s="253">
        <f t="shared" si="14"/>
        <v>213.3</v>
      </c>
      <c r="U32" s="255">
        <v>0</v>
      </c>
      <c r="V32" s="256"/>
      <c r="W32" s="257">
        <f>U32+V32</f>
        <v>0</v>
      </c>
      <c r="X32" s="258">
        <v>213.3</v>
      </c>
      <c r="Y32" s="256"/>
      <c r="Z32" s="257">
        <f t="shared" si="15"/>
        <v>213.3</v>
      </c>
    </row>
    <row r="33" spans="1:26" s="8" customFormat="1" ht="13.5" customHeight="1" hidden="1">
      <c r="A33" s="239"/>
      <c r="B33" s="295" t="s">
        <v>287</v>
      </c>
      <c r="C33" s="295"/>
      <c r="D33" s="241"/>
      <c r="E33" s="282"/>
      <c r="F33" s="282"/>
      <c r="G33" s="294" t="s">
        <v>288</v>
      </c>
      <c r="H33" s="292"/>
      <c r="I33" s="296">
        <f t="shared" si="16"/>
        <v>301.3</v>
      </c>
      <c r="J33" s="297">
        <f t="shared" si="16"/>
        <v>0</v>
      </c>
      <c r="K33" s="296">
        <f t="shared" si="12"/>
        <v>301.3</v>
      </c>
      <c r="L33" s="298">
        <v>0</v>
      </c>
      <c r="M33" s="299"/>
      <c r="N33" s="300">
        <f>L33+M33</f>
        <v>0</v>
      </c>
      <c r="O33" s="301">
        <v>301.3</v>
      </c>
      <c r="P33" s="299"/>
      <c r="Q33" s="300">
        <f t="shared" si="13"/>
        <v>301.3</v>
      </c>
      <c r="R33" s="296">
        <f t="shared" si="17"/>
        <v>301.3</v>
      </c>
      <c r="S33" s="297">
        <f t="shared" si="17"/>
        <v>0</v>
      </c>
      <c r="T33" s="296">
        <f t="shared" si="14"/>
        <v>301.3</v>
      </c>
      <c r="U33" s="298">
        <v>0</v>
      </c>
      <c r="V33" s="299"/>
      <c r="W33" s="300">
        <f>U33+V33</f>
        <v>0</v>
      </c>
      <c r="X33" s="301">
        <v>301.3</v>
      </c>
      <c r="Y33" s="299"/>
      <c r="Z33" s="300">
        <f t="shared" si="15"/>
        <v>301.3</v>
      </c>
    </row>
    <row r="34" spans="1:26" s="8" customFormat="1" ht="12.75" customHeight="1" hidden="1">
      <c r="A34" s="239"/>
      <c r="B34" s="302" t="s">
        <v>289</v>
      </c>
      <c r="C34" s="302"/>
      <c r="D34" s="241"/>
      <c r="E34" s="282"/>
      <c r="F34" s="282"/>
      <c r="G34" s="303" t="s">
        <v>290</v>
      </c>
      <c r="H34" s="292"/>
      <c r="I34" s="262">
        <f t="shared" si="16"/>
        <v>213.3</v>
      </c>
      <c r="J34" s="263">
        <f t="shared" si="16"/>
        <v>0</v>
      </c>
      <c r="K34" s="262">
        <f t="shared" si="12"/>
        <v>213.3</v>
      </c>
      <c r="L34" s="264">
        <v>0</v>
      </c>
      <c r="M34" s="265"/>
      <c r="N34" s="266">
        <f>L34+M34</f>
        <v>0</v>
      </c>
      <c r="O34" s="267">
        <v>213.3</v>
      </c>
      <c r="P34" s="265"/>
      <c r="Q34" s="266">
        <f t="shared" si="13"/>
        <v>213.3</v>
      </c>
      <c r="R34" s="262">
        <f t="shared" si="17"/>
        <v>213.3</v>
      </c>
      <c r="S34" s="263">
        <f t="shared" si="17"/>
        <v>0</v>
      </c>
      <c r="T34" s="262">
        <f t="shared" si="14"/>
        <v>213.3</v>
      </c>
      <c r="U34" s="264">
        <v>0</v>
      </c>
      <c r="V34" s="265"/>
      <c r="W34" s="266">
        <f>U34+V34</f>
        <v>0</v>
      </c>
      <c r="X34" s="267">
        <v>213.3</v>
      </c>
      <c r="Y34" s="265"/>
      <c r="Z34" s="266">
        <f t="shared" si="15"/>
        <v>213.3</v>
      </c>
    </row>
    <row r="35" spans="1:26" s="8" customFormat="1" ht="11.25" customHeight="1" hidden="1">
      <c r="A35" s="239"/>
      <c r="B35" s="304" t="s">
        <v>291</v>
      </c>
      <c r="C35" s="304"/>
      <c r="D35" s="305"/>
      <c r="E35" s="306" t="s">
        <v>240</v>
      </c>
      <c r="F35" s="307" t="s">
        <v>282</v>
      </c>
      <c r="G35" s="304" t="s">
        <v>253</v>
      </c>
      <c r="H35" s="308" t="s">
        <v>248</v>
      </c>
      <c r="I35" s="233">
        <f>I31+I32+I33+I34</f>
        <v>5457.900000000001</v>
      </c>
      <c r="J35" s="234">
        <f aca="true" t="shared" si="18" ref="J35:P35">J31+J32+J33+J34</f>
        <v>0</v>
      </c>
      <c r="K35" s="233">
        <f t="shared" si="12"/>
        <v>5457.900000000001</v>
      </c>
      <c r="L35" s="235">
        <f t="shared" si="18"/>
        <v>4730</v>
      </c>
      <c r="M35" s="236">
        <f t="shared" si="18"/>
        <v>0</v>
      </c>
      <c r="N35" s="237">
        <f t="shared" si="18"/>
        <v>4730</v>
      </c>
      <c r="O35" s="238">
        <f t="shared" si="18"/>
        <v>727.9000000000001</v>
      </c>
      <c r="P35" s="236">
        <f t="shared" si="18"/>
        <v>0</v>
      </c>
      <c r="Q35" s="237">
        <f t="shared" si="13"/>
        <v>727.9000000000001</v>
      </c>
      <c r="R35" s="233">
        <f>R31+R32+R33+R34</f>
        <v>5457.900000000001</v>
      </c>
      <c r="S35" s="234">
        <f>S31+S32+S33+S34</f>
        <v>0</v>
      </c>
      <c r="T35" s="233">
        <f t="shared" si="14"/>
        <v>5457.900000000001</v>
      </c>
      <c r="U35" s="235">
        <f>U31+U32+U33+U34</f>
        <v>4730</v>
      </c>
      <c r="V35" s="236">
        <f>V31+V32+V33+V34</f>
        <v>0</v>
      </c>
      <c r="W35" s="237">
        <f>W31+W32+W33+W34</f>
        <v>4730</v>
      </c>
      <c r="X35" s="238">
        <f>X31+X32+X33+X34</f>
        <v>727.9000000000001</v>
      </c>
      <c r="Y35" s="236">
        <f>Y31+Y32+Y33+Y34</f>
        <v>0</v>
      </c>
      <c r="Z35" s="237">
        <f t="shared" si="15"/>
        <v>727.9000000000001</v>
      </c>
    </row>
    <row r="36" spans="1:26" s="8" customFormat="1" ht="14.25" customHeight="1" hidden="1">
      <c r="A36" s="239"/>
      <c r="B36" s="309" t="s">
        <v>292</v>
      </c>
      <c r="C36" s="309"/>
      <c r="D36" s="310" t="s">
        <v>239</v>
      </c>
      <c r="E36" s="310" t="s">
        <v>240</v>
      </c>
      <c r="F36" s="310" t="s">
        <v>282</v>
      </c>
      <c r="G36" s="242" t="s">
        <v>293</v>
      </c>
      <c r="H36" s="242" t="s">
        <v>248</v>
      </c>
      <c r="I36" s="311">
        <f>L36+O36</f>
        <v>810</v>
      </c>
      <c r="J36" s="312">
        <f>M36+P36</f>
        <v>0</v>
      </c>
      <c r="K36" s="311">
        <f t="shared" si="12"/>
        <v>810</v>
      </c>
      <c r="L36" s="313">
        <v>810</v>
      </c>
      <c r="M36" s="314"/>
      <c r="N36" s="315">
        <f>L36+M36</f>
        <v>810</v>
      </c>
      <c r="O36" s="316">
        <v>0</v>
      </c>
      <c r="P36" s="314"/>
      <c r="Q36" s="315">
        <f t="shared" si="13"/>
        <v>0</v>
      </c>
      <c r="R36" s="311">
        <f>U36+X36</f>
        <v>810</v>
      </c>
      <c r="S36" s="312">
        <f>V36+Y36</f>
        <v>0</v>
      </c>
      <c r="T36" s="311">
        <f t="shared" si="14"/>
        <v>810</v>
      </c>
      <c r="U36" s="313">
        <v>810</v>
      </c>
      <c r="V36" s="314"/>
      <c r="W36" s="315">
        <f>U36+V36</f>
        <v>810</v>
      </c>
      <c r="X36" s="316">
        <v>0</v>
      </c>
      <c r="Y36" s="314"/>
      <c r="Z36" s="315">
        <f t="shared" si="15"/>
        <v>0</v>
      </c>
    </row>
    <row r="37" spans="1:26" s="8" customFormat="1" ht="23.25" customHeight="1" hidden="1">
      <c r="A37" s="239"/>
      <c r="B37" s="293" t="s">
        <v>294</v>
      </c>
      <c r="C37" s="293"/>
      <c r="D37" s="317">
        <v>892</v>
      </c>
      <c r="E37" s="318" t="s">
        <v>240</v>
      </c>
      <c r="F37" s="318" t="s">
        <v>282</v>
      </c>
      <c r="G37" s="251" t="s">
        <v>295</v>
      </c>
      <c r="H37" s="251" t="s">
        <v>248</v>
      </c>
      <c r="I37" s="253">
        <f>L37+O37</f>
        <v>780</v>
      </c>
      <c r="J37" s="254">
        <f>M37+P37</f>
        <v>0</v>
      </c>
      <c r="K37" s="253">
        <f t="shared" si="12"/>
        <v>780</v>
      </c>
      <c r="L37" s="255">
        <v>780</v>
      </c>
      <c r="M37" s="256"/>
      <c r="N37" s="257">
        <f>L37+M37</f>
        <v>780</v>
      </c>
      <c r="O37" s="258">
        <v>0</v>
      </c>
      <c r="P37" s="256"/>
      <c r="Q37" s="257">
        <f t="shared" si="13"/>
        <v>0</v>
      </c>
      <c r="R37" s="253">
        <f>U37+X37</f>
        <v>780</v>
      </c>
      <c r="S37" s="254">
        <f>V37+Y37</f>
        <v>0</v>
      </c>
      <c r="T37" s="253">
        <f t="shared" si="14"/>
        <v>780</v>
      </c>
      <c r="U37" s="255">
        <v>780</v>
      </c>
      <c r="V37" s="256"/>
      <c r="W37" s="257">
        <f>U37+V37</f>
        <v>780</v>
      </c>
      <c r="X37" s="258">
        <v>0</v>
      </c>
      <c r="Y37" s="256"/>
      <c r="Z37" s="257">
        <f t="shared" si="15"/>
        <v>0</v>
      </c>
    </row>
    <row r="38" spans="1:26" s="8" customFormat="1" ht="28.5" customHeight="1">
      <c r="A38" s="239"/>
      <c r="B38" s="319" t="s">
        <v>296</v>
      </c>
      <c r="C38" s="319"/>
      <c r="D38" s="320">
        <v>892</v>
      </c>
      <c r="E38" s="321" t="s">
        <v>240</v>
      </c>
      <c r="F38" s="322" t="s">
        <v>282</v>
      </c>
      <c r="G38" s="323" t="s">
        <v>297</v>
      </c>
      <c r="H38" s="324" t="s">
        <v>248</v>
      </c>
      <c r="I38" s="253">
        <v>1665</v>
      </c>
      <c r="J38" s="254">
        <f>M38+P38</f>
        <v>-1665</v>
      </c>
      <c r="K38" s="253">
        <f t="shared" si="12"/>
        <v>0</v>
      </c>
      <c r="L38" s="255">
        <v>0</v>
      </c>
      <c r="M38" s="256"/>
      <c r="N38" s="257">
        <f>L38+M38</f>
        <v>0</v>
      </c>
      <c r="O38" s="258">
        <v>1665</v>
      </c>
      <c r="P38" s="256">
        <v>-1665</v>
      </c>
      <c r="Q38" s="257">
        <f t="shared" si="13"/>
        <v>0</v>
      </c>
      <c r="R38" s="253">
        <v>1665</v>
      </c>
      <c r="S38" s="254">
        <v>-1665</v>
      </c>
      <c r="T38" s="253">
        <f t="shared" si="14"/>
        <v>0</v>
      </c>
      <c r="U38" s="255">
        <v>0</v>
      </c>
      <c r="V38" s="256"/>
      <c r="W38" s="257">
        <f>U38+V38</f>
        <v>0</v>
      </c>
      <c r="X38" s="258">
        <v>1665</v>
      </c>
      <c r="Y38" s="256">
        <v>-1665</v>
      </c>
      <c r="Z38" s="257">
        <f t="shared" si="15"/>
        <v>0</v>
      </c>
    </row>
    <row r="39" spans="1:26" s="8" customFormat="1" ht="11.25" customHeight="1" hidden="1">
      <c r="A39" s="239"/>
      <c r="B39" s="325"/>
      <c r="C39" s="325"/>
      <c r="D39" s="217"/>
      <c r="E39" s="326"/>
      <c r="F39" s="327"/>
      <c r="G39" s="290"/>
      <c r="H39" s="288"/>
      <c r="I39" s="222"/>
      <c r="J39" s="223"/>
      <c r="K39" s="222"/>
      <c r="L39" s="224"/>
      <c r="M39" s="225"/>
      <c r="N39" s="226"/>
      <c r="O39" s="227"/>
      <c r="P39" s="225"/>
      <c r="Q39" s="226"/>
      <c r="R39" s="222"/>
      <c r="S39" s="223"/>
      <c r="T39" s="222"/>
      <c r="U39" s="224"/>
      <c r="V39" s="225"/>
      <c r="W39" s="226"/>
      <c r="X39" s="227"/>
      <c r="Y39" s="225"/>
      <c r="Z39" s="226"/>
    </row>
    <row r="40" spans="1:26" s="8" customFormat="1" ht="12.75" customHeight="1">
      <c r="A40" s="328"/>
      <c r="B40" s="329"/>
      <c r="C40" s="330"/>
      <c r="D40" s="331"/>
      <c r="E40" s="332"/>
      <c r="F40" s="332"/>
      <c r="G40" s="333"/>
      <c r="H40" s="333"/>
      <c r="I40" s="334"/>
      <c r="J40" s="335"/>
      <c r="K40" s="334"/>
      <c r="L40" s="335"/>
      <c r="M40" s="335"/>
      <c r="N40" s="335"/>
      <c r="O40" s="335"/>
      <c r="P40" s="335"/>
      <c r="Q40" s="335"/>
      <c r="R40" s="334"/>
      <c r="S40" s="335"/>
      <c r="T40" s="334"/>
      <c r="U40" s="335"/>
      <c r="V40" s="335"/>
      <c r="W40" s="335"/>
      <c r="X40" s="335"/>
      <c r="Y40" s="335"/>
      <c r="Z40" s="335"/>
    </row>
    <row r="41" spans="1:26" s="8" customFormat="1" ht="15" customHeight="1" hidden="1">
      <c r="A41" s="336"/>
      <c r="B41" s="336"/>
      <c r="C41" s="336"/>
      <c r="D41" s="337"/>
      <c r="E41" s="337"/>
      <c r="F41" s="337"/>
      <c r="G41" s="338"/>
      <c r="H41" s="338"/>
      <c r="I41" s="339"/>
      <c r="J41" s="340"/>
      <c r="K41" s="339"/>
      <c r="L41" s="340"/>
      <c r="M41" s="340"/>
      <c r="N41" s="340"/>
      <c r="O41" s="340"/>
      <c r="P41" s="340"/>
      <c r="Q41" s="340"/>
      <c r="R41" s="339"/>
      <c r="S41" s="340"/>
      <c r="T41" s="339"/>
      <c r="U41" s="340"/>
      <c r="V41" s="340"/>
      <c r="W41" s="340"/>
      <c r="X41" s="340"/>
      <c r="Y41" s="340"/>
      <c r="Z41" s="340"/>
    </row>
    <row r="42" spans="1:26" s="8" customFormat="1" ht="23.25" customHeight="1" hidden="1">
      <c r="A42" s="198" t="s">
        <v>298</v>
      </c>
      <c r="B42" s="198"/>
      <c r="C42" s="198"/>
      <c r="D42" s="341" t="s">
        <v>239</v>
      </c>
      <c r="E42" s="342" t="s">
        <v>259</v>
      </c>
      <c r="F42" s="343" t="s">
        <v>241</v>
      </c>
      <c r="G42" s="344" t="s">
        <v>242</v>
      </c>
      <c r="H42" s="345" t="s">
        <v>243</v>
      </c>
      <c r="I42" s="204">
        <f>I57+I44</f>
        <v>15250</v>
      </c>
      <c r="J42" s="204">
        <f aca="true" t="shared" si="19" ref="J42:Q42">J57+J44</f>
        <v>1939</v>
      </c>
      <c r="K42" s="204">
        <f t="shared" si="19"/>
        <v>17189</v>
      </c>
      <c r="L42" s="205">
        <f t="shared" si="19"/>
        <v>15250</v>
      </c>
      <c r="M42" s="206">
        <f t="shared" si="19"/>
        <v>1939</v>
      </c>
      <c r="N42" s="207">
        <f t="shared" si="19"/>
        <v>17189</v>
      </c>
      <c r="O42" s="208">
        <f t="shared" si="19"/>
        <v>0</v>
      </c>
      <c r="P42" s="206">
        <f t="shared" si="19"/>
        <v>0</v>
      </c>
      <c r="Q42" s="207">
        <f t="shared" si="19"/>
        <v>0</v>
      </c>
      <c r="R42" s="204">
        <f>R57+R44</f>
        <v>15250</v>
      </c>
      <c r="S42" s="204">
        <f aca="true" t="shared" si="20" ref="S42:Z42">S57+S44</f>
        <v>1939</v>
      </c>
      <c r="T42" s="204">
        <f t="shared" si="20"/>
        <v>17189</v>
      </c>
      <c r="U42" s="205">
        <f t="shared" si="20"/>
        <v>15250</v>
      </c>
      <c r="V42" s="206">
        <f t="shared" si="20"/>
        <v>1939</v>
      </c>
      <c r="W42" s="207">
        <f t="shared" si="20"/>
        <v>17189</v>
      </c>
      <c r="X42" s="208">
        <f t="shared" si="20"/>
        <v>0</v>
      </c>
      <c r="Y42" s="206">
        <f t="shared" si="20"/>
        <v>0</v>
      </c>
      <c r="Z42" s="207">
        <f t="shared" si="20"/>
        <v>0</v>
      </c>
    </row>
    <row r="43" spans="1:26" s="8" customFormat="1" ht="10.5" customHeight="1" hidden="1">
      <c r="A43" s="209" t="s">
        <v>244</v>
      </c>
      <c r="B43" s="209"/>
      <c r="C43" s="209"/>
      <c r="D43" s="346"/>
      <c r="E43" s="200"/>
      <c r="F43" s="201"/>
      <c r="G43" s="202"/>
      <c r="H43" s="203"/>
      <c r="I43" s="211">
        <f>I42/I274</f>
        <v>0.03550087308868537</v>
      </c>
      <c r="J43" s="211"/>
      <c r="K43" s="211">
        <f>K42/K274</f>
        <v>0.04017042223930298</v>
      </c>
      <c r="L43" s="212">
        <f>L42/L274</f>
        <v>0.05552844877181995</v>
      </c>
      <c r="M43" s="213"/>
      <c r="N43" s="214">
        <f>N42/N274</f>
        <v>0.06174606772490042</v>
      </c>
      <c r="O43" s="215">
        <f>O42/O274</f>
        <v>0</v>
      </c>
      <c r="P43" s="213"/>
      <c r="Q43" s="214">
        <f>Q42/Q274</f>
        <v>0</v>
      </c>
      <c r="R43" s="211">
        <f>R42/R274</f>
        <v>0.03598446415003516</v>
      </c>
      <c r="S43" s="211"/>
      <c r="T43" s="211">
        <f>T42/T274</f>
        <v>0.04071977997247287</v>
      </c>
      <c r="U43" s="212">
        <f>U42/U274</f>
        <v>0.05552844877181995</v>
      </c>
      <c r="V43" s="213"/>
      <c r="W43" s="214">
        <f>W42/W274</f>
        <v>0.06174606772490042</v>
      </c>
      <c r="X43" s="215">
        <f>X42/X274</f>
        <v>0</v>
      </c>
      <c r="Y43" s="213"/>
      <c r="Z43" s="214">
        <f>Z42/Z274</f>
        <v>0</v>
      </c>
    </row>
    <row r="44" spans="1:26" s="8" customFormat="1" ht="21" customHeight="1" hidden="1">
      <c r="A44" s="347" t="s">
        <v>299</v>
      </c>
      <c r="B44" s="347"/>
      <c r="C44" s="347"/>
      <c r="D44" s="348" t="s">
        <v>239</v>
      </c>
      <c r="E44" s="348" t="s">
        <v>259</v>
      </c>
      <c r="F44" s="348" t="s">
        <v>300</v>
      </c>
      <c r="G44" s="349" t="s">
        <v>242</v>
      </c>
      <c r="H44" s="350" t="s">
        <v>243</v>
      </c>
      <c r="I44" s="233">
        <f>I45+I50</f>
        <v>15000</v>
      </c>
      <c r="J44" s="351">
        <f aca="true" t="shared" si="21" ref="J44:Q44">J45+J50</f>
        <v>1939</v>
      </c>
      <c r="K44" s="352">
        <f t="shared" si="21"/>
        <v>16939</v>
      </c>
      <c r="L44" s="353">
        <f t="shared" si="21"/>
        <v>15000</v>
      </c>
      <c r="M44" s="354">
        <f t="shared" si="21"/>
        <v>1939</v>
      </c>
      <c r="N44" s="355">
        <f t="shared" si="21"/>
        <v>16939</v>
      </c>
      <c r="O44" s="356">
        <f t="shared" si="21"/>
        <v>0</v>
      </c>
      <c r="P44" s="354">
        <f t="shared" si="21"/>
        <v>0</v>
      </c>
      <c r="Q44" s="355">
        <f t="shared" si="21"/>
        <v>0</v>
      </c>
      <c r="R44" s="233">
        <f>R45+R50</f>
        <v>15000</v>
      </c>
      <c r="S44" s="351">
        <f aca="true" t="shared" si="22" ref="S44:Z44">S45+S50</f>
        <v>1939</v>
      </c>
      <c r="T44" s="352">
        <f t="shared" si="22"/>
        <v>16939</v>
      </c>
      <c r="U44" s="353">
        <f t="shared" si="22"/>
        <v>15000</v>
      </c>
      <c r="V44" s="354">
        <f t="shared" si="22"/>
        <v>1939</v>
      </c>
      <c r="W44" s="355">
        <f t="shared" si="22"/>
        <v>16939</v>
      </c>
      <c r="X44" s="356">
        <f t="shared" si="22"/>
        <v>0</v>
      </c>
      <c r="Y44" s="354">
        <f t="shared" si="22"/>
        <v>0</v>
      </c>
      <c r="Z44" s="355">
        <f t="shared" si="22"/>
        <v>0</v>
      </c>
    </row>
    <row r="45" spans="1:26" s="8" customFormat="1" ht="35.25" customHeight="1" hidden="1">
      <c r="A45" s="357" t="s">
        <v>301</v>
      </c>
      <c r="B45" s="357"/>
      <c r="C45" s="357"/>
      <c r="D45" s="358" t="s">
        <v>239</v>
      </c>
      <c r="E45" s="358" t="s">
        <v>259</v>
      </c>
      <c r="F45" s="358" t="s">
        <v>300</v>
      </c>
      <c r="G45" s="359" t="s">
        <v>302</v>
      </c>
      <c r="H45" s="360" t="s">
        <v>248</v>
      </c>
      <c r="I45" s="361">
        <f>I46+I47+I48+I49</f>
        <v>15000</v>
      </c>
      <c r="J45" s="362">
        <f aca="true" t="shared" si="23" ref="J45:Q45">J46+J47+J48+J49</f>
        <v>1471</v>
      </c>
      <c r="K45" s="363">
        <f t="shared" si="23"/>
        <v>16471</v>
      </c>
      <c r="L45" s="364">
        <f t="shared" si="23"/>
        <v>15000</v>
      </c>
      <c r="M45" s="365">
        <f t="shared" si="23"/>
        <v>1471</v>
      </c>
      <c r="N45" s="366">
        <f t="shared" si="23"/>
        <v>16471</v>
      </c>
      <c r="O45" s="367">
        <f t="shared" si="23"/>
        <v>0</v>
      </c>
      <c r="P45" s="365">
        <f t="shared" si="23"/>
        <v>0</v>
      </c>
      <c r="Q45" s="366">
        <f t="shared" si="23"/>
        <v>0</v>
      </c>
      <c r="R45" s="361">
        <f>R46+R47+R48+R49</f>
        <v>15000</v>
      </c>
      <c r="S45" s="362">
        <f aca="true" t="shared" si="24" ref="S45:Z45">S46+S47+S48+S49</f>
        <v>1471</v>
      </c>
      <c r="T45" s="363">
        <f t="shared" si="24"/>
        <v>16471</v>
      </c>
      <c r="U45" s="364">
        <f t="shared" si="24"/>
        <v>15000</v>
      </c>
      <c r="V45" s="365">
        <f t="shared" si="24"/>
        <v>1471</v>
      </c>
      <c r="W45" s="366">
        <f t="shared" si="24"/>
        <v>16471</v>
      </c>
      <c r="X45" s="367">
        <f t="shared" si="24"/>
        <v>0</v>
      </c>
      <c r="Y45" s="365">
        <f t="shared" si="24"/>
        <v>0</v>
      </c>
      <c r="Z45" s="366">
        <f t="shared" si="24"/>
        <v>0</v>
      </c>
    </row>
    <row r="46" spans="1:26" s="8" customFormat="1" ht="15" customHeight="1" hidden="1">
      <c r="A46" s="368" t="s">
        <v>303</v>
      </c>
      <c r="B46" s="369" t="s">
        <v>304</v>
      </c>
      <c r="C46" s="369"/>
      <c r="D46" s="370" t="s">
        <v>239</v>
      </c>
      <c r="E46" s="371" t="s">
        <v>259</v>
      </c>
      <c r="F46" s="371" t="s">
        <v>300</v>
      </c>
      <c r="G46" s="372" t="s">
        <v>302</v>
      </c>
      <c r="H46" s="373" t="s">
        <v>248</v>
      </c>
      <c r="I46" s="374">
        <f aca="true" t="shared" si="25" ref="I46:K49">L46+O46</f>
        <v>13000</v>
      </c>
      <c r="J46" s="375">
        <f t="shared" si="25"/>
        <v>-1114</v>
      </c>
      <c r="K46" s="376">
        <f t="shared" si="25"/>
        <v>11886</v>
      </c>
      <c r="L46" s="377">
        <v>13000</v>
      </c>
      <c r="M46" s="378">
        <v>-1114</v>
      </c>
      <c r="N46" s="379">
        <f>L46+M46</f>
        <v>11886</v>
      </c>
      <c r="O46" s="380">
        <v>0</v>
      </c>
      <c r="P46" s="378"/>
      <c r="Q46" s="379">
        <f>O46+P46</f>
        <v>0</v>
      </c>
      <c r="R46" s="374">
        <f aca="true" t="shared" si="26" ref="R46:T49">U46+X46</f>
        <v>13000</v>
      </c>
      <c r="S46" s="375">
        <f t="shared" si="26"/>
        <v>-1114</v>
      </c>
      <c r="T46" s="376">
        <f t="shared" si="26"/>
        <v>11886</v>
      </c>
      <c r="U46" s="377">
        <v>13000</v>
      </c>
      <c r="V46" s="378">
        <v>-1114</v>
      </c>
      <c r="W46" s="379">
        <f>U46+V46</f>
        <v>11886</v>
      </c>
      <c r="X46" s="380">
        <v>0</v>
      </c>
      <c r="Y46" s="378"/>
      <c r="Z46" s="379">
        <f>X46+Y46</f>
        <v>0</v>
      </c>
    </row>
    <row r="47" spans="1:26" s="8" customFormat="1" ht="15.75" customHeight="1" hidden="1">
      <c r="A47" s="368"/>
      <c r="B47" s="381" t="s">
        <v>305</v>
      </c>
      <c r="C47" s="381"/>
      <c r="D47" s="370"/>
      <c r="E47" s="371"/>
      <c r="F47" s="371"/>
      <c r="G47" s="372"/>
      <c r="H47" s="373"/>
      <c r="I47" s="374">
        <f t="shared" si="25"/>
        <v>0</v>
      </c>
      <c r="J47" s="375">
        <f t="shared" si="25"/>
        <v>4215</v>
      </c>
      <c r="K47" s="376">
        <f t="shared" si="25"/>
        <v>4215</v>
      </c>
      <c r="L47" s="377">
        <v>0</v>
      </c>
      <c r="M47" s="378">
        <v>4215</v>
      </c>
      <c r="N47" s="379">
        <f>L47+M47</f>
        <v>4215</v>
      </c>
      <c r="O47" s="380">
        <v>0</v>
      </c>
      <c r="P47" s="378"/>
      <c r="Q47" s="379">
        <f>O47+P47</f>
        <v>0</v>
      </c>
      <c r="R47" s="374">
        <f t="shared" si="26"/>
        <v>0</v>
      </c>
      <c r="S47" s="375">
        <f t="shared" si="26"/>
        <v>4215</v>
      </c>
      <c r="T47" s="376">
        <f t="shared" si="26"/>
        <v>4215</v>
      </c>
      <c r="U47" s="377">
        <v>0</v>
      </c>
      <c r="V47" s="378">
        <v>4215</v>
      </c>
      <c r="W47" s="379">
        <f>U47+V47</f>
        <v>4215</v>
      </c>
      <c r="X47" s="380">
        <v>0</v>
      </c>
      <c r="Y47" s="378"/>
      <c r="Z47" s="379">
        <f>X47+Y47</f>
        <v>0</v>
      </c>
    </row>
    <row r="48" spans="1:26" s="8" customFormat="1" ht="16.5" customHeight="1" hidden="1">
      <c r="A48" s="368"/>
      <c r="B48" s="381" t="s">
        <v>306</v>
      </c>
      <c r="C48" s="381"/>
      <c r="D48" s="370"/>
      <c r="E48" s="371"/>
      <c r="F48" s="371"/>
      <c r="G48" s="372"/>
      <c r="H48" s="373"/>
      <c r="I48" s="374">
        <f t="shared" si="25"/>
        <v>0</v>
      </c>
      <c r="J48" s="375">
        <f t="shared" si="25"/>
        <v>370</v>
      </c>
      <c r="K48" s="376">
        <f t="shared" si="25"/>
        <v>370</v>
      </c>
      <c r="L48" s="377">
        <v>0</v>
      </c>
      <c r="M48" s="378">
        <v>370</v>
      </c>
      <c r="N48" s="379">
        <f>L48+M48</f>
        <v>370</v>
      </c>
      <c r="O48" s="380">
        <v>0</v>
      </c>
      <c r="P48" s="378"/>
      <c r="Q48" s="379">
        <f>O48+P48</f>
        <v>0</v>
      </c>
      <c r="R48" s="374">
        <f t="shared" si="26"/>
        <v>0</v>
      </c>
      <c r="S48" s="375">
        <f t="shared" si="26"/>
        <v>370</v>
      </c>
      <c r="T48" s="376">
        <f t="shared" si="26"/>
        <v>370</v>
      </c>
      <c r="U48" s="377">
        <v>0</v>
      </c>
      <c r="V48" s="378">
        <v>370</v>
      </c>
      <c r="W48" s="379">
        <f>U48+V48</f>
        <v>370</v>
      </c>
      <c r="X48" s="380">
        <v>0</v>
      </c>
      <c r="Y48" s="378"/>
      <c r="Z48" s="379">
        <f>X48+Y48</f>
        <v>0</v>
      </c>
    </row>
    <row r="49" spans="1:26" s="8" customFormat="1" ht="15" customHeight="1" hidden="1">
      <c r="A49" s="368"/>
      <c r="B49" s="382" t="s">
        <v>307</v>
      </c>
      <c r="C49" s="382"/>
      <c r="D49" s="370"/>
      <c r="E49" s="371"/>
      <c r="F49" s="371"/>
      <c r="G49" s="372"/>
      <c r="H49" s="373"/>
      <c r="I49" s="383">
        <f t="shared" si="25"/>
        <v>2000</v>
      </c>
      <c r="J49" s="384">
        <f t="shared" si="25"/>
        <v>-2000</v>
      </c>
      <c r="K49" s="385">
        <f t="shared" si="25"/>
        <v>0</v>
      </c>
      <c r="L49" s="386">
        <v>2000</v>
      </c>
      <c r="M49" s="387">
        <v>-2000</v>
      </c>
      <c r="N49" s="388">
        <f>L49+M49</f>
        <v>0</v>
      </c>
      <c r="O49" s="389">
        <v>0</v>
      </c>
      <c r="P49" s="387"/>
      <c r="Q49" s="388">
        <f>O49+P49</f>
        <v>0</v>
      </c>
      <c r="R49" s="383">
        <f t="shared" si="26"/>
        <v>2000</v>
      </c>
      <c r="S49" s="384">
        <f t="shared" si="26"/>
        <v>-2000</v>
      </c>
      <c r="T49" s="385">
        <f t="shared" si="26"/>
        <v>0</v>
      </c>
      <c r="U49" s="386">
        <v>2000</v>
      </c>
      <c r="V49" s="387">
        <v>-2000</v>
      </c>
      <c r="W49" s="388">
        <f>U49+V49</f>
        <v>0</v>
      </c>
      <c r="X49" s="389">
        <v>0</v>
      </c>
      <c r="Y49" s="387"/>
      <c r="Z49" s="388">
        <f>X49+Y49</f>
        <v>0</v>
      </c>
    </row>
    <row r="50" spans="1:26" s="8" customFormat="1" ht="21" customHeight="1" hidden="1">
      <c r="A50" s="357" t="s">
        <v>308</v>
      </c>
      <c r="B50" s="357"/>
      <c r="C50" s="357"/>
      <c r="D50" s="358" t="s">
        <v>239</v>
      </c>
      <c r="E50" s="358" t="s">
        <v>259</v>
      </c>
      <c r="F50" s="358" t="s">
        <v>300</v>
      </c>
      <c r="G50" s="359" t="s">
        <v>309</v>
      </c>
      <c r="H50" s="360" t="s">
        <v>243</v>
      </c>
      <c r="I50" s="390">
        <f>I51+I54</f>
        <v>0</v>
      </c>
      <c r="J50" s="391">
        <f aca="true" t="shared" si="27" ref="J50:Q50">J51+J54</f>
        <v>468</v>
      </c>
      <c r="K50" s="390">
        <f t="shared" si="27"/>
        <v>468</v>
      </c>
      <c r="L50" s="392">
        <f t="shared" si="27"/>
        <v>0</v>
      </c>
      <c r="M50" s="393">
        <f t="shared" si="27"/>
        <v>468</v>
      </c>
      <c r="N50" s="394">
        <f t="shared" si="27"/>
        <v>468</v>
      </c>
      <c r="O50" s="395">
        <f t="shared" si="27"/>
        <v>0</v>
      </c>
      <c r="P50" s="393">
        <f t="shared" si="27"/>
        <v>0</v>
      </c>
      <c r="Q50" s="394">
        <f t="shared" si="27"/>
        <v>0</v>
      </c>
      <c r="R50" s="390">
        <f>R51+R54</f>
        <v>0</v>
      </c>
      <c r="S50" s="391">
        <f aca="true" t="shared" si="28" ref="S50:Z50">S51+S54</f>
        <v>468</v>
      </c>
      <c r="T50" s="390">
        <f t="shared" si="28"/>
        <v>468</v>
      </c>
      <c r="U50" s="392">
        <f t="shared" si="28"/>
        <v>0</v>
      </c>
      <c r="V50" s="393">
        <f t="shared" si="28"/>
        <v>468</v>
      </c>
      <c r="W50" s="394">
        <f t="shared" si="28"/>
        <v>468</v>
      </c>
      <c r="X50" s="395">
        <f t="shared" si="28"/>
        <v>0</v>
      </c>
      <c r="Y50" s="393">
        <f t="shared" si="28"/>
        <v>0</v>
      </c>
      <c r="Z50" s="394">
        <f t="shared" si="28"/>
        <v>0</v>
      </c>
    </row>
    <row r="51" spans="1:26" s="8" customFormat="1" ht="15" customHeight="1" hidden="1">
      <c r="A51" s="396" t="s">
        <v>303</v>
      </c>
      <c r="B51" s="397" t="s">
        <v>310</v>
      </c>
      <c r="C51" s="397"/>
      <c r="D51" s="398" t="s">
        <v>239</v>
      </c>
      <c r="E51" s="399" t="s">
        <v>259</v>
      </c>
      <c r="F51" s="399" t="s">
        <v>300</v>
      </c>
      <c r="G51" s="400" t="s">
        <v>309</v>
      </c>
      <c r="H51" s="401"/>
      <c r="I51" s="402">
        <f>I52+I53</f>
        <v>0</v>
      </c>
      <c r="J51" s="403">
        <f aca="true" t="shared" si="29" ref="J51:Q51">J52+J53</f>
        <v>468</v>
      </c>
      <c r="K51" s="402">
        <f t="shared" si="29"/>
        <v>468</v>
      </c>
      <c r="L51" s="404">
        <f t="shared" si="29"/>
        <v>0</v>
      </c>
      <c r="M51" s="405">
        <f t="shared" si="29"/>
        <v>468</v>
      </c>
      <c r="N51" s="406">
        <f t="shared" si="29"/>
        <v>468</v>
      </c>
      <c r="O51" s="407">
        <f t="shared" si="29"/>
        <v>0</v>
      </c>
      <c r="P51" s="405">
        <f t="shared" si="29"/>
        <v>0</v>
      </c>
      <c r="Q51" s="406">
        <f t="shared" si="29"/>
        <v>0</v>
      </c>
      <c r="R51" s="402">
        <f>R52+R53</f>
        <v>0</v>
      </c>
      <c r="S51" s="403">
        <f aca="true" t="shared" si="30" ref="S51:Z51">S52+S53</f>
        <v>468</v>
      </c>
      <c r="T51" s="402">
        <f t="shared" si="30"/>
        <v>468</v>
      </c>
      <c r="U51" s="404">
        <f t="shared" si="30"/>
        <v>0</v>
      </c>
      <c r="V51" s="405">
        <f t="shared" si="30"/>
        <v>468</v>
      </c>
      <c r="W51" s="406">
        <f t="shared" si="30"/>
        <v>468</v>
      </c>
      <c r="X51" s="407">
        <f t="shared" si="30"/>
        <v>0</v>
      </c>
      <c r="Y51" s="405">
        <f t="shared" si="30"/>
        <v>0</v>
      </c>
      <c r="Z51" s="406">
        <f t="shared" si="30"/>
        <v>0</v>
      </c>
    </row>
    <row r="52" spans="1:26" s="8" customFormat="1" ht="15" customHeight="1" hidden="1">
      <c r="A52" s="396"/>
      <c r="B52" s="408" t="s">
        <v>228</v>
      </c>
      <c r="C52" s="409" t="s">
        <v>311</v>
      </c>
      <c r="D52" s="410" t="s">
        <v>239</v>
      </c>
      <c r="E52" s="411" t="s">
        <v>259</v>
      </c>
      <c r="F52" s="411" t="s">
        <v>300</v>
      </c>
      <c r="G52" s="294"/>
      <c r="H52" s="412"/>
      <c r="I52" s="253">
        <f aca="true" t="shared" si="31" ref="I52:K53">L52+O52</f>
        <v>0</v>
      </c>
      <c r="J52" s="375">
        <f t="shared" si="31"/>
        <v>0</v>
      </c>
      <c r="K52" s="376">
        <f t="shared" si="31"/>
        <v>0</v>
      </c>
      <c r="L52" s="377">
        <v>0</v>
      </c>
      <c r="M52" s="378"/>
      <c r="N52" s="379">
        <f>L52+M52</f>
        <v>0</v>
      </c>
      <c r="O52" s="380">
        <v>0</v>
      </c>
      <c r="P52" s="378"/>
      <c r="Q52" s="379">
        <f>O52+P52</f>
        <v>0</v>
      </c>
      <c r="R52" s="253">
        <f aca="true" t="shared" si="32" ref="R52:T53">U52+X52</f>
        <v>0</v>
      </c>
      <c r="S52" s="375">
        <f t="shared" si="32"/>
        <v>0</v>
      </c>
      <c r="T52" s="376">
        <f t="shared" si="32"/>
        <v>0</v>
      </c>
      <c r="U52" s="377">
        <v>0</v>
      </c>
      <c r="V52" s="378"/>
      <c r="W52" s="379">
        <f>U52+V52</f>
        <v>0</v>
      </c>
      <c r="X52" s="380">
        <v>0</v>
      </c>
      <c r="Y52" s="378"/>
      <c r="Z52" s="379">
        <f>X52+Y52</f>
        <v>0</v>
      </c>
    </row>
    <row r="53" spans="1:26" s="8" customFormat="1" ht="15" customHeight="1" hidden="1">
      <c r="A53" s="396"/>
      <c r="B53" s="408"/>
      <c r="C53" s="409" t="s">
        <v>312</v>
      </c>
      <c r="D53" s="410"/>
      <c r="E53" s="411"/>
      <c r="F53" s="411"/>
      <c r="G53" s="294"/>
      <c r="H53" s="412" t="s">
        <v>248</v>
      </c>
      <c r="I53" s="253">
        <f t="shared" si="31"/>
        <v>0</v>
      </c>
      <c r="J53" s="375">
        <f t="shared" si="31"/>
        <v>468</v>
      </c>
      <c r="K53" s="376">
        <f t="shared" si="31"/>
        <v>468</v>
      </c>
      <c r="L53" s="377">
        <v>0</v>
      </c>
      <c r="M53" s="378">
        <v>468</v>
      </c>
      <c r="N53" s="379">
        <f>L53+M53</f>
        <v>468</v>
      </c>
      <c r="O53" s="380">
        <v>0</v>
      </c>
      <c r="P53" s="378"/>
      <c r="Q53" s="379">
        <f>O53+P53</f>
        <v>0</v>
      </c>
      <c r="R53" s="253">
        <f t="shared" si="32"/>
        <v>0</v>
      </c>
      <c r="S53" s="375">
        <f t="shared" si="32"/>
        <v>468</v>
      </c>
      <c r="T53" s="376">
        <f t="shared" si="32"/>
        <v>468</v>
      </c>
      <c r="U53" s="377">
        <v>0</v>
      </c>
      <c r="V53" s="378">
        <v>468</v>
      </c>
      <c r="W53" s="379">
        <f>U53+V53</f>
        <v>468</v>
      </c>
      <c r="X53" s="380">
        <v>0</v>
      </c>
      <c r="Y53" s="378"/>
      <c r="Z53" s="379">
        <f>X53+Y53</f>
        <v>0</v>
      </c>
    </row>
    <row r="54" spans="1:26" s="8" customFormat="1" ht="24.75" customHeight="1" hidden="1">
      <c r="A54" s="396"/>
      <c r="B54" s="397" t="s">
        <v>313</v>
      </c>
      <c r="C54" s="397"/>
      <c r="D54" s="398" t="s">
        <v>239</v>
      </c>
      <c r="E54" s="399" t="s">
        <v>259</v>
      </c>
      <c r="F54" s="399" t="s">
        <v>300</v>
      </c>
      <c r="G54" s="400" t="s">
        <v>309</v>
      </c>
      <c r="H54" s="401"/>
      <c r="I54" s="402">
        <f aca="true" t="shared" si="33" ref="I54:Q54">I55+I56</f>
        <v>0</v>
      </c>
      <c r="J54" s="403">
        <f t="shared" si="33"/>
        <v>0</v>
      </c>
      <c r="K54" s="402">
        <f t="shared" si="33"/>
        <v>0</v>
      </c>
      <c r="L54" s="404">
        <f t="shared" si="33"/>
        <v>0</v>
      </c>
      <c r="M54" s="405">
        <f t="shared" si="33"/>
        <v>0</v>
      </c>
      <c r="N54" s="406">
        <f t="shared" si="33"/>
        <v>0</v>
      </c>
      <c r="O54" s="407">
        <f t="shared" si="33"/>
        <v>0</v>
      </c>
      <c r="P54" s="405">
        <f t="shared" si="33"/>
        <v>0</v>
      </c>
      <c r="Q54" s="406">
        <f t="shared" si="33"/>
        <v>0</v>
      </c>
      <c r="R54" s="402">
        <f aca="true" t="shared" si="34" ref="R54:Z54">R55+R56</f>
        <v>0</v>
      </c>
      <c r="S54" s="403">
        <f t="shared" si="34"/>
        <v>0</v>
      </c>
      <c r="T54" s="402">
        <f t="shared" si="34"/>
        <v>0</v>
      </c>
      <c r="U54" s="404">
        <f t="shared" si="34"/>
        <v>0</v>
      </c>
      <c r="V54" s="405">
        <f t="shared" si="34"/>
        <v>0</v>
      </c>
      <c r="W54" s="406">
        <f t="shared" si="34"/>
        <v>0</v>
      </c>
      <c r="X54" s="407">
        <f t="shared" si="34"/>
        <v>0</v>
      </c>
      <c r="Y54" s="405">
        <f t="shared" si="34"/>
        <v>0</v>
      </c>
      <c r="Z54" s="406">
        <f t="shared" si="34"/>
        <v>0</v>
      </c>
    </row>
    <row r="55" spans="1:26" s="8" customFormat="1" ht="15" customHeight="1" hidden="1">
      <c r="A55" s="396"/>
      <c r="B55" s="413" t="s">
        <v>228</v>
      </c>
      <c r="C55" s="409" t="s">
        <v>311</v>
      </c>
      <c r="D55" s="327" t="s">
        <v>239</v>
      </c>
      <c r="E55" s="414" t="s">
        <v>259</v>
      </c>
      <c r="F55" s="414" t="s">
        <v>300</v>
      </c>
      <c r="G55" s="290"/>
      <c r="H55" s="412"/>
      <c r="I55" s="253">
        <f aca="true" t="shared" si="35" ref="I55:K56">L55+O55</f>
        <v>0</v>
      </c>
      <c r="J55" s="375">
        <f t="shared" si="35"/>
        <v>0</v>
      </c>
      <c r="K55" s="376">
        <f t="shared" si="35"/>
        <v>0</v>
      </c>
      <c r="L55" s="377">
        <v>0</v>
      </c>
      <c r="M55" s="378"/>
      <c r="N55" s="379">
        <f>L55+M55</f>
        <v>0</v>
      </c>
      <c r="O55" s="380">
        <v>0</v>
      </c>
      <c r="P55" s="378"/>
      <c r="Q55" s="379">
        <f>O55+P55</f>
        <v>0</v>
      </c>
      <c r="R55" s="253">
        <f aca="true" t="shared" si="36" ref="R55:T56">U55+X55</f>
        <v>0</v>
      </c>
      <c r="S55" s="375">
        <f t="shared" si="36"/>
        <v>0</v>
      </c>
      <c r="T55" s="376">
        <f t="shared" si="36"/>
        <v>0</v>
      </c>
      <c r="U55" s="377">
        <v>0</v>
      </c>
      <c r="V55" s="378"/>
      <c r="W55" s="379">
        <f>U55+V55</f>
        <v>0</v>
      </c>
      <c r="X55" s="380">
        <v>0</v>
      </c>
      <c r="Y55" s="378"/>
      <c r="Z55" s="379">
        <f>X55+Y55</f>
        <v>0</v>
      </c>
    </row>
    <row r="56" spans="1:26" s="8" customFormat="1" ht="15" customHeight="1" hidden="1">
      <c r="A56" s="396"/>
      <c r="B56" s="413"/>
      <c r="C56" s="415" t="s">
        <v>312</v>
      </c>
      <c r="D56" s="327"/>
      <c r="E56" s="414"/>
      <c r="F56" s="414"/>
      <c r="G56" s="290"/>
      <c r="H56" s="416" t="s">
        <v>248</v>
      </c>
      <c r="I56" s="262">
        <f t="shared" si="35"/>
        <v>0</v>
      </c>
      <c r="J56" s="417">
        <f t="shared" si="35"/>
        <v>0</v>
      </c>
      <c r="K56" s="418">
        <f t="shared" si="35"/>
        <v>0</v>
      </c>
      <c r="L56" s="419">
        <v>0</v>
      </c>
      <c r="M56" s="420"/>
      <c r="N56" s="421">
        <f>L56+M56</f>
        <v>0</v>
      </c>
      <c r="O56" s="422">
        <v>0</v>
      </c>
      <c r="P56" s="420"/>
      <c r="Q56" s="421">
        <f>O56+P56</f>
        <v>0</v>
      </c>
      <c r="R56" s="262">
        <f t="shared" si="36"/>
        <v>0</v>
      </c>
      <c r="S56" s="417">
        <f t="shared" si="36"/>
        <v>0</v>
      </c>
      <c r="T56" s="418">
        <f t="shared" si="36"/>
        <v>0</v>
      </c>
      <c r="U56" s="419">
        <v>0</v>
      </c>
      <c r="V56" s="420"/>
      <c r="W56" s="421">
        <f>U56+V56</f>
        <v>0</v>
      </c>
      <c r="X56" s="422">
        <v>0</v>
      </c>
      <c r="Y56" s="420"/>
      <c r="Z56" s="421">
        <f>X56+Y56</f>
        <v>0</v>
      </c>
    </row>
    <row r="57" spans="1:26" s="8" customFormat="1" ht="18" customHeight="1" hidden="1">
      <c r="A57" s="423" t="s">
        <v>314</v>
      </c>
      <c r="B57" s="423"/>
      <c r="C57" s="423"/>
      <c r="D57" s="424" t="s">
        <v>239</v>
      </c>
      <c r="E57" s="424" t="s">
        <v>259</v>
      </c>
      <c r="F57" s="424" t="s">
        <v>315</v>
      </c>
      <c r="G57" s="425" t="s">
        <v>242</v>
      </c>
      <c r="H57" s="426" t="s">
        <v>243</v>
      </c>
      <c r="I57" s="390">
        <f>I58+I59</f>
        <v>250</v>
      </c>
      <c r="J57" s="391">
        <f aca="true" t="shared" si="37" ref="J57:Q57">J58+J59</f>
        <v>0</v>
      </c>
      <c r="K57" s="390">
        <f t="shared" si="37"/>
        <v>250</v>
      </c>
      <c r="L57" s="392">
        <f t="shared" si="37"/>
        <v>250</v>
      </c>
      <c r="M57" s="393">
        <f t="shared" si="37"/>
        <v>0</v>
      </c>
      <c r="N57" s="394">
        <f t="shared" si="37"/>
        <v>250</v>
      </c>
      <c r="O57" s="395">
        <f t="shared" si="37"/>
        <v>0</v>
      </c>
      <c r="P57" s="393">
        <f t="shared" si="37"/>
        <v>0</v>
      </c>
      <c r="Q57" s="394">
        <f t="shared" si="37"/>
        <v>0</v>
      </c>
      <c r="R57" s="390">
        <f>R58+R59</f>
        <v>250</v>
      </c>
      <c r="S57" s="391">
        <f aca="true" t="shared" si="38" ref="S57:Z57">S58+S59</f>
        <v>0</v>
      </c>
      <c r="T57" s="390">
        <f t="shared" si="38"/>
        <v>250</v>
      </c>
      <c r="U57" s="392">
        <f t="shared" si="38"/>
        <v>250</v>
      </c>
      <c r="V57" s="393">
        <f t="shared" si="38"/>
        <v>0</v>
      </c>
      <c r="W57" s="394">
        <f t="shared" si="38"/>
        <v>250</v>
      </c>
      <c r="X57" s="395">
        <f t="shared" si="38"/>
        <v>0</v>
      </c>
      <c r="Y57" s="393">
        <f t="shared" si="38"/>
        <v>0</v>
      </c>
      <c r="Z57" s="394">
        <f t="shared" si="38"/>
        <v>0</v>
      </c>
    </row>
    <row r="58" spans="1:26" s="8" customFormat="1" ht="15.75" customHeight="1" hidden="1">
      <c r="A58" s="427" t="s">
        <v>303</v>
      </c>
      <c r="B58" s="428" t="s">
        <v>316</v>
      </c>
      <c r="C58" s="428"/>
      <c r="D58" s="429">
        <v>892</v>
      </c>
      <c r="E58" s="430" t="s">
        <v>259</v>
      </c>
      <c r="F58" s="430" t="s">
        <v>315</v>
      </c>
      <c r="G58" s="431" t="s">
        <v>317</v>
      </c>
      <c r="H58" s="432" t="s">
        <v>248</v>
      </c>
      <c r="I58" s="253">
        <f aca="true" t="shared" si="39" ref="I58:K59">L58+O58</f>
        <v>0</v>
      </c>
      <c r="J58" s="254">
        <f t="shared" si="39"/>
        <v>0</v>
      </c>
      <c r="K58" s="253">
        <f t="shared" si="39"/>
        <v>0</v>
      </c>
      <c r="L58" s="255">
        <v>0</v>
      </c>
      <c r="M58" s="256"/>
      <c r="N58" s="257">
        <f>L58+M58</f>
        <v>0</v>
      </c>
      <c r="O58" s="258">
        <v>0</v>
      </c>
      <c r="P58" s="256"/>
      <c r="Q58" s="257">
        <f>O58+P58</f>
        <v>0</v>
      </c>
      <c r="R58" s="253">
        <f aca="true" t="shared" si="40" ref="R58:T59">U58+X58</f>
        <v>0</v>
      </c>
      <c r="S58" s="254">
        <f t="shared" si="40"/>
        <v>0</v>
      </c>
      <c r="T58" s="253">
        <f t="shared" si="40"/>
        <v>0</v>
      </c>
      <c r="U58" s="255">
        <v>0</v>
      </c>
      <c r="V58" s="256"/>
      <c r="W58" s="257">
        <f>U58+V58</f>
        <v>0</v>
      </c>
      <c r="X58" s="258">
        <v>0</v>
      </c>
      <c r="Y58" s="256"/>
      <c r="Z58" s="257">
        <f>X58+Y58</f>
        <v>0</v>
      </c>
    </row>
    <row r="59" spans="1:26" s="8" customFormat="1" ht="25.5" customHeight="1" hidden="1">
      <c r="A59" s="427"/>
      <c r="B59" s="433" t="s">
        <v>318</v>
      </c>
      <c r="C59" s="433"/>
      <c r="D59" s="429"/>
      <c r="E59" s="429"/>
      <c r="F59" s="430"/>
      <c r="G59" s="434" t="s">
        <v>319</v>
      </c>
      <c r="H59" s="435" t="s">
        <v>248</v>
      </c>
      <c r="I59" s="262">
        <f t="shared" si="39"/>
        <v>250</v>
      </c>
      <c r="J59" s="263">
        <f t="shared" si="39"/>
        <v>0</v>
      </c>
      <c r="K59" s="262">
        <f t="shared" si="39"/>
        <v>250</v>
      </c>
      <c r="L59" s="264">
        <v>250</v>
      </c>
      <c r="M59" s="265"/>
      <c r="N59" s="266">
        <f>L59+M59</f>
        <v>250</v>
      </c>
      <c r="O59" s="267">
        <v>0</v>
      </c>
      <c r="P59" s="265"/>
      <c r="Q59" s="266">
        <f>O59+P59</f>
        <v>0</v>
      </c>
      <c r="R59" s="262">
        <f t="shared" si="40"/>
        <v>250</v>
      </c>
      <c r="S59" s="263">
        <f t="shared" si="40"/>
        <v>0</v>
      </c>
      <c r="T59" s="262">
        <f t="shared" si="40"/>
        <v>250</v>
      </c>
      <c r="U59" s="264">
        <v>250</v>
      </c>
      <c r="V59" s="265"/>
      <c r="W59" s="266">
        <f>U59+V59</f>
        <v>250</v>
      </c>
      <c r="X59" s="267">
        <v>0</v>
      </c>
      <c r="Y59" s="265"/>
      <c r="Z59" s="266">
        <f>X59+Y59</f>
        <v>0</v>
      </c>
    </row>
    <row r="60" spans="1:26" s="8" customFormat="1" ht="37.5" customHeight="1" hidden="1">
      <c r="A60" s="436"/>
      <c r="B60" s="437"/>
      <c r="C60" s="438"/>
      <c r="D60" s="439"/>
      <c r="E60" s="439"/>
      <c r="F60" s="440"/>
      <c r="G60" s="441"/>
      <c r="H60" s="442"/>
      <c r="I60" s="443"/>
      <c r="J60" s="444"/>
      <c r="K60" s="443"/>
      <c r="L60" s="444"/>
      <c r="M60" s="444"/>
      <c r="N60" s="444"/>
      <c r="O60" s="444"/>
      <c r="P60" s="444"/>
      <c r="Q60" s="444"/>
      <c r="R60" s="443"/>
      <c r="S60" s="444"/>
      <c r="T60" s="443"/>
      <c r="U60" s="444"/>
      <c r="V60" s="444"/>
      <c r="W60" s="444"/>
      <c r="X60" s="444"/>
      <c r="Y60" s="444"/>
      <c r="Z60" s="444"/>
    </row>
    <row r="61" spans="1:26" s="8" customFormat="1" ht="108.75" customHeight="1" hidden="1">
      <c r="A61" s="445"/>
      <c r="B61" s="446"/>
      <c r="C61" s="447"/>
      <c r="D61" s="448"/>
      <c r="E61" s="448"/>
      <c r="F61" s="337"/>
      <c r="G61" s="449"/>
      <c r="H61" s="450"/>
      <c r="I61" s="339"/>
      <c r="J61" s="340"/>
      <c r="K61" s="339"/>
      <c r="L61" s="340"/>
      <c r="M61" s="340"/>
      <c r="N61" s="340"/>
      <c r="O61" s="340"/>
      <c r="P61" s="340"/>
      <c r="Q61" s="340"/>
      <c r="R61" s="339"/>
      <c r="S61" s="340"/>
      <c r="T61" s="339"/>
      <c r="U61" s="340"/>
      <c r="V61" s="340"/>
      <c r="W61" s="340"/>
      <c r="X61" s="340"/>
      <c r="Y61" s="340"/>
      <c r="Z61" s="340"/>
    </row>
    <row r="62" spans="1:26" s="8" customFormat="1" ht="24" customHeight="1" hidden="1">
      <c r="A62" s="198" t="s">
        <v>320</v>
      </c>
      <c r="B62" s="198"/>
      <c r="C62" s="198"/>
      <c r="D62" s="341" t="s">
        <v>239</v>
      </c>
      <c r="E62" s="342" t="s">
        <v>261</v>
      </c>
      <c r="F62" s="343" t="s">
        <v>241</v>
      </c>
      <c r="G62" s="343" t="s">
        <v>242</v>
      </c>
      <c r="H62" s="451" t="s">
        <v>243</v>
      </c>
      <c r="I62" s="204">
        <f aca="true" t="shared" si="41" ref="I62:Q62">I64+I83+I88+I103</f>
        <v>21162</v>
      </c>
      <c r="J62" s="204">
        <f t="shared" si="41"/>
        <v>10467.3</v>
      </c>
      <c r="K62" s="204">
        <f t="shared" si="41"/>
        <v>31629.3</v>
      </c>
      <c r="L62" s="205">
        <f t="shared" si="41"/>
        <v>21162</v>
      </c>
      <c r="M62" s="206">
        <f t="shared" si="41"/>
        <v>-2344</v>
      </c>
      <c r="N62" s="207">
        <f t="shared" si="41"/>
        <v>18818</v>
      </c>
      <c r="O62" s="208">
        <f t="shared" si="41"/>
        <v>0</v>
      </c>
      <c r="P62" s="206">
        <f t="shared" si="41"/>
        <v>12811.3</v>
      </c>
      <c r="Q62" s="207">
        <f t="shared" si="41"/>
        <v>12811.3</v>
      </c>
      <c r="R62" s="204">
        <f aca="true" t="shared" si="42" ref="R62:Z62">R64+R83+R88+R103</f>
        <v>21162</v>
      </c>
      <c r="S62" s="204">
        <f t="shared" si="42"/>
        <v>10467.3</v>
      </c>
      <c r="T62" s="204">
        <f t="shared" si="42"/>
        <v>31629.3</v>
      </c>
      <c r="U62" s="205">
        <f t="shared" si="42"/>
        <v>21162</v>
      </c>
      <c r="V62" s="206">
        <f t="shared" si="42"/>
        <v>-2344</v>
      </c>
      <c r="W62" s="207">
        <f t="shared" si="42"/>
        <v>18818</v>
      </c>
      <c r="X62" s="208">
        <f t="shared" si="42"/>
        <v>0</v>
      </c>
      <c r="Y62" s="206">
        <f t="shared" si="42"/>
        <v>12811.3</v>
      </c>
      <c r="Z62" s="207">
        <f t="shared" si="42"/>
        <v>12811.3</v>
      </c>
    </row>
    <row r="63" spans="1:26" s="8" customFormat="1" ht="12" customHeight="1" hidden="1">
      <c r="A63" s="209" t="s">
        <v>244</v>
      </c>
      <c r="B63" s="209"/>
      <c r="C63" s="209"/>
      <c r="D63" s="346"/>
      <c r="E63" s="200"/>
      <c r="F63" s="201"/>
      <c r="G63" s="201"/>
      <c r="H63" s="452"/>
      <c r="I63" s="211">
        <f>I62/I274</f>
        <v>0.04926357221657441</v>
      </c>
      <c r="J63" s="211"/>
      <c r="K63" s="211">
        <f>K62/K274</f>
        <v>0.07391717587605943</v>
      </c>
      <c r="L63" s="212">
        <f>L62/L274</f>
        <v>0.07705528084650845</v>
      </c>
      <c r="M63" s="213"/>
      <c r="N63" s="214">
        <f>N62/N274</f>
        <v>0.06759773706714621</v>
      </c>
      <c r="O63" s="215">
        <f>O62/O274</f>
        <v>0</v>
      </c>
      <c r="P63" s="213"/>
      <c r="Q63" s="214">
        <f>Q62/Q274</f>
        <v>0.08474309440322375</v>
      </c>
      <c r="R63" s="211">
        <f>R62/R274</f>
        <v>0.049934638055281574</v>
      </c>
      <c r="S63" s="211"/>
      <c r="T63" s="211">
        <f>T62/T274</f>
        <v>0.07492804332324952</v>
      </c>
      <c r="U63" s="212">
        <f>U62/U274</f>
        <v>0.07705528084650845</v>
      </c>
      <c r="V63" s="213"/>
      <c r="W63" s="214">
        <f>W62/W274</f>
        <v>0.06759773706714621</v>
      </c>
      <c r="X63" s="215">
        <f>X62/X274</f>
        <v>0</v>
      </c>
      <c r="Y63" s="213"/>
      <c r="Z63" s="214">
        <f>Z62/Z274</f>
        <v>0.08400852459016393</v>
      </c>
    </row>
    <row r="64" spans="1:26" s="8" customFormat="1" ht="22.5" customHeight="1" hidden="1">
      <c r="A64" s="453" t="s">
        <v>321</v>
      </c>
      <c r="B64" s="453"/>
      <c r="C64" s="453"/>
      <c r="D64" s="454" t="s">
        <v>239</v>
      </c>
      <c r="E64" s="454" t="s">
        <v>261</v>
      </c>
      <c r="F64" s="455" t="s">
        <v>240</v>
      </c>
      <c r="G64" s="455" t="s">
        <v>242</v>
      </c>
      <c r="H64" s="456" t="s">
        <v>243</v>
      </c>
      <c r="I64" s="457">
        <f aca="true" t="shared" si="43" ref="I64:Q64">I65+I72+I75</f>
        <v>3214</v>
      </c>
      <c r="J64" s="457">
        <f t="shared" si="43"/>
        <v>13567.3</v>
      </c>
      <c r="K64" s="457">
        <f t="shared" si="43"/>
        <v>16781.3</v>
      </c>
      <c r="L64" s="458">
        <f t="shared" si="43"/>
        <v>3214</v>
      </c>
      <c r="M64" s="459">
        <f t="shared" si="43"/>
        <v>756</v>
      </c>
      <c r="N64" s="460">
        <f t="shared" si="43"/>
        <v>3970</v>
      </c>
      <c r="O64" s="461">
        <f t="shared" si="43"/>
        <v>0</v>
      </c>
      <c r="P64" s="459">
        <f t="shared" si="43"/>
        <v>12811.3</v>
      </c>
      <c r="Q64" s="460">
        <f t="shared" si="43"/>
        <v>12811.3</v>
      </c>
      <c r="R64" s="457">
        <f aca="true" t="shared" si="44" ref="R64:Z64">R65+R72+R75</f>
        <v>3214</v>
      </c>
      <c r="S64" s="457">
        <f t="shared" si="44"/>
        <v>13567.3</v>
      </c>
      <c r="T64" s="457">
        <f t="shared" si="44"/>
        <v>16781.3</v>
      </c>
      <c r="U64" s="458">
        <f t="shared" si="44"/>
        <v>3214</v>
      </c>
      <c r="V64" s="459">
        <f t="shared" si="44"/>
        <v>756</v>
      </c>
      <c r="W64" s="460">
        <f t="shared" si="44"/>
        <v>3970</v>
      </c>
      <c r="X64" s="461">
        <f t="shared" si="44"/>
        <v>0</v>
      </c>
      <c r="Y64" s="459">
        <f t="shared" si="44"/>
        <v>12811.3</v>
      </c>
      <c r="Z64" s="460">
        <f t="shared" si="44"/>
        <v>12811.3</v>
      </c>
    </row>
    <row r="65" spans="1:26" s="8" customFormat="1" ht="33.75" customHeight="1" hidden="1">
      <c r="A65" s="284" t="s">
        <v>322</v>
      </c>
      <c r="B65" s="462" t="s">
        <v>323</v>
      </c>
      <c r="C65" s="462"/>
      <c r="D65" s="463">
        <v>892</v>
      </c>
      <c r="E65" s="464" t="s">
        <v>261</v>
      </c>
      <c r="F65" s="464" t="s">
        <v>240</v>
      </c>
      <c r="G65" s="464" t="s">
        <v>324</v>
      </c>
      <c r="H65" s="465" t="s">
        <v>243</v>
      </c>
      <c r="I65" s="466">
        <f aca="true" t="shared" si="45" ref="I65:Q65">I66+I68</f>
        <v>2958</v>
      </c>
      <c r="J65" s="467">
        <f t="shared" si="45"/>
        <v>6822.299999999999</v>
      </c>
      <c r="K65" s="466">
        <f t="shared" si="45"/>
        <v>9780.3</v>
      </c>
      <c r="L65" s="468">
        <f t="shared" si="45"/>
        <v>2958</v>
      </c>
      <c r="M65" s="469">
        <f t="shared" si="45"/>
        <v>-2096</v>
      </c>
      <c r="N65" s="470">
        <f t="shared" si="45"/>
        <v>862</v>
      </c>
      <c r="O65" s="471">
        <f t="shared" si="45"/>
        <v>0</v>
      </c>
      <c r="P65" s="469">
        <f t="shared" si="45"/>
        <v>8918.3</v>
      </c>
      <c r="Q65" s="470">
        <f t="shared" si="45"/>
        <v>8918.3</v>
      </c>
      <c r="R65" s="466">
        <f aca="true" t="shared" si="46" ref="R65:Z65">R66+R68</f>
        <v>2958</v>
      </c>
      <c r="S65" s="467">
        <f t="shared" si="46"/>
        <v>6822.299999999999</v>
      </c>
      <c r="T65" s="466">
        <f t="shared" si="46"/>
        <v>9780.3</v>
      </c>
      <c r="U65" s="468">
        <f t="shared" si="46"/>
        <v>2958</v>
      </c>
      <c r="V65" s="469">
        <f t="shared" si="46"/>
        <v>-2096</v>
      </c>
      <c r="W65" s="470">
        <f t="shared" si="46"/>
        <v>862</v>
      </c>
      <c r="X65" s="471">
        <f t="shared" si="46"/>
        <v>0</v>
      </c>
      <c r="Y65" s="469">
        <f t="shared" si="46"/>
        <v>8918.3</v>
      </c>
      <c r="Z65" s="470">
        <f t="shared" si="46"/>
        <v>8918.3</v>
      </c>
    </row>
    <row r="66" spans="1:26" s="8" customFormat="1" ht="15" customHeight="1" hidden="1">
      <c r="A66" s="284"/>
      <c r="B66" s="472" t="s">
        <v>325</v>
      </c>
      <c r="C66" s="472"/>
      <c r="D66" s="473">
        <v>892</v>
      </c>
      <c r="E66" s="474" t="s">
        <v>261</v>
      </c>
      <c r="F66" s="474" t="s">
        <v>240</v>
      </c>
      <c r="G66" s="474" t="s">
        <v>326</v>
      </c>
      <c r="H66" s="475" t="s">
        <v>243</v>
      </c>
      <c r="I66" s="476">
        <f>I67</f>
        <v>0</v>
      </c>
      <c r="J66" s="477">
        <f aca="true" t="shared" si="47" ref="J66:Z66">J67</f>
        <v>7458.2</v>
      </c>
      <c r="K66" s="476">
        <f t="shared" si="47"/>
        <v>7458.2</v>
      </c>
      <c r="L66" s="478">
        <f t="shared" si="47"/>
        <v>0</v>
      </c>
      <c r="M66" s="479">
        <f t="shared" si="47"/>
        <v>0</v>
      </c>
      <c r="N66" s="480">
        <f t="shared" si="47"/>
        <v>0</v>
      </c>
      <c r="O66" s="481">
        <f t="shared" si="47"/>
        <v>0</v>
      </c>
      <c r="P66" s="479">
        <f t="shared" si="47"/>
        <v>7458.2</v>
      </c>
      <c r="Q66" s="480">
        <f t="shared" si="47"/>
        <v>7458.2</v>
      </c>
      <c r="R66" s="476">
        <f>R67</f>
        <v>0</v>
      </c>
      <c r="S66" s="477">
        <f t="shared" si="47"/>
        <v>7458.2</v>
      </c>
      <c r="T66" s="476">
        <f t="shared" si="47"/>
        <v>7458.2</v>
      </c>
      <c r="U66" s="478">
        <f t="shared" si="47"/>
        <v>0</v>
      </c>
      <c r="V66" s="479">
        <f t="shared" si="47"/>
        <v>0</v>
      </c>
      <c r="W66" s="480">
        <f t="shared" si="47"/>
        <v>0</v>
      </c>
      <c r="X66" s="481">
        <f t="shared" si="47"/>
        <v>0</v>
      </c>
      <c r="Y66" s="479">
        <f t="shared" si="47"/>
        <v>7458.2</v>
      </c>
      <c r="Z66" s="480">
        <f t="shared" si="47"/>
        <v>7458.2</v>
      </c>
    </row>
    <row r="67" spans="1:26" s="8" customFormat="1" ht="14.25" customHeight="1" hidden="1">
      <c r="A67" s="284"/>
      <c r="B67" s="482" t="s">
        <v>327</v>
      </c>
      <c r="C67" s="482"/>
      <c r="D67" s="483">
        <v>792</v>
      </c>
      <c r="E67" s="484" t="s">
        <v>261</v>
      </c>
      <c r="F67" s="484" t="s">
        <v>240</v>
      </c>
      <c r="G67" s="410" t="s">
        <v>328</v>
      </c>
      <c r="H67" s="485" t="s">
        <v>329</v>
      </c>
      <c r="I67" s="376">
        <f>L67+O67</f>
        <v>0</v>
      </c>
      <c r="J67" s="375">
        <f>M67+P67</f>
        <v>7458.2</v>
      </c>
      <c r="K67" s="376">
        <f>N67+Q67</f>
        <v>7458.2</v>
      </c>
      <c r="L67" s="377"/>
      <c r="M67" s="378"/>
      <c r="N67" s="379">
        <f>L67+M67</f>
        <v>0</v>
      </c>
      <c r="O67" s="380">
        <v>0</v>
      </c>
      <c r="P67" s="378">
        <v>7458.2</v>
      </c>
      <c r="Q67" s="379">
        <f>O67+P67</f>
        <v>7458.2</v>
      </c>
      <c r="R67" s="376">
        <f>U67+X67</f>
        <v>0</v>
      </c>
      <c r="S67" s="375">
        <f>V67+Y67</f>
        <v>7458.2</v>
      </c>
      <c r="T67" s="376">
        <f>W67+Z67</f>
        <v>7458.2</v>
      </c>
      <c r="U67" s="377"/>
      <c r="V67" s="378"/>
      <c r="W67" s="379">
        <f>U67+V67</f>
        <v>0</v>
      </c>
      <c r="X67" s="380">
        <v>0</v>
      </c>
      <c r="Y67" s="378">
        <v>7458.2</v>
      </c>
      <c r="Z67" s="379">
        <f>X67+Y67</f>
        <v>7458.2</v>
      </c>
    </row>
    <row r="68" spans="1:26" s="8" customFormat="1" ht="12" customHeight="1" hidden="1">
      <c r="A68" s="284"/>
      <c r="B68" s="486" t="s">
        <v>330</v>
      </c>
      <c r="C68" s="486"/>
      <c r="D68" s="487">
        <v>892</v>
      </c>
      <c r="E68" s="398" t="s">
        <v>261</v>
      </c>
      <c r="F68" s="398" t="s">
        <v>240</v>
      </c>
      <c r="G68" s="398" t="s">
        <v>331</v>
      </c>
      <c r="H68" s="488" t="s">
        <v>243</v>
      </c>
      <c r="I68" s="402">
        <f>I69</f>
        <v>2958</v>
      </c>
      <c r="J68" s="403">
        <f aca="true" t="shared" si="48" ref="J68:Z68">J69</f>
        <v>-635.9000000000001</v>
      </c>
      <c r="K68" s="402">
        <f t="shared" si="48"/>
        <v>2322.1</v>
      </c>
      <c r="L68" s="404">
        <f t="shared" si="48"/>
        <v>2958</v>
      </c>
      <c r="M68" s="405">
        <f t="shared" si="48"/>
        <v>-2096</v>
      </c>
      <c r="N68" s="406">
        <f t="shared" si="48"/>
        <v>862</v>
      </c>
      <c r="O68" s="407">
        <f t="shared" si="48"/>
        <v>0</v>
      </c>
      <c r="P68" s="405">
        <f t="shared" si="48"/>
        <v>1460.1</v>
      </c>
      <c r="Q68" s="406">
        <f t="shared" si="48"/>
        <v>1460.1</v>
      </c>
      <c r="R68" s="402">
        <f>R69</f>
        <v>2958</v>
      </c>
      <c r="S68" s="403">
        <f t="shared" si="48"/>
        <v>-635.9000000000001</v>
      </c>
      <c r="T68" s="402">
        <f t="shared" si="48"/>
        <v>2322.1</v>
      </c>
      <c r="U68" s="404">
        <f t="shared" si="48"/>
        <v>2958</v>
      </c>
      <c r="V68" s="405">
        <f t="shared" si="48"/>
        <v>-2096</v>
      </c>
      <c r="W68" s="406">
        <f t="shared" si="48"/>
        <v>862</v>
      </c>
      <c r="X68" s="407">
        <f t="shared" si="48"/>
        <v>0</v>
      </c>
      <c r="Y68" s="405">
        <f t="shared" si="48"/>
        <v>1460.1</v>
      </c>
      <c r="Z68" s="406">
        <f t="shared" si="48"/>
        <v>1460.1</v>
      </c>
    </row>
    <row r="69" spans="1:26" s="8" customFormat="1" ht="12.75" customHeight="1" hidden="1">
      <c r="A69" s="284"/>
      <c r="B69" s="486" t="s">
        <v>332</v>
      </c>
      <c r="C69" s="486"/>
      <c r="D69" s="487">
        <v>892</v>
      </c>
      <c r="E69" s="398" t="s">
        <v>261</v>
      </c>
      <c r="F69" s="398" t="s">
        <v>240</v>
      </c>
      <c r="G69" s="398" t="s">
        <v>333</v>
      </c>
      <c r="H69" s="488" t="s">
        <v>243</v>
      </c>
      <c r="I69" s="402">
        <f>I70+I71</f>
        <v>2958</v>
      </c>
      <c r="J69" s="403">
        <f aca="true" t="shared" si="49" ref="J69:Q69">J70+J71</f>
        <v>-635.9000000000001</v>
      </c>
      <c r="K69" s="402">
        <f t="shared" si="49"/>
        <v>2322.1</v>
      </c>
      <c r="L69" s="404">
        <f t="shared" si="49"/>
        <v>2958</v>
      </c>
      <c r="M69" s="405">
        <f t="shared" si="49"/>
        <v>-2096</v>
      </c>
      <c r="N69" s="406">
        <f t="shared" si="49"/>
        <v>862</v>
      </c>
      <c r="O69" s="407">
        <f t="shared" si="49"/>
        <v>0</v>
      </c>
      <c r="P69" s="405">
        <f t="shared" si="49"/>
        <v>1460.1</v>
      </c>
      <c r="Q69" s="406">
        <f t="shared" si="49"/>
        <v>1460.1</v>
      </c>
      <c r="R69" s="402">
        <f>R70+R71</f>
        <v>2958</v>
      </c>
      <c r="S69" s="403">
        <f aca="true" t="shared" si="50" ref="S69:Z69">S70+S71</f>
        <v>-635.9000000000001</v>
      </c>
      <c r="T69" s="402">
        <f t="shared" si="50"/>
        <v>2322.1</v>
      </c>
      <c r="U69" s="404">
        <f t="shared" si="50"/>
        <v>2958</v>
      </c>
      <c r="V69" s="405">
        <f t="shared" si="50"/>
        <v>-2096</v>
      </c>
      <c r="W69" s="406">
        <f t="shared" si="50"/>
        <v>862</v>
      </c>
      <c r="X69" s="407">
        <f t="shared" si="50"/>
        <v>0</v>
      </c>
      <c r="Y69" s="405">
        <f t="shared" si="50"/>
        <v>1460.1</v>
      </c>
      <c r="Z69" s="406">
        <f t="shared" si="50"/>
        <v>1460.1</v>
      </c>
    </row>
    <row r="70" spans="1:26" s="8" customFormat="1" ht="15" customHeight="1" hidden="1">
      <c r="A70" s="284"/>
      <c r="B70" s="489" t="s">
        <v>334</v>
      </c>
      <c r="C70" s="489"/>
      <c r="D70" s="490"/>
      <c r="E70" s="484" t="s">
        <v>261</v>
      </c>
      <c r="F70" s="484" t="s">
        <v>240</v>
      </c>
      <c r="G70" s="491" t="s">
        <v>335</v>
      </c>
      <c r="H70" s="492" t="s">
        <v>329</v>
      </c>
      <c r="I70" s="376">
        <f aca="true" t="shared" si="51" ref="I70:K71">L70+O70</f>
        <v>0</v>
      </c>
      <c r="J70" s="375">
        <f t="shared" si="51"/>
        <v>1460.1</v>
      </c>
      <c r="K70" s="376">
        <f t="shared" si="51"/>
        <v>1460.1</v>
      </c>
      <c r="L70" s="377">
        <v>0</v>
      </c>
      <c r="M70" s="378"/>
      <c r="N70" s="379">
        <f>L70+M70</f>
        <v>0</v>
      </c>
      <c r="O70" s="380">
        <v>0</v>
      </c>
      <c r="P70" s="378">
        <v>1460.1</v>
      </c>
      <c r="Q70" s="379">
        <f>O70+P70</f>
        <v>1460.1</v>
      </c>
      <c r="R70" s="376">
        <f aca="true" t="shared" si="52" ref="R70:T71">U70+X70</f>
        <v>0</v>
      </c>
      <c r="S70" s="375">
        <f t="shared" si="52"/>
        <v>1460.1</v>
      </c>
      <c r="T70" s="376">
        <f t="shared" si="52"/>
        <v>1460.1</v>
      </c>
      <c r="U70" s="377">
        <v>0</v>
      </c>
      <c r="V70" s="378"/>
      <c r="W70" s="379">
        <f>U70+V70</f>
        <v>0</v>
      </c>
      <c r="X70" s="380">
        <v>0</v>
      </c>
      <c r="Y70" s="378">
        <v>1460.1</v>
      </c>
      <c r="Z70" s="379">
        <f>X70+Y70</f>
        <v>1460.1</v>
      </c>
    </row>
    <row r="71" spans="1:26" s="8" customFormat="1" ht="15" customHeight="1" hidden="1">
      <c r="A71" s="284"/>
      <c r="B71" s="493" t="s">
        <v>336</v>
      </c>
      <c r="C71" s="493"/>
      <c r="D71" s="494">
        <v>892</v>
      </c>
      <c r="E71" s="484"/>
      <c r="F71" s="484"/>
      <c r="G71" s="495" t="s">
        <v>335</v>
      </c>
      <c r="H71" s="496" t="s">
        <v>248</v>
      </c>
      <c r="I71" s="385">
        <f t="shared" si="51"/>
        <v>2958</v>
      </c>
      <c r="J71" s="384">
        <f t="shared" si="51"/>
        <v>-2096</v>
      </c>
      <c r="K71" s="385">
        <f t="shared" si="51"/>
        <v>862</v>
      </c>
      <c r="L71" s="386">
        <v>2958</v>
      </c>
      <c r="M71" s="387">
        <v>-2096</v>
      </c>
      <c r="N71" s="388">
        <f>L71+M71</f>
        <v>862</v>
      </c>
      <c r="O71" s="389"/>
      <c r="P71" s="387"/>
      <c r="Q71" s="388">
        <f>O71+P71</f>
        <v>0</v>
      </c>
      <c r="R71" s="385">
        <f t="shared" si="52"/>
        <v>2958</v>
      </c>
      <c r="S71" s="384">
        <f t="shared" si="52"/>
        <v>-2096</v>
      </c>
      <c r="T71" s="385">
        <f t="shared" si="52"/>
        <v>862</v>
      </c>
      <c r="U71" s="386">
        <v>2958</v>
      </c>
      <c r="V71" s="387">
        <v>-2096</v>
      </c>
      <c r="W71" s="388">
        <f>U71+V71</f>
        <v>862</v>
      </c>
      <c r="X71" s="389"/>
      <c r="Y71" s="387"/>
      <c r="Z71" s="388">
        <f>X71+Y71</f>
        <v>0</v>
      </c>
    </row>
    <row r="72" spans="1:26" s="8" customFormat="1" ht="24.75" customHeight="1" hidden="1">
      <c r="A72" s="284"/>
      <c r="B72" s="497" t="s">
        <v>337</v>
      </c>
      <c r="C72" s="497"/>
      <c r="D72" s="498" t="s">
        <v>239</v>
      </c>
      <c r="E72" s="498" t="s">
        <v>261</v>
      </c>
      <c r="F72" s="498" t="s">
        <v>240</v>
      </c>
      <c r="G72" s="499" t="s">
        <v>309</v>
      </c>
      <c r="H72" s="500" t="s">
        <v>243</v>
      </c>
      <c r="I72" s="501">
        <f>I73+I74</f>
        <v>0</v>
      </c>
      <c r="J72" s="502">
        <f aca="true" t="shared" si="53" ref="J72:Q72">J73+J74</f>
        <v>527</v>
      </c>
      <c r="K72" s="501">
        <f t="shared" si="53"/>
        <v>527</v>
      </c>
      <c r="L72" s="503">
        <f t="shared" si="53"/>
        <v>0</v>
      </c>
      <c r="M72" s="504">
        <f t="shared" si="53"/>
        <v>527</v>
      </c>
      <c r="N72" s="505">
        <f t="shared" si="53"/>
        <v>527</v>
      </c>
      <c r="O72" s="506">
        <f t="shared" si="53"/>
        <v>0</v>
      </c>
      <c r="P72" s="504">
        <f t="shared" si="53"/>
        <v>0</v>
      </c>
      <c r="Q72" s="505">
        <f t="shared" si="53"/>
        <v>0</v>
      </c>
      <c r="R72" s="501">
        <f>R73+R74</f>
        <v>0</v>
      </c>
      <c r="S72" s="502">
        <f aca="true" t="shared" si="54" ref="S72:Z72">S73+S74</f>
        <v>527</v>
      </c>
      <c r="T72" s="501">
        <f t="shared" si="54"/>
        <v>527</v>
      </c>
      <c r="U72" s="503">
        <f t="shared" si="54"/>
        <v>0</v>
      </c>
      <c r="V72" s="504">
        <f t="shared" si="54"/>
        <v>527</v>
      </c>
      <c r="W72" s="505">
        <f t="shared" si="54"/>
        <v>527</v>
      </c>
      <c r="X72" s="506">
        <f t="shared" si="54"/>
        <v>0</v>
      </c>
      <c r="Y72" s="504">
        <f t="shared" si="54"/>
        <v>0</v>
      </c>
      <c r="Z72" s="505">
        <f t="shared" si="54"/>
        <v>0</v>
      </c>
    </row>
    <row r="73" spans="1:26" s="8" customFormat="1" ht="13.5" customHeight="1" hidden="1">
      <c r="A73" s="284"/>
      <c r="B73" s="413" t="s">
        <v>228</v>
      </c>
      <c r="C73" s="251" t="s">
        <v>311</v>
      </c>
      <c r="D73" s="507">
        <v>892</v>
      </c>
      <c r="E73" s="508" t="s">
        <v>261</v>
      </c>
      <c r="F73" s="430" t="s">
        <v>240</v>
      </c>
      <c r="G73" s="327" t="s">
        <v>309</v>
      </c>
      <c r="H73" s="485"/>
      <c r="I73" s="376">
        <f aca="true" t="shared" si="55" ref="I73:K74">L73+O73</f>
        <v>0</v>
      </c>
      <c r="J73" s="375">
        <f t="shared" si="55"/>
        <v>0</v>
      </c>
      <c r="K73" s="376">
        <f t="shared" si="55"/>
        <v>0</v>
      </c>
      <c r="L73" s="377">
        <v>0</v>
      </c>
      <c r="M73" s="378"/>
      <c r="N73" s="379">
        <f>L73+M73</f>
        <v>0</v>
      </c>
      <c r="O73" s="380">
        <v>0</v>
      </c>
      <c r="P73" s="378"/>
      <c r="Q73" s="379">
        <f>O73+P73</f>
        <v>0</v>
      </c>
      <c r="R73" s="376">
        <f aca="true" t="shared" si="56" ref="R73:T74">U73+X73</f>
        <v>0</v>
      </c>
      <c r="S73" s="375">
        <f t="shared" si="56"/>
        <v>0</v>
      </c>
      <c r="T73" s="376">
        <f t="shared" si="56"/>
        <v>0</v>
      </c>
      <c r="U73" s="377">
        <v>0</v>
      </c>
      <c r="V73" s="378"/>
      <c r="W73" s="379">
        <f>U73+V73</f>
        <v>0</v>
      </c>
      <c r="X73" s="380">
        <v>0</v>
      </c>
      <c r="Y73" s="378"/>
      <c r="Z73" s="379">
        <f>X73+Y73</f>
        <v>0</v>
      </c>
    </row>
    <row r="74" spans="1:26" s="8" customFormat="1" ht="13.5" customHeight="1" hidden="1">
      <c r="A74" s="284"/>
      <c r="B74" s="413"/>
      <c r="C74" s="260" t="s">
        <v>312</v>
      </c>
      <c r="D74" s="507"/>
      <c r="E74" s="507"/>
      <c r="F74" s="507"/>
      <c r="G74" s="507"/>
      <c r="H74" s="509" t="s">
        <v>248</v>
      </c>
      <c r="I74" s="418">
        <f t="shared" si="55"/>
        <v>0</v>
      </c>
      <c r="J74" s="417">
        <f t="shared" si="55"/>
        <v>527</v>
      </c>
      <c r="K74" s="418">
        <f t="shared" si="55"/>
        <v>527</v>
      </c>
      <c r="L74" s="419">
        <v>0</v>
      </c>
      <c r="M74" s="420">
        <v>527</v>
      </c>
      <c r="N74" s="421">
        <f>L74+M74</f>
        <v>527</v>
      </c>
      <c r="O74" s="422"/>
      <c r="P74" s="420"/>
      <c r="Q74" s="421">
        <f>O74+P74</f>
        <v>0</v>
      </c>
      <c r="R74" s="418">
        <f t="shared" si="56"/>
        <v>0</v>
      </c>
      <c r="S74" s="417">
        <f t="shared" si="56"/>
        <v>527</v>
      </c>
      <c r="T74" s="418">
        <f t="shared" si="56"/>
        <v>527</v>
      </c>
      <c r="U74" s="419">
        <v>0</v>
      </c>
      <c r="V74" s="420">
        <v>527</v>
      </c>
      <c r="W74" s="421">
        <f>U74+V74</f>
        <v>527</v>
      </c>
      <c r="X74" s="422"/>
      <c r="Y74" s="420"/>
      <c r="Z74" s="421">
        <f>X74+Y74</f>
        <v>0</v>
      </c>
    </row>
    <row r="75" spans="1:26" s="8" customFormat="1" ht="17.25" customHeight="1" hidden="1">
      <c r="A75" s="284"/>
      <c r="B75" s="510" t="s">
        <v>338</v>
      </c>
      <c r="C75" s="510"/>
      <c r="D75" s="498" t="s">
        <v>239</v>
      </c>
      <c r="E75" s="499" t="s">
        <v>261</v>
      </c>
      <c r="F75" s="499" t="s">
        <v>240</v>
      </c>
      <c r="G75" s="499" t="s">
        <v>242</v>
      </c>
      <c r="H75" s="500" t="s">
        <v>243</v>
      </c>
      <c r="I75" s="511">
        <f>I76+I80</f>
        <v>256</v>
      </c>
      <c r="J75" s="512">
        <f aca="true" t="shared" si="57" ref="J75:Q75">J76+J80</f>
        <v>6218</v>
      </c>
      <c r="K75" s="511">
        <f t="shared" si="57"/>
        <v>6474</v>
      </c>
      <c r="L75" s="513">
        <f t="shared" si="57"/>
        <v>256</v>
      </c>
      <c r="M75" s="514">
        <f t="shared" si="57"/>
        <v>2325</v>
      </c>
      <c r="N75" s="515">
        <f t="shared" si="57"/>
        <v>2581</v>
      </c>
      <c r="O75" s="516">
        <f t="shared" si="57"/>
        <v>0</v>
      </c>
      <c r="P75" s="514">
        <f t="shared" si="57"/>
        <v>3893</v>
      </c>
      <c r="Q75" s="515">
        <f t="shared" si="57"/>
        <v>3893</v>
      </c>
      <c r="R75" s="511">
        <f>R76+R80</f>
        <v>256</v>
      </c>
      <c r="S75" s="512">
        <f aca="true" t="shared" si="58" ref="S75:Z75">S76+S80</f>
        <v>6218</v>
      </c>
      <c r="T75" s="511">
        <f t="shared" si="58"/>
        <v>6474</v>
      </c>
      <c r="U75" s="513">
        <f t="shared" si="58"/>
        <v>256</v>
      </c>
      <c r="V75" s="514">
        <f t="shared" si="58"/>
        <v>2325</v>
      </c>
      <c r="W75" s="515">
        <f t="shared" si="58"/>
        <v>2581</v>
      </c>
      <c r="X75" s="516">
        <f t="shared" si="58"/>
        <v>0</v>
      </c>
      <c r="Y75" s="514">
        <f t="shared" si="58"/>
        <v>3893</v>
      </c>
      <c r="Z75" s="515">
        <f t="shared" si="58"/>
        <v>3893</v>
      </c>
    </row>
    <row r="76" spans="1:26" s="8" customFormat="1" ht="15.75" customHeight="1" hidden="1">
      <c r="A76" s="284"/>
      <c r="B76" s="517" t="s">
        <v>339</v>
      </c>
      <c r="C76" s="517"/>
      <c r="D76" s="320">
        <v>892</v>
      </c>
      <c r="E76" s="518" t="s">
        <v>261</v>
      </c>
      <c r="F76" s="519" t="s">
        <v>240</v>
      </c>
      <c r="G76" s="398" t="s">
        <v>242</v>
      </c>
      <c r="H76" s="488" t="s">
        <v>243</v>
      </c>
      <c r="I76" s="402">
        <f>I77+I78+I79</f>
        <v>256</v>
      </c>
      <c r="J76" s="403">
        <f aca="true" t="shared" si="59" ref="J76:Q76">J77+J78+J79</f>
        <v>3134</v>
      </c>
      <c r="K76" s="402">
        <f t="shared" si="59"/>
        <v>3390</v>
      </c>
      <c r="L76" s="404">
        <f t="shared" si="59"/>
        <v>256</v>
      </c>
      <c r="M76" s="405">
        <f t="shared" si="59"/>
        <v>0</v>
      </c>
      <c r="N76" s="406">
        <f t="shared" si="59"/>
        <v>256</v>
      </c>
      <c r="O76" s="407">
        <f t="shared" si="59"/>
        <v>0</v>
      </c>
      <c r="P76" s="405">
        <f t="shared" si="59"/>
        <v>3134</v>
      </c>
      <c r="Q76" s="406">
        <f t="shared" si="59"/>
        <v>3134</v>
      </c>
      <c r="R76" s="402">
        <f>R77+R78+R79</f>
        <v>256</v>
      </c>
      <c r="S76" s="403">
        <f aca="true" t="shared" si="60" ref="S76:Z76">S77+S78+S79</f>
        <v>3134</v>
      </c>
      <c r="T76" s="402">
        <f t="shared" si="60"/>
        <v>3390</v>
      </c>
      <c r="U76" s="404">
        <f t="shared" si="60"/>
        <v>256</v>
      </c>
      <c r="V76" s="405">
        <f t="shared" si="60"/>
        <v>0</v>
      </c>
      <c r="W76" s="406">
        <f t="shared" si="60"/>
        <v>256</v>
      </c>
      <c r="X76" s="407">
        <f t="shared" si="60"/>
        <v>0</v>
      </c>
      <c r="Y76" s="405">
        <f t="shared" si="60"/>
        <v>3134</v>
      </c>
      <c r="Z76" s="406">
        <f t="shared" si="60"/>
        <v>3134</v>
      </c>
    </row>
    <row r="77" spans="1:26" s="8" customFormat="1" ht="15.75" customHeight="1" hidden="1">
      <c r="A77" s="284"/>
      <c r="B77" s="520" t="s">
        <v>340</v>
      </c>
      <c r="C77" s="520"/>
      <c r="D77" s="521">
        <v>892</v>
      </c>
      <c r="E77" s="522" t="s">
        <v>261</v>
      </c>
      <c r="F77" s="522" t="s">
        <v>240</v>
      </c>
      <c r="G77" s="523" t="s">
        <v>341</v>
      </c>
      <c r="H77" s="524" t="s">
        <v>248</v>
      </c>
      <c r="I77" s="385">
        <f>L77+O77</f>
        <v>256</v>
      </c>
      <c r="J77" s="384">
        <f>M77+P77</f>
        <v>-76</v>
      </c>
      <c r="K77" s="385">
        <f>N77+Q77</f>
        <v>180</v>
      </c>
      <c r="L77" s="386">
        <v>256</v>
      </c>
      <c r="M77" s="387">
        <v>-76</v>
      </c>
      <c r="N77" s="388">
        <f>L77+M77</f>
        <v>180</v>
      </c>
      <c r="O77" s="389"/>
      <c r="P77" s="387"/>
      <c r="Q77" s="388">
        <f>O77+P77</f>
        <v>0</v>
      </c>
      <c r="R77" s="385">
        <f aca="true" t="shared" si="61" ref="R77:T79">U77+X77</f>
        <v>256</v>
      </c>
      <c r="S77" s="384">
        <f t="shared" si="61"/>
        <v>-76</v>
      </c>
      <c r="T77" s="385">
        <f t="shared" si="61"/>
        <v>180</v>
      </c>
      <c r="U77" s="386">
        <v>256</v>
      </c>
      <c r="V77" s="387">
        <v>-76</v>
      </c>
      <c r="W77" s="388">
        <f>U77+V77</f>
        <v>180</v>
      </c>
      <c r="X77" s="389"/>
      <c r="Y77" s="387"/>
      <c r="Z77" s="388">
        <f>X77+Y77</f>
        <v>0</v>
      </c>
    </row>
    <row r="78" spans="1:26" s="8" customFormat="1" ht="16.5" customHeight="1" hidden="1">
      <c r="A78" s="284"/>
      <c r="B78" s="520" t="s">
        <v>342</v>
      </c>
      <c r="C78" s="520"/>
      <c r="D78" s="521"/>
      <c r="E78" s="521"/>
      <c r="F78" s="521"/>
      <c r="G78" s="523" t="s">
        <v>341</v>
      </c>
      <c r="H78" s="524" t="s">
        <v>248</v>
      </c>
      <c r="I78" s="385">
        <f>L78+O78</f>
        <v>0</v>
      </c>
      <c r="J78" s="384">
        <f aca="true" t="shared" si="62" ref="I78:K82">M78+P78</f>
        <v>76</v>
      </c>
      <c r="K78" s="385">
        <f t="shared" si="62"/>
        <v>76</v>
      </c>
      <c r="L78" s="386">
        <v>0</v>
      </c>
      <c r="M78" s="387">
        <v>76</v>
      </c>
      <c r="N78" s="388">
        <f>L78+M78</f>
        <v>76</v>
      </c>
      <c r="O78" s="389"/>
      <c r="P78" s="387"/>
      <c r="Q78" s="388">
        <f>O78+P78</f>
        <v>0</v>
      </c>
      <c r="R78" s="385">
        <f t="shared" si="61"/>
        <v>0</v>
      </c>
      <c r="S78" s="384">
        <f t="shared" si="61"/>
        <v>76</v>
      </c>
      <c r="T78" s="385">
        <f t="shared" si="61"/>
        <v>76</v>
      </c>
      <c r="U78" s="386">
        <v>0</v>
      </c>
      <c r="V78" s="387">
        <v>76</v>
      </c>
      <c r="W78" s="388">
        <f>U78+V78</f>
        <v>76</v>
      </c>
      <c r="X78" s="389"/>
      <c r="Y78" s="387"/>
      <c r="Z78" s="388">
        <f>X78+Y78</f>
        <v>0</v>
      </c>
    </row>
    <row r="79" spans="1:26" s="8" customFormat="1" ht="26.25" customHeight="1" hidden="1">
      <c r="A79" s="284"/>
      <c r="B79" s="293" t="s">
        <v>343</v>
      </c>
      <c r="C79" s="293"/>
      <c r="D79" s="521"/>
      <c r="E79" s="521"/>
      <c r="F79" s="521"/>
      <c r="G79" s="523" t="s">
        <v>344</v>
      </c>
      <c r="H79" s="524" t="s">
        <v>248</v>
      </c>
      <c r="I79" s="385">
        <f>L79+O79</f>
        <v>0</v>
      </c>
      <c r="J79" s="384">
        <f>M79+P79</f>
        <v>3134</v>
      </c>
      <c r="K79" s="385">
        <f>N79+Q79</f>
        <v>3134</v>
      </c>
      <c r="L79" s="386">
        <v>0</v>
      </c>
      <c r="M79" s="387"/>
      <c r="N79" s="388">
        <f>L79+M79</f>
        <v>0</v>
      </c>
      <c r="O79" s="389">
        <v>0</v>
      </c>
      <c r="P79" s="387">
        <v>3134</v>
      </c>
      <c r="Q79" s="388">
        <f>O79+P79</f>
        <v>3134</v>
      </c>
      <c r="R79" s="385">
        <f t="shared" si="61"/>
        <v>0</v>
      </c>
      <c r="S79" s="384">
        <f t="shared" si="61"/>
        <v>3134</v>
      </c>
      <c r="T79" s="385">
        <f t="shared" si="61"/>
        <v>3134</v>
      </c>
      <c r="U79" s="386">
        <v>0</v>
      </c>
      <c r="V79" s="387"/>
      <c r="W79" s="388">
        <f>U79+V79</f>
        <v>0</v>
      </c>
      <c r="X79" s="389">
        <v>0</v>
      </c>
      <c r="Y79" s="387">
        <v>3134</v>
      </c>
      <c r="Z79" s="388">
        <f>X79+Y79</f>
        <v>3134</v>
      </c>
    </row>
    <row r="80" spans="1:26" s="8" customFormat="1" ht="17.25" customHeight="1" hidden="1">
      <c r="A80" s="284"/>
      <c r="B80" s="517" t="s">
        <v>345</v>
      </c>
      <c r="C80" s="517"/>
      <c r="D80" s="525">
        <v>892</v>
      </c>
      <c r="E80" s="526" t="s">
        <v>261</v>
      </c>
      <c r="F80" s="398" t="s">
        <v>240</v>
      </c>
      <c r="G80" s="398" t="s">
        <v>346</v>
      </c>
      <c r="H80" s="488" t="s">
        <v>248</v>
      </c>
      <c r="I80" s="402">
        <f>I81+I82</f>
        <v>0</v>
      </c>
      <c r="J80" s="403">
        <f aca="true" t="shared" si="63" ref="J80:Q80">J81+J82</f>
        <v>3084</v>
      </c>
      <c r="K80" s="402">
        <f t="shared" si="63"/>
        <v>3084</v>
      </c>
      <c r="L80" s="404">
        <f t="shared" si="63"/>
        <v>0</v>
      </c>
      <c r="M80" s="405">
        <f t="shared" si="63"/>
        <v>2325</v>
      </c>
      <c r="N80" s="406">
        <f t="shared" si="63"/>
        <v>2325</v>
      </c>
      <c r="O80" s="407">
        <f t="shared" si="63"/>
        <v>0</v>
      </c>
      <c r="P80" s="405">
        <f t="shared" si="63"/>
        <v>759</v>
      </c>
      <c r="Q80" s="406">
        <f t="shared" si="63"/>
        <v>759</v>
      </c>
      <c r="R80" s="402">
        <f>R81+R82</f>
        <v>0</v>
      </c>
      <c r="S80" s="403">
        <f aca="true" t="shared" si="64" ref="S80:Z80">S81+S82</f>
        <v>3084</v>
      </c>
      <c r="T80" s="402">
        <f t="shared" si="64"/>
        <v>3084</v>
      </c>
      <c r="U80" s="404">
        <f t="shared" si="64"/>
        <v>0</v>
      </c>
      <c r="V80" s="405">
        <f t="shared" si="64"/>
        <v>2325</v>
      </c>
      <c r="W80" s="406">
        <f t="shared" si="64"/>
        <v>2325</v>
      </c>
      <c r="X80" s="407">
        <f t="shared" si="64"/>
        <v>0</v>
      </c>
      <c r="Y80" s="405">
        <f t="shared" si="64"/>
        <v>759</v>
      </c>
      <c r="Z80" s="406">
        <f t="shared" si="64"/>
        <v>759</v>
      </c>
    </row>
    <row r="81" spans="1:26" s="8" customFormat="1" ht="15.75" customHeight="1" hidden="1">
      <c r="A81" s="284"/>
      <c r="B81" s="382" t="s">
        <v>347</v>
      </c>
      <c r="C81" s="382"/>
      <c r="D81" s="527">
        <v>892</v>
      </c>
      <c r="E81" s="528" t="s">
        <v>261</v>
      </c>
      <c r="F81" s="529" t="s">
        <v>240</v>
      </c>
      <c r="G81" s="484" t="s">
        <v>346</v>
      </c>
      <c r="H81" s="530" t="s">
        <v>248</v>
      </c>
      <c r="I81" s="385">
        <f t="shared" si="62"/>
        <v>0</v>
      </c>
      <c r="J81" s="384">
        <f t="shared" si="62"/>
        <v>2325</v>
      </c>
      <c r="K81" s="385">
        <f t="shared" si="62"/>
        <v>2325</v>
      </c>
      <c r="L81" s="386">
        <v>0</v>
      </c>
      <c r="M81" s="387">
        <v>2325</v>
      </c>
      <c r="N81" s="388">
        <f>L81+M81</f>
        <v>2325</v>
      </c>
      <c r="O81" s="389"/>
      <c r="P81" s="387"/>
      <c r="Q81" s="388">
        <f>O81+P81</f>
        <v>0</v>
      </c>
      <c r="R81" s="385">
        <f aca="true" t="shared" si="65" ref="R81:T82">U81+X81</f>
        <v>0</v>
      </c>
      <c r="S81" s="384">
        <f t="shared" si="65"/>
        <v>2325</v>
      </c>
      <c r="T81" s="385">
        <f t="shared" si="65"/>
        <v>2325</v>
      </c>
      <c r="U81" s="386">
        <v>0</v>
      </c>
      <c r="V81" s="387">
        <v>2325</v>
      </c>
      <c r="W81" s="388">
        <f>U81+V81</f>
        <v>2325</v>
      </c>
      <c r="X81" s="389"/>
      <c r="Y81" s="387"/>
      <c r="Z81" s="388">
        <f>X81+Y81</f>
        <v>0</v>
      </c>
    </row>
    <row r="82" spans="1:26" s="8" customFormat="1" ht="15.75" customHeight="1" hidden="1">
      <c r="A82" s="284"/>
      <c r="B82" s="293" t="s">
        <v>348</v>
      </c>
      <c r="C82" s="293"/>
      <c r="D82" s="320">
        <v>892</v>
      </c>
      <c r="E82" s="531" t="s">
        <v>261</v>
      </c>
      <c r="F82" s="523" t="s">
        <v>240</v>
      </c>
      <c r="G82" s="370" t="s">
        <v>349</v>
      </c>
      <c r="H82" s="524" t="s">
        <v>248</v>
      </c>
      <c r="I82" s="532">
        <f t="shared" si="62"/>
        <v>0</v>
      </c>
      <c r="J82" s="533">
        <f t="shared" si="62"/>
        <v>759</v>
      </c>
      <c r="K82" s="532">
        <f t="shared" si="62"/>
        <v>759</v>
      </c>
      <c r="L82" s="534">
        <v>0</v>
      </c>
      <c r="M82" s="535"/>
      <c r="N82" s="536">
        <f>L82+M82</f>
        <v>0</v>
      </c>
      <c r="O82" s="537">
        <v>0</v>
      </c>
      <c r="P82" s="535">
        <v>759</v>
      </c>
      <c r="Q82" s="536">
        <f>O82+P82</f>
        <v>759</v>
      </c>
      <c r="R82" s="532">
        <f t="shared" si="65"/>
        <v>0</v>
      </c>
      <c r="S82" s="533">
        <f t="shared" si="65"/>
        <v>759</v>
      </c>
      <c r="T82" s="532">
        <f t="shared" si="65"/>
        <v>759</v>
      </c>
      <c r="U82" s="534">
        <v>0</v>
      </c>
      <c r="V82" s="535"/>
      <c r="W82" s="536">
        <f>U82+V82</f>
        <v>0</v>
      </c>
      <c r="X82" s="537">
        <v>0</v>
      </c>
      <c r="Y82" s="535">
        <v>759</v>
      </c>
      <c r="Z82" s="536">
        <f>X82+Y82</f>
        <v>759</v>
      </c>
    </row>
    <row r="83" spans="1:26" s="8" customFormat="1" ht="18.75" customHeight="1" hidden="1">
      <c r="A83" s="538" t="s">
        <v>350</v>
      </c>
      <c r="B83" s="538"/>
      <c r="C83" s="538"/>
      <c r="D83" s="539" t="s">
        <v>239</v>
      </c>
      <c r="E83" s="539" t="s">
        <v>261</v>
      </c>
      <c r="F83" s="540" t="s">
        <v>246</v>
      </c>
      <c r="G83" s="540" t="s">
        <v>242</v>
      </c>
      <c r="H83" s="541" t="s">
        <v>243</v>
      </c>
      <c r="I83" s="466">
        <f>I84+I85</f>
        <v>310</v>
      </c>
      <c r="J83" s="466">
        <f aca="true" t="shared" si="66" ref="J83:Q83">J84+J85</f>
        <v>0</v>
      </c>
      <c r="K83" s="466">
        <f t="shared" si="66"/>
        <v>310</v>
      </c>
      <c r="L83" s="468">
        <f t="shared" si="66"/>
        <v>310</v>
      </c>
      <c r="M83" s="469">
        <f t="shared" si="66"/>
        <v>0</v>
      </c>
      <c r="N83" s="470">
        <f t="shared" si="66"/>
        <v>310</v>
      </c>
      <c r="O83" s="471">
        <f t="shared" si="66"/>
        <v>0</v>
      </c>
      <c r="P83" s="469">
        <f t="shared" si="66"/>
        <v>0</v>
      </c>
      <c r="Q83" s="470">
        <f t="shared" si="66"/>
        <v>0</v>
      </c>
      <c r="R83" s="466">
        <f>R84+R85</f>
        <v>310</v>
      </c>
      <c r="S83" s="466">
        <f aca="true" t="shared" si="67" ref="S83:Z83">S84+S85</f>
        <v>0</v>
      </c>
      <c r="T83" s="466">
        <f t="shared" si="67"/>
        <v>310</v>
      </c>
      <c r="U83" s="468">
        <f t="shared" si="67"/>
        <v>310</v>
      </c>
      <c r="V83" s="469">
        <f t="shared" si="67"/>
        <v>0</v>
      </c>
      <c r="W83" s="470">
        <f t="shared" si="67"/>
        <v>310</v>
      </c>
      <c r="X83" s="471">
        <f t="shared" si="67"/>
        <v>0</v>
      </c>
      <c r="Y83" s="469">
        <f t="shared" si="67"/>
        <v>0</v>
      </c>
      <c r="Z83" s="470">
        <f t="shared" si="67"/>
        <v>0</v>
      </c>
    </row>
    <row r="84" spans="1:26" s="8" customFormat="1" ht="18" customHeight="1" hidden="1">
      <c r="A84" s="427" t="s">
        <v>303</v>
      </c>
      <c r="B84" s="277" t="s">
        <v>351</v>
      </c>
      <c r="C84" s="277"/>
      <c r="D84" s="542">
        <v>892</v>
      </c>
      <c r="E84" s="543" t="s">
        <v>261</v>
      </c>
      <c r="F84" s="543" t="s">
        <v>246</v>
      </c>
      <c r="G84" s="519" t="s">
        <v>302</v>
      </c>
      <c r="H84" s="544" t="s">
        <v>248</v>
      </c>
      <c r="I84" s="253">
        <f aca="true" t="shared" si="68" ref="I84:K85">L84+O84</f>
        <v>310</v>
      </c>
      <c r="J84" s="253">
        <f t="shared" si="68"/>
        <v>0</v>
      </c>
      <c r="K84" s="253">
        <f t="shared" si="68"/>
        <v>310</v>
      </c>
      <c r="L84" s="255">
        <v>310</v>
      </c>
      <c r="M84" s="256"/>
      <c r="N84" s="257">
        <f>L84+M84</f>
        <v>310</v>
      </c>
      <c r="O84" s="258"/>
      <c r="P84" s="256"/>
      <c r="Q84" s="257">
        <f>O84+P84</f>
        <v>0</v>
      </c>
      <c r="R84" s="253">
        <f aca="true" t="shared" si="69" ref="R84:T85">U84+X84</f>
        <v>310</v>
      </c>
      <c r="S84" s="253">
        <f t="shared" si="69"/>
        <v>0</v>
      </c>
      <c r="T84" s="253">
        <f t="shared" si="69"/>
        <v>310</v>
      </c>
      <c r="U84" s="255">
        <v>310</v>
      </c>
      <c r="V84" s="256"/>
      <c r="W84" s="257">
        <f>U84+V84</f>
        <v>310</v>
      </c>
      <c r="X84" s="258"/>
      <c r="Y84" s="256"/>
      <c r="Z84" s="257">
        <f>X84+Y84</f>
        <v>0</v>
      </c>
    </row>
    <row r="85" spans="1:26" s="8" customFormat="1" ht="16.5" customHeight="1" hidden="1">
      <c r="A85" s="427"/>
      <c r="B85" s="520"/>
      <c r="C85" s="520"/>
      <c r="D85" s="545">
        <v>892</v>
      </c>
      <c r="E85" s="543" t="s">
        <v>261</v>
      </c>
      <c r="F85" s="543" t="s">
        <v>246</v>
      </c>
      <c r="G85" s="529"/>
      <c r="H85" s="546"/>
      <c r="I85" s="296">
        <f t="shared" si="68"/>
        <v>0</v>
      </c>
      <c r="J85" s="296">
        <f t="shared" si="68"/>
        <v>0</v>
      </c>
      <c r="K85" s="296">
        <f t="shared" si="68"/>
        <v>0</v>
      </c>
      <c r="L85" s="298">
        <v>0</v>
      </c>
      <c r="M85" s="299"/>
      <c r="N85" s="300">
        <f>L85+M85</f>
        <v>0</v>
      </c>
      <c r="O85" s="301"/>
      <c r="P85" s="299"/>
      <c r="Q85" s="300">
        <f>O85+P85</f>
        <v>0</v>
      </c>
      <c r="R85" s="296">
        <f t="shared" si="69"/>
        <v>0</v>
      </c>
      <c r="S85" s="296">
        <f t="shared" si="69"/>
        <v>0</v>
      </c>
      <c r="T85" s="296">
        <f t="shared" si="69"/>
        <v>0</v>
      </c>
      <c r="U85" s="298">
        <v>0</v>
      </c>
      <c r="V85" s="299"/>
      <c r="W85" s="300">
        <f>U85+V85</f>
        <v>0</v>
      </c>
      <c r="X85" s="301"/>
      <c r="Y85" s="299"/>
      <c r="Z85" s="300">
        <f>X85+Y85</f>
        <v>0</v>
      </c>
    </row>
    <row r="86" spans="1:26" s="8" customFormat="1" ht="21" customHeight="1" hidden="1">
      <c r="A86" s="547"/>
      <c r="B86" s="329"/>
      <c r="C86" s="330"/>
      <c r="D86" s="548"/>
      <c r="E86" s="549"/>
      <c r="F86" s="549"/>
      <c r="G86" s="331"/>
      <c r="H86" s="550"/>
      <c r="I86" s="334"/>
      <c r="J86" s="334"/>
      <c r="K86" s="334"/>
      <c r="L86" s="335"/>
      <c r="M86" s="335"/>
      <c r="N86" s="335"/>
      <c r="O86" s="335"/>
      <c r="P86" s="335"/>
      <c r="Q86" s="335"/>
      <c r="R86" s="334"/>
      <c r="S86" s="334"/>
      <c r="T86" s="334"/>
      <c r="U86" s="335"/>
      <c r="V86" s="335"/>
      <c r="W86" s="335"/>
      <c r="X86" s="335"/>
      <c r="Y86" s="335"/>
      <c r="Z86" s="335"/>
    </row>
    <row r="87" spans="1:26" s="8" customFormat="1" ht="46.5" customHeight="1" hidden="1">
      <c r="A87" s="551"/>
      <c r="B87" s="336"/>
      <c r="C87" s="447"/>
      <c r="D87" s="552"/>
      <c r="E87" s="553"/>
      <c r="F87" s="553"/>
      <c r="G87" s="337"/>
      <c r="H87" s="554"/>
      <c r="I87" s="339"/>
      <c r="J87" s="339"/>
      <c r="K87" s="339"/>
      <c r="L87" s="340"/>
      <c r="M87" s="340"/>
      <c r="N87" s="340"/>
      <c r="O87" s="340"/>
      <c r="P87" s="340"/>
      <c r="Q87" s="340"/>
      <c r="R87" s="339"/>
      <c r="S87" s="339"/>
      <c r="T87" s="339"/>
      <c r="U87" s="340"/>
      <c r="V87" s="340"/>
      <c r="W87" s="340"/>
      <c r="X87" s="340"/>
      <c r="Y87" s="340"/>
      <c r="Z87" s="340"/>
    </row>
    <row r="88" spans="1:26" s="8" customFormat="1" ht="15.75" customHeight="1" hidden="1">
      <c r="A88" s="538" t="s">
        <v>352</v>
      </c>
      <c r="B88" s="538"/>
      <c r="C88" s="538"/>
      <c r="D88" s="540" t="s">
        <v>239</v>
      </c>
      <c r="E88" s="539" t="s">
        <v>261</v>
      </c>
      <c r="F88" s="540" t="s">
        <v>250</v>
      </c>
      <c r="G88" s="540" t="s">
        <v>242</v>
      </c>
      <c r="H88" s="555" t="s">
        <v>243</v>
      </c>
      <c r="I88" s="466">
        <f>I89+I92+I96+I98+I100</f>
        <v>13317</v>
      </c>
      <c r="J88" s="466">
        <f aca="true" t="shared" si="70" ref="J88:Q88">J89+J92+J96+J98+J100</f>
        <v>-3100</v>
      </c>
      <c r="K88" s="466">
        <f t="shared" si="70"/>
        <v>10217</v>
      </c>
      <c r="L88" s="468">
        <f t="shared" si="70"/>
        <v>13317</v>
      </c>
      <c r="M88" s="469">
        <f t="shared" si="70"/>
        <v>-3100</v>
      </c>
      <c r="N88" s="470">
        <f t="shared" si="70"/>
        <v>10217</v>
      </c>
      <c r="O88" s="471">
        <f t="shared" si="70"/>
        <v>0</v>
      </c>
      <c r="P88" s="469">
        <f t="shared" si="70"/>
        <v>0</v>
      </c>
      <c r="Q88" s="470">
        <f t="shared" si="70"/>
        <v>0</v>
      </c>
      <c r="R88" s="466">
        <f>R89+R92+R96+R98+R100</f>
        <v>13317</v>
      </c>
      <c r="S88" s="466">
        <f aca="true" t="shared" si="71" ref="S88:Z88">S89+S92+S96+S98+S100</f>
        <v>-3100</v>
      </c>
      <c r="T88" s="466">
        <f t="shared" si="71"/>
        <v>10217</v>
      </c>
      <c r="U88" s="468">
        <f t="shared" si="71"/>
        <v>13317</v>
      </c>
      <c r="V88" s="469">
        <f t="shared" si="71"/>
        <v>-3100</v>
      </c>
      <c r="W88" s="470">
        <f t="shared" si="71"/>
        <v>10217</v>
      </c>
      <c r="X88" s="471">
        <f t="shared" si="71"/>
        <v>0</v>
      </c>
      <c r="Y88" s="469">
        <f t="shared" si="71"/>
        <v>0</v>
      </c>
      <c r="Z88" s="470">
        <f t="shared" si="71"/>
        <v>0</v>
      </c>
    </row>
    <row r="89" spans="1:26" s="8" customFormat="1" ht="15" customHeight="1" hidden="1">
      <c r="A89" s="556" t="s">
        <v>322</v>
      </c>
      <c r="B89" s="557" t="s">
        <v>353</v>
      </c>
      <c r="C89" s="557"/>
      <c r="D89" s="307">
        <v>892</v>
      </c>
      <c r="E89" s="307" t="s">
        <v>261</v>
      </c>
      <c r="F89" s="307" t="s">
        <v>250</v>
      </c>
      <c r="G89" s="307" t="s">
        <v>354</v>
      </c>
      <c r="H89" s="558" t="s">
        <v>248</v>
      </c>
      <c r="I89" s="233">
        <f aca="true" t="shared" si="72" ref="I89:Q89">I90+I91</f>
        <v>7764</v>
      </c>
      <c r="J89" s="233">
        <f t="shared" si="72"/>
        <v>0</v>
      </c>
      <c r="K89" s="233">
        <f t="shared" si="72"/>
        <v>7764</v>
      </c>
      <c r="L89" s="235">
        <f t="shared" si="72"/>
        <v>7764</v>
      </c>
      <c r="M89" s="236">
        <f t="shared" si="72"/>
        <v>0</v>
      </c>
      <c r="N89" s="237">
        <f t="shared" si="72"/>
        <v>7764</v>
      </c>
      <c r="O89" s="238">
        <f t="shared" si="72"/>
        <v>0</v>
      </c>
      <c r="P89" s="236">
        <f t="shared" si="72"/>
        <v>0</v>
      </c>
      <c r="Q89" s="237">
        <f t="shared" si="72"/>
        <v>0</v>
      </c>
      <c r="R89" s="233">
        <f aca="true" t="shared" si="73" ref="R89:Z89">R90+R91</f>
        <v>7764</v>
      </c>
      <c r="S89" s="233">
        <f t="shared" si="73"/>
        <v>0</v>
      </c>
      <c r="T89" s="233">
        <f t="shared" si="73"/>
        <v>7764</v>
      </c>
      <c r="U89" s="235">
        <f t="shared" si="73"/>
        <v>7764</v>
      </c>
      <c r="V89" s="236">
        <f t="shared" si="73"/>
        <v>0</v>
      </c>
      <c r="W89" s="237">
        <f t="shared" si="73"/>
        <v>7764</v>
      </c>
      <c r="X89" s="238">
        <f t="shared" si="73"/>
        <v>0</v>
      </c>
      <c r="Y89" s="236">
        <f t="shared" si="73"/>
        <v>0</v>
      </c>
      <c r="Z89" s="237">
        <f t="shared" si="73"/>
        <v>0</v>
      </c>
    </row>
    <row r="90" spans="1:26" s="8" customFormat="1" ht="14.25" customHeight="1" hidden="1">
      <c r="A90" s="556"/>
      <c r="B90" s="559" t="s">
        <v>355</v>
      </c>
      <c r="C90" s="559"/>
      <c r="D90" s="282" t="s">
        <v>239</v>
      </c>
      <c r="E90" s="282" t="s">
        <v>261</v>
      </c>
      <c r="F90" s="282" t="s">
        <v>250</v>
      </c>
      <c r="G90" s="282" t="s">
        <v>354</v>
      </c>
      <c r="H90" s="560" t="s">
        <v>248</v>
      </c>
      <c r="I90" s="244">
        <f aca="true" t="shared" si="74" ref="I90:K91">L90+O90</f>
        <v>6500</v>
      </c>
      <c r="J90" s="244">
        <f t="shared" si="74"/>
        <v>0</v>
      </c>
      <c r="K90" s="244">
        <f t="shared" si="74"/>
        <v>6500</v>
      </c>
      <c r="L90" s="246">
        <v>6500</v>
      </c>
      <c r="M90" s="247"/>
      <c r="N90" s="248">
        <f>L90+M90</f>
        <v>6500</v>
      </c>
      <c r="O90" s="249"/>
      <c r="P90" s="247"/>
      <c r="Q90" s="248">
        <f>O90+P90</f>
        <v>0</v>
      </c>
      <c r="R90" s="244">
        <f aca="true" t="shared" si="75" ref="R90:T91">U90+X90</f>
        <v>6500</v>
      </c>
      <c r="S90" s="244">
        <f t="shared" si="75"/>
        <v>0</v>
      </c>
      <c r="T90" s="244">
        <f t="shared" si="75"/>
        <v>6500</v>
      </c>
      <c r="U90" s="246">
        <v>6500</v>
      </c>
      <c r="V90" s="247"/>
      <c r="W90" s="248">
        <f>U90+V90</f>
        <v>6500</v>
      </c>
      <c r="X90" s="249"/>
      <c r="Y90" s="247"/>
      <c r="Z90" s="248">
        <f>X90+Y90</f>
        <v>0</v>
      </c>
    </row>
    <row r="91" spans="1:26" s="8" customFormat="1" ht="12" customHeight="1" hidden="1">
      <c r="A91" s="556"/>
      <c r="B91" s="561" t="s">
        <v>356</v>
      </c>
      <c r="C91" s="561"/>
      <c r="D91" s="282"/>
      <c r="E91" s="282"/>
      <c r="F91" s="282"/>
      <c r="G91" s="282"/>
      <c r="H91" s="560"/>
      <c r="I91" s="262">
        <f t="shared" si="74"/>
        <v>1264</v>
      </c>
      <c r="J91" s="262">
        <f t="shared" si="74"/>
        <v>0</v>
      </c>
      <c r="K91" s="262">
        <f t="shared" si="74"/>
        <v>1264</v>
      </c>
      <c r="L91" s="264">
        <v>1264</v>
      </c>
      <c r="M91" s="265"/>
      <c r="N91" s="266">
        <f>L91+M91</f>
        <v>1264</v>
      </c>
      <c r="O91" s="267"/>
      <c r="P91" s="265"/>
      <c r="Q91" s="266">
        <f>O91+P91</f>
        <v>0</v>
      </c>
      <c r="R91" s="262">
        <f t="shared" si="75"/>
        <v>1264</v>
      </c>
      <c r="S91" s="262">
        <f t="shared" si="75"/>
        <v>0</v>
      </c>
      <c r="T91" s="262">
        <f t="shared" si="75"/>
        <v>1264</v>
      </c>
      <c r="U91" s="264">
        <v>1264</v>
      </c>
      <c r="V91" s="265"/>
      <c r="W91" s="266">
        <f>U91+V91</f>
        <v>1264</v>
      </c>
      <c r="X91" s="267"/>
      <c r="Y91" s="265"/>
      <c r="Z91" s="266">
        <f>X91+Y91</f>
        <v>0</v>
      </c>
    </row>
    <row r="92" spans="1:26" s="8" customFormat="1" ht="12.75" customHeight="1" hidden="1">
      <c r="A92" s="556"/>
      <c r="B92" s="562" t="s">
        <v>357</v>
      </c>
      <c r="C92" s="562"/>
      <c r="D92" s="358">
        <v>892</v>
      </c>
      <c r="E92" s="358" t="s">
        <v>261</v>
      </c>
      <c r="F92" s="358" t="s">
        <v>250</v>
      </c>
      <c r="G92" s="358" t="s">
        <v>358</v>
      </c>
      <c r="H92" s="563" t="s">
        <v>248</v>
      </c>
      <c r="I92" s="390">
        <f>I93+I94+I95</f>
        <v>0</v>
      </c>
      <c r="J92" s="390">
        <f aca="true" t="shared" si="76" ref="J92:Q92">J93+J94+J95</f>
        <v>0</v>
      </c>
      <c r="K92" s="390">
        <f t="shared" si="76"/>
        <v>0</v>
      </c>
      <c r="L92" s="392">
        <f t="shared" si="76"/>
        <v>0</v>
      </c>
      <c r="M92" s="393">
        <f t="shared" si="76"/>
        <v>0</v>
      </c>
      <c r="N92" s="394">
        <f t="shared" si="76"/>
        <v>0</v>
      </c>
      <c r="O92" s="395">
        <f t="shared" si="76"/>
        <v>0</v>
      </c>
      <c r="P92" s="393">
        <f t="shared" si="76"/>
        <v>0</v>
      </c>
      <c r="Q92" s="394">
        <f t="shared" si="76"/>
        <v>0</v>
      </c>
      <c r="R92" s="390">
        <f>R93+R94+R95</f>
        <v>0</v>
      </c>
      <c r="S92" s="390">
        <f aca="true" t="shared" si="77" ref="S92:Z92">S93+S94+S95</f>
        <v>0</v>
      </c>
      <c r="T92" s="390">
        <f t="shared" si="77"/>
        <v>0</v>
      </c>
      <c r="U92" s="392">
        <f t="shared" si="77"/>
        <v>0</v>
      </c>
      <c r="V92" s="393">
        <f t="shared" si="77"/>
        <v>0</v>
      </c>
      <c r="W92" s="394">
        <f t="shared" si="77"/>
        <v>0</v>
      </c>
      <c r="X92" s="395">
        <f t="shared" si="77"/>
        <v>0</v>
      </c>
      <c r="Y92" s="393">
        <f t="shared" si="77"/>
        <v>0</v>
      </c>
      <c r="Z92" s="394">
        <f t="shared" si="77"/>
        <v>0</v>
      </c>
    </row>
    <row r="93" spans="1:26" s="8" customFormat="1" ht="12" customHeight="1" hidden="1">
      <c r="A93" s="556"/>
      <c r="B93" s="564" t="s">
        <v>359</v>
      </c>
      <c r="C93" s="564"/>
      <c r="D93" s="484">
        <v>892</v>
      </c>
      <c r="E93" s="484" t="s">
        <v>261</v>
      </c>
      <c r="F93" s="484" t="s">
        <v>250</v>
      </c>
      <c r="G93" s="484" t="s">
        <v>358</v>
      </c>
      <c r="H93" s="530" t="s">
        <v>248</v>
      </c>
      <c r="I93" s="383">
        <f aca="true" t="shared" si="78" ref="I93:K95">L93+O93</f>
        <v>0</v>
      </c>
      <c r="J93" s="383">
        <f t="shared" si="78"/>
        <v>0</v>
      </c>
      <c r="K93" s="383">
        <f t="shared" si="78"/>
        <v>0</v>
      </c>
      <c r="L93" s="565">
        <v>0</v>
      </c>
      <c r="M93" s="566"/>
      <c r="N93" s="567">
        <f>L93+M93</f>
        <v>0</v>
      </c>
      <c r="O93" s="568"/>
      <c r="P93" s="566"/>
      <c r="Q93" s="567">
        <f>O93+P93</f>
        <v>0</v>
      </c>
      <c r="R93" s="383">
        <f aca="true" t="shared" si="79" ref="R93:T95">U93+X93</f>
        <v>0</v>
      </c>
      <c r="S93" s="383">
        <f t="shared" si="79"/>
        <v>0</v>
      </c>
      <c r="T93" s="383">
        <f t="shared" si="79"/>
        <v>0</v>
      </c>
      <c r="U93" s="565">
        <v>0</v>
      </c>
      <c r="V93" s="566"/>
      <c r="W93" s="567">
        <f>U93+V93</f>
        <v>0</v>
      </c>
      <c r="X93" s="568"/>
      <c r="Y93" s="566"/>
      <c r="Z93" s="567">
        <f>X93+Y93</f>
        <v>0</v>
      </c>
    </row>
    <row r="94" spans="1:26" s="8" customFormat="1" ht="9.75" customHeight="1" hidden="1">
      <c r="A94" s="556"/>
      <c r="B94" s="564" t="s">
        <v>360</v>
      </c>
      <c r="C94" s="564"/>
      <c r="D94" s="484"/>
      <c r="E94" s="484"/>
      <c r="F94" s="484"/>
      <c r="G94" s="484"/>
      <c r="H94" s="530"/>
      <c r="I94" s="383">
        <f t="shared" si="78"/>
        <v>0</v>
      </c>
      <c r="J94" s="383">
        <f t="shared" si="78"/>
        <v>0</v>
      </c>
      <c r="K94" s="383">
        <f t="shared" si="78"/>
        <v>0</v>
      </c>
      <c r="L94" s="565">
        <v>0</v>
      </c>
      <c r="M94" s="566"/>
      <c r="N94" s="567">
        <f>L94+M94</f>
        <v>0</v>
      </c>
      <c r="O94" s="568"/>
      <c r="P94" s="566"/>
      <c r="Q94" s="567">
        <f>O94+P94</f>
        <v>0</v>
      </c>
      <c r="R94" s="383">
        <f t="shared" si="79"/>
        <v>0</v>
      </c>
      <c r="S94" s="383">
        <f t="shared" si="79"/>
        <v>0</v>
      </c>
      <c r="T94" s="383">
        <f t="shared" si="79"/>
        <v>0</v>
      </c>
      <c r="U94" s="565">
        <v>0</v>
      </c>
      <c r="V94" s="566"/>
      <c r="W94" s="567">
        <f>U94+V94</f>
        <v>0</v>
      </c>
      <c r="X94" s="568"/>
      <c r="Y94" s="566"/>
      <c r="Z94" s="567">
        <f>X94+Y94</f>
        <v>0</v>
      </c>
    </row>
    <row r="95" spans="1:26" s="8" customFormat="1" ht="11.25" customHeight="1" hidden="1">
      <c r="A95" s="556"/>
      <c r="B95" s="569" t="s">
        <v>361</v>
      </c>
      <c r="C95" s="569"/>
      <c r="D95" s="484"/>
      <c r="E95" s="484"/>
      <c r="F95" s="484"/>
      <c r="G95" s="484"/>
      <c r="H95" s="530"/>
      <c r="I95" s="383">
        <f t="shared" si="78"/>
        <v>0</v>
      </c>
      <c r="J95" s="383">
        <f t="shared" si="78"/>
        <v>0</v>
      </c>
      <c r="K95" s="383">
        <f t="shared" si="78"/>
        <v>0</v>
      </c>
      <c r="L95" s="565">
        <v>0</v>
      </c>
      <c r="M95" s="566"/>
      <c r="N95" s="567">
        <f>L95+M95</f>
        <v>0</v>
      </c>
      <c r="O95" s="568"/>
      <c r="P95" s="566"/>
      <c r="Q95" s="567">
        <f>O95+P95</f>
        <v>0</v>
      </c>
      <c r="R95" s="383">
        <f t="shared" si="79"/>
        <v>0</v>
      </c>
      <c r="S95" s="383">
        <f t="shared" si="79"/>
        <v>0</v>
      </c>
      <c r="T95" s="383">
        <f t="shared" si="79"/>
        <v>0</v>
      </c>
      <c r="U95" s="565">
        <v>0</v>
      </c>
      <c r="V95" s="566"/>
      <c r="W95" s="567">
        <f>U95+V95</f>
        <v>0</v>
      </c>
      <c r="X95" s="568"/>
      <c r="Y95" s="566"/>
      <c r="Z95" s="567">
        <f>X95+Y95</f>
        <v>0</v>
      </c>
    </row>
    <row r="96" spans="1:26" s="8" customFormat="1" ht="15" customHeight="1" hidden="1">
      <c r="A96" s="556"/>
      <c r="B96" s="570" t="s">
        <v>362</v>
      </c>
      <c r="C96" s="570"/>
      <c r="D96" s="358">
        <v>892</v>
      </c>
      <c r="E96" s="358" t="s">
        <v>261</v>
      </c>
      <c r="F96" s="358" t="s">
        <v>250</v>
      </c>
      <c r="G96" s="358" t="s">
        <v>363</v>
      </c>
      <c r="H96" s="571" t="s">
        <v>243</v>
      </c>
      <c r="I96" s="390">
        <f>I97</f>
        <v>874</v>
      </c>
      <c r="J96" s="390">
        <f aca="true" t="shared" si="80" ref="J96:Z96">J97</f>
        <v>0</v>
      </c>
      <c r="K96" s="390">
        <f t="shared" si="80"/>
        <v>874</v>
      </c>
      <c r="L96" s="392">
        <f t="shared" si="80"/>
        <v>874</v>
      </c>
      <c r="M96" s="393">
        <f t="shared" si="80"/>
        <v>0</v>
      </c>
      <c r="N96" s="394">
        <f t="shared" si="80"/>
        <v>874</v>
      </c>
      <c r="O96" s="395">
        <f t="shared" si="80"/>
        <v>0</v>
      </c>
      <c r="P96" s="393">
        <f t="shared" si="80"/>
        <v>0</v>
      </c>
      <c r="Q96" s="394">
        <f t="shared" si="80"/>
        <v>0</v>
      </c>
      <c r="R96" s="390">
        <f>R97</f>
        <v>874</v>
      </c>
      <c r="S96" s="390">
        <f t="shared" si="80"/>
        <v>0</v>
      </c>
      <c r="T96" s="390">
        <f t="shared" si="80"/>
        <v>874</v>
      </c>
      <c r="U96" s="392">
        <f t="shared" si="80"/>
        <v>874</v>
      </c>
      <c r="V96" s="393">
        <f t="shared" si="80"/>
        <v>0</v>
      </c>
      <c r="W96" s="394">
        <f t="shared" si="80"/>
        <v>874</v>
      </c>
      <c r="X96" s="395">
        <f t="shared" si="80"/>
        <v>0</v>
      </c>
      <c r="Y96" s="393">
        <f t="shared" si="80"/>
        <v>0</v>
      </c>
      <c r="Z96" s="394">
        <f t="shared" si="80"/>
        <v>0</v>
      </c>
    </row>
    <row r="97" spans="1:26" s="8" customFormat="1" ht="14.25" customHeight="1" hidden="1">
      <c r="A97" s="556"/>
      <c r="B97" s="381" t="s">
        <v>364</v>
      </c>
      <c r="C97" s="381"/>
      <c r="D97" s="484">
        <v>892</v>
      </c>
      <c r="E97" s="484" t="s">
        <v>261</v>
      </c>
      <c r="F97" s="484" t="s">
        <v>250</v>
      </c>
      <c r="G97" s="410" t="s">
        <v>363</v>
      </c>
      <c r="H97" s="572" t="s">
        <v>248</v>
      </c>
      <c r="I97" s="376">
        <f>L97+O97</f>
        <v>874</v>
      </c>
      <c r="J97" s="376">
        <f>M97+P97</f>
        <v>0</v>
      </c>
      <c r="K97" s="376">
        <f>N97+Q97</f>
        <v>874</v>
      </c>
      <c r="L97" s="534">
        <v>874</v>
      </c>
      <c r="M97" s="535"/>
      <c r="N97" s="536">
        <f>L97+M97</f>
        <v>874</v>
      </c>
      <c r="O97" s="537"/>
      <c r="P97" s="535"/>
      <c r="Q97" s="536">
        <f>O97+P97</f>
        <v>0</v>
      </c>
      <c r="R97" s="376">
        <f>U97+X97</f>
        <v>874</v>
      </c>
      <c r="S97" s="376">
        <f>V97+Y97</f>
        <v>0</v>
      </c>
      <c r="T97" s="376">
        <f>W97+Z97</f>
        <v>874</v>
      </c>
      <c r="U97" s="534">
        <v>874</v>
      </c>
      <c r="V97" s="535"/>
      <c r="W97" s="536">
        <f>U97+V97</f>
        <v>874</v>
      </c>
      <c r="X97" s="537"/>
      <c r="Y97" s="535"/>
      <c r="Z97" s="536">
        <f>X97+Y97</f>
        <v>0</v>
      </c>
    </row>
    <row r="98" spans="1:26" s="8" customFormat="1" ht="14.25" customHeight="1" hidden="1">
      <c r="A98" s="556"/>
      <c r="B98" s="570" t="s">
        <v>365</v>
      </c>
      <c r="C98" s="570"/>
      <c r="D98" s="573" t="s">
        <v>239</v>
      </c>
      <c r="E98" s="358" t="s">
        <v>261</v>
      </c>
      <c r="F98" s="358" t="s">
        <v>250</v>
      </c>
      <c r="G98" s="358" t="s">
        <v>366</v>
      </c>
      <c r="H98" s="571" t="s">
        <v>243</v>
      </c>
      <c r="I98" s="390">
        <f>I99</f>
        <v>636</v>
      </c>
      <c r="J98" s="390">
        <f aca="true" t="shared" si="81" ref="J98:Z98">J99</f>
        <v>0</v>
      </c>
      <c r="K98" s="390">
        <f t="shared" si="81"/>
        <v>636</v>
      </c>
      <c r="L98" s="392">
        <f t="shared" si="81"/>
        <v>636</v>
      </c>
      <c r="M98" s="393">
        <f t="shared" si="81"/>
        <v>0</v>
      </c>
      <c r="N98" s="394">
        <f t="shared" si="81"/>
        <v>636</v>
      </c>
      <c r="O98" s="395">
        <f t="shared" si="81"/>
        <v>0</v>
      </c>
      <c r="P98" s="393">
        <f t="shared" si="81"/>
        <v>0</v>
      </c>
      <c r="Q98" s="394">
        <f t="shared" si="81"/>
        <v>0</v>
      </c>
      <c r="R98" s="390">
        <f>R99</f>
        <v>636</v>
      </c>
      <c r="S98" s="390">
        <f t="shared" si="81"/>
        <v>0</v>
      </c>
      <c r="T98" s="390">
        <f t="shared" si="81"/>
        <v>636</v>
      </c>
      <c r="U98" s="392">
        <f t="shared" si="81"/>
        <v>636</v>
      </c>
      <c r="V98" s="393">
        <f t="shared" si="81"/>
        <v>0</v>
      </c>
      <c r="W98" s="394">
        <f t="shared" si="81"/>
        <v>636</v>
      </c>
      <c r="X98" s="395">
        <f t="shared" si="81"/>
        <v>0</v>
      </c>
      <c r="Y98" s="393">
        <f t="shared" si="81"/>
        <v>0</v>
      </c>
      <c r="Z98" s="394">
        <f t="shared" si="81"/>
        <v>0</v>
      </c>
    </row>
    <row r="99" spans="1:26" s="8" customFormat="1" ht="13.5" customHeight="1" hidden="1">
      <c r="A99" s="556"/>
      <c r="B99" s="381" t="s">
        <v>364</v>
      </c>
      <c r="C99" s="381"/>
      <c r="D99" s="574" t="s">
        <v>239</v>
      </c>
      <c r="E99" s="528" t="s">
        <v>261</v>
      </c>
      <c r="F99" s="528" t="s">
        <v>250</v>
      </c>
      <c r="G99" s="484" t="s">
        <v>366</v>
      </c>
      <c r="H99" s="575" t="s">
        <v>248</v>
      </c>
      <c r="I99" s="532">
        <f>L99+O99</f>
        <v>636</v>
      </c>
      <c r="J99" s="532">
        <f>M99+P99</f>
        <v>0</v>
      </c>
      <c r="K99" s="532">
        <f>N99+Q99</f>
        <v>636</v>
      </c>
      <c r="L99" s="534">
        <v>636</v>
      </c>
      <c r="M99" s="535"/>
      <c r="N99" s="536">
        <f>L99+M99</f>
        <v>636</v>
      </c>
      <c r="O99" s="537"/>
      <c r="P99" s="535"/>
      <c r="Q99" s="536">
        <f>O99+P99</f>
        <v>0</v>
      </c>
      <c r="R99" s="532">
        <f>U99+X99</f>
        <v>636</v>
      </c>
      <c r="S99" s="532">
        <f>V99+Y99</f>
        <v>0</v>
      </c>
      <c r="T99" s="532">
        <f>W99+Z99</f>
        <v>636</v>
      </c>
      <c r="U99" s="534">
        <v>636</v>
      </c>
      <c r="V99" s="535"/>
      <c r="W99" s="536">
        <f>U99+V99</f>
        <v>636</v>
      </c>
      <c r="X99" s="537"/>
      <c r="Y99" s="535"/>
      <c r="Z99" s="536">
        <f>X99+Y99</f>
        <v>0</v>
      </c>
    </row>
    <row r="100" spans="1:26" s="8" customFormat="1" ht="14.25" customHeight="1" hidden="1">
      <c r="A100" s="556"/>
      <c r="B100" s="562" t="s">
        <v>367</v>
      </c>
      <c r="C100" s="562"/>
      <c r="D100" s="358">
        <v>892</v>
      </c>
      <c r="E100" s="358" t="s">
        <v>261</v>
      </c>
      <c r="F100" s="358" t="s">
        <v>250</v>
      </c>
      <c r="G100" s="358" t="s">
        <v>368</v>
      </c>
      <c r="H100" s="571" t="s">
        <v>243</v>
      </c>
      <c r="I100" s="390">
        <f aca="true" t="shared" si="82" ref="I100:Q100">I101+I102</f>
        <v>4043</v>
      </c>
      <c r="J100" s="390">
        <f t="shared" si="82"/>
        <v>-3100</v>
      </c>
      <c r="K100" s="390">
        <f t="shared" si="82"/>
        <v>943</v>
      </c>
      <c r="L100" s="392">
        <f t="shared" si="82"/>
        <v>4043</v>
      </c>
      <c r="M100" s="393">
        <f t="shared" si="82"/>
        <v>-3100</v>
      </c>
      <c r="N100" s="394">
        <f t="shared" si="82"/>
        <v>943</v>
      </c>
      <c r="O100" s="395">
        <f t="shared" si="82"/>
        <v>0</v>
      </c>
      <c r="P100" s="393">
        <f t="shared" si="82"/>
        <v>0</v>
      </c>
      <c r="Q100" s="394">
        <f t="shared" si="82"/>
        <v>0</v>
      </c>
      <c r="R100" s="390">
        <f aca="true" t="shared" si="83" ref="R100:Z100">R101+R102</f>
        <v>4043</v>
      </c>
      <c r="S100" s="390">
        <f t="shared" si="83"/>
        <v>-3100</v>
      </c>
      <c r="T100" s="390">
        <f t="shared" si="83"/>
        <v>943</v>
      </c>
      <c r="U100" s="392">
        <f t="shared" si="83"/>
        <v>4043</v>
      </c>
      <c r="V100" s="393">
        <f t="shared" si="83"/>
        <v>-3100</v>
      </c>
      <c r="W100" s="394">
        <f t="shared" si="83"/>
        <v>943</v>
      </c>
      <c r="X100" s="395">
        <f t="shared" si="83"/>
        <v>0</v>
      </c>
      <c r="Y100" s="393">
        <f t="shared" si="83"/>
        <v>0</v>
      </c>
      <c r="Z100" s="394">
        <f t="shared" si="83"/>
        <v>0</v>
      </c>
    </row>
    <row r="101" spans="1:26" s="8" customFormat="1" ht="14.25" customHeight="1" hidden="1">
      <c r="A101" s="556"/>
      <c r="B101" s="369" t="s">
        <v>369</v>
      </c>
      <c r="C101" s="369"/>
      <c r="D101" s="484">
        <v>892</v>
      </c>
      <c r="E101" s="484" t="s">
        <v>261</v>
      </c>
      <c r="F101" s="484" t="s">
        <v>250</v>
      </c>
      <c r="G101" s="410" t="s">
        <v>368</v>
      </c>
      <c r="H101" s="572" t="s">
        <v>248</v>
      </c>
      <c r="I101" s="532">
        <f aca="true" t="shared" si="84" ref="I101:K102">L101+O101</f>
        <v>943</v>
      </c>
      <c r="J101" s="532">
        <f t="shared" si="84"/>
        <v>0</v>
      </c>
      <c r="K101" s="532">
        <f t="shared" si="84"/>
        <v>943</v>
      </c>
      <c r="L101" s="534">
        <v>943</v>
      </c>
      <c r="M101" s="535"/>
      <c r="N101" s="536">
        <f>L101+M101</f>
        <v>943</v>
      </c>
      <c r="O101" s="537"/>
      <c r="P101" s="535"/>
      <c r="Q101" s="536">
        <f>O101+P101</f>
        <v>0</v>
      </c>
      <c r="R101" s="532">
        <f aca="true" t="shared" si="85" ref="R101:T102">U101+X101</f>
        <v>943</v>
      </c>
      <c r="S101" s="532">
        <f t="shared" si="85"/>
        <v>0</v>
      </c>
      <c r="T101" s="532">
        <f t="shared" si="85"/>
        <v>943</v>
      </c>
      <c r="U101" s="534">
        <v>943</v>
      </c>
      <c r="V101" s="535"/>
      <c r="W101" s="536">
        <f>U101+V101</f>
        <v>943</v>
      </c>
      <c r="X101" s="537"/>
      <c r="Y101" s="535"/>
      <c r="Z101" s="536">
        <f>X101+Y101</f>
        <v>0</v>
      </c>
    </row>
    <row r="102" spans="1:26" s="8" customFormat="1" ht="12" customHeight="1" hidden="1">
      <c r="A102" s="556"/>
      <c r="B102" s="381" t="s">
        <v>370</v>
      </c>
      <c r="C102" s="381"/>
      <c r="D102" s="484"/>
      <c r="E102" s="484"/>
      <c r="F102" s="484"/>
      <c r="G102" s="410"/>
      <c r="H102" s="572"/>
      <c r="I102" s="385">
        <f t="shared" si="84"/>
        <v>3100</v>
      </c>
      <c r="J102" s="385">
        <f t="shared" si="84"/>
        <v>-3100</v>
      </c>
      <c r="K102" s="385">
        <f t="shared" si="84"/>
        <v>0</v>
      </c>
      <c r="L102" s="386">
        <v>3100</v>
      </c>
      <c r="M102" s="387">
        <v>-3100</v>
      </c>
      <c r="N102" s="388">
        <f>L102+M102</f>
        <v>0</v>
      </c>
      <c r="O102" s="389"/>
      <c r="P102" s="387"/>
      <c r="Q102" s="388">
        <f>O102+P102</f>
        <v>0</v>
      </c>
      <c r="R102" s="385">
        <f t="shared" si="85"/>
        <v>3100</v>
      </c>
      <c r="S102" s="385">
        <f t="shared" si="85"/>
        <v>-3100</v>
      </c>
      <c r="T102" s="385">
        <f t="shared" si="85"/>
        <v>0</v>
      </c>
      <c r="U102" s="386">
        <v>3100</v>
      </c>
      <c r="V102" s="387">
        <v>-3100</v>
      </c>
      <c r="W102" s="388">
        <f>U102+V102</f>
        <v>0</v>
      </c>
      <c r="X102" s="389"/>
      <c r="Y102" s="387"/>
      <c r="Z102" s="388">
        <f>X102+Y102</f>
        <v>0</v>
      </c>
    </row>
    <row r="103" spans="1:26" s="8" customFormat="1" ht="12.75" customHeight="1" hidden="1">
      <c r="A103" s="538" t="s">
        <v>371</v>
      </c>
      <c r="B103" s="538"/>
      <c r="C103" s="538"/>
      <c r="D103" s="540" t="s">
        <v>239</v>
      </c>
      <c r="E103" s="540" t="s">
        <v>261</v>
      </c>
      <c r="F103" s="540" t="s">
        <v>261</v>
      </c>
      <c r="G103" s="540" t="s">
        <v>242</v>
      </c>
      <c r="H103" s="555" t="s">
        <v>243</v>
      </c>
      <c r="I103" s="466">
        <f aca="true" t="shared" si="86" ref="I103:Q103">I104+I105</f>
        <v>4321</v>
      </c>
      <c r="J103" s="466">
        <f t="shared" si="86"/>
        <v>0</v>
      </c>
      <c r="K103" s="466">
        <f t="shared" si="86"/>
        <v>4321</v>
      </c>
      <c r="L103" s="468">
        <f t="shared" si="86"/>
        <v>4321</v>
      </c>
      <c r="M103" s="469">
        <f t="shared" si="86"/>
        <v>0</v>
      </c>
      <c r="N103" s="470">
        <f t="shared" si="86"/>
        <v>4321</v>
      </c>
      <c r="O103" s="471">
        <f t="shared" si="86"/>
        <v>0</v>
      </c>
      <c r="P103" s="469">
        <f t="shared" si="86"/>
        <v>0</v>
      </c>
      <c r="Q103" s="470">
        <f t="shared" si="86"/>
        <v>0</v>
      </c>
      <c r="R103" s="466">
        <f aca="true" t="shared" si="87" ref="R103:Z103">R104+R105</f>
        <v>4321</v>
      </c>
      <c r="S103" s="466">
        <f t="shared" si="87"/>
        <v>0</v>
      </c>
      <c r="T103" s="466">
        <f t="shared" si="87"/>
        <v>4321</v>
      </c>
      <c r="U103" s="468">
        <f t="shared" si="87"/>
        <v>4321</v>
      </c>
      <c r="V103" s="469">
        <f t="shared" si="87"/>
        <v>0</v>
      </c>
      <c r="W103" s="470">
        <f t="shared" si="87"/>
        <v>4321</v>
      </c>
      <c r="X103" s="471">
        <f t="shared" si="87"/>
        <v>0</v>
      </c>
      <c r="Y103" s="469">
        <f t="shared" si="87"/>
        <v>0</v>
      </c>
      <c r="Z103" s="470">
        <f t="shared" si="87"/>
        <v>0</v>
      </c>
    </row>
    <row r="104" spans="1:26" s="8" customFormat="1" ht="15.75" customHeight="1" hidden="1">
      <c r="A104" s="239" t="s">
        <v>283</v>
      </c>
      <c r="B104" s="576" t="s">
        <v>372</v>
      </c>
      <c r="C104" s="576"/>
      <c r="D104" s="577" t="s">
        <v>239</v>
      </c>
      <c r="E104" s="577" t="s">
        <v>261</v>
      </c>
      <c r="F104" s="577" t="s">
        <v>261</v>
      </c>
      <c r="G104" s="578" t="s">
        <v>373</v>
      </c>
      <c r="H104" s="579" t="s">
        <v>248</v>
      </c>
      <c r="I104" s="244">
        <f aca="true" t="shared" si="88" ref="I104:K105">L104+O104</f>
        <v>3971</v>
      </c>
      <c r="J104" s="244">
        <f t="shared" si="88"/>
        <v>0</v>
      </c>
      <c r="K104" s="244">
        <f t="shared" si="88"/>
        <v>3971</v>
      </c>
      <c r="L104" s="580">
        <v>3971</v>
      </c>
      <c r="M104" s="581"/>
      <c r="N104" s="582">
        <f>L104+M104</f>
        <v>3971</v>
      </c>
      <c r="O104" s="249"/>
      <c r="P104" s="247"/>
      <c r="Q104" s="248">
        <f>O104+P104</f>
        <v>0</v>
      </c>
      <c r="R104" s="244">
        <f aca="true" t="shared" si="89" ref="R104:T105">U104+X104</f>
        <v>3971</v>
      </c>
      <c r="S104" s="244">
        <f t="shared" si="89"/>
        <v>0</v>
      </c>
      <c r="T104" s="244">
        <f t="shared" si="89"/>
        <v>3971</v>
      </c>
      <c r="U104" s="580">
        <v>3971</v>
      </c>
      <c r="V104" s="581"/>
      <c r="W104" s="582">
        <f>U104+V104</f>
        <v>3971</v>
      </c>
      <c r="X104" s="249"/>
      <c r="Y104" s="247"/>
      <c r="Z104" s="248">
        <f>X104+Y104</f>
        <v>0</v>
      </c>
    </row>
    <row r="105" spans="1:26" s="8" customFormat="1" ht="22.5" customHeight="1" hidden="1">
      <c r="A105" s="239"/>
      <c r="B105" s="583" t="s">
        <v>374</v>
      </c>
      <c r="C105" s="583"/>
      <c r="D105" s="584">
        <v>892</v>
      </c>
      <c r="E105" s="430" t="s">
        <v>261</v>
      </c>
      <c r="F105" s="430" t="s">
        <v>261</v>
      </c>
      <c r="G105" s="585" t="s">
        <v>319</v>
      </c>
      <c r="H105" s="586" t="s">
        <v>248</v>
      </c>
      <c r="I105" s="262">
        <f t="shared" si="88"/>
        <v>350</v>
      </c>
      <c r="J105" s="262">
        <f t="shared" si="88"/>
        <v>0</v>
      </c>
      <c r="K105" s="262">
        <f t="shared" si="88"/>
        <v>350</v>
      </c>
      <c r="L105" s="264">
        <v>350</v>
      </c>
      <c r="M105" s="265"/>
      <c r="N105" s="266">
        <f>L105+M105</f>
        <v>350</v>
      </c>
      <c r="O105" s="267"/>
      <c r="P105" s="265"/>
      <c r="Q105" s="266">
        <f>O105+P105</f>
        <v>0</v>
      </c>
      <c r="R105" s="262">
        <f t="shared" si="89"/>
        <v>350</v>
      </c>
      <c r="S105" s="262">
        <f t="shared" si="89"/>
        <v>0</v>
      </c>
      <c r="T105" s="262">
        <f t="shared" si="89"/>
        <v>350</v>
      </c>
      <c r="U105" s="264">
        <v>350</v>
      </c>
      <c r="V105" s="265"/>
      <c r="W105" s="266">
        <f>U105+V105</f>
        <v>350</v>
      </c>
      <c r="X105" s="267"/>
      <c r="Y105" s="265"/>
      <c r="Z105" s="266">
        <f>X105+Y105</f>
        <v>0</v>
      </c>
    </row>
    <row r="106" spans="1:26" s="8" customFormat="1" ht="10.5" customHeight="1" hidden="1">
      <c r="A106" s="587"/>
      <c r="B106" s="588"/>
      <c r="C106" s="589"/>
      <c r="D106" s="589"/>
      <c r="E106" s="590"/>
      <c r="F106" s="590"/>
      <c r="G106" s="591"/>
      <c r="H106" s="592"/>
      <c r="I106" s="593"/>
      <c r="J106" s="593"/>
      <c r="K106" s="593"/>
      <c r="L106" s="594"/>
      <c r="M106" s="594"/>
      <c r="N106" s="594"/>
      <c r="O106" s="594"/>
      <c r="P106" s="594"/>
      <c r="Q106" s="594"/>
      <c r="R106" s="593"/>
      <c r="S106" s="593"/>
      <c r="T106" s="593"/>
      <c r="U106" s="594"/>
      <c r="V106" s="594"/>
      <c r="W106" s="594"/>
      <c r="X106" s="594"/>
      <c r="Y106" s="594"/>
      <c r="Z106" s="594"/>
    </row>
    <row r="107" spans="1:26" s="8" customFormat="1" ht="16.5" customHeight="1" hidden="1">
      <c r="A107" s="198" t="s">
        <v>375</v>
      </c>
      <c r="B107" s="198"/>
      <c r="C107" s="198"/>
      <c r="D107" s="341" t="s">
        <v>239</v>
      </c>
      <c r="E107" s="342" t="s">
        <v>272</v>
      </c>
      <c r="F107" s="451" t="s">
        <v>241</v>
      </c>
      <c r="G107" s="343" t="s">
        <v>242</v>
      </c>
      <c r="H107" s="451" t="s">
        <v>243</v>
      </c>
      <c r="I107" s="204">
        <f aca="true" t="shared" si="90" ref="I107:Q107">I109+I110+I111+I112</f>
        <v>316720.30000000005</v>
      </c>
      <c r="J107" s="204">
        <f t="shared" si="90"/>
        <v>6471.3</v>
      </c>
      <c r="K107" s="204">
        <f t="shared" si="90"/>
        <v>323191.60000000003</v>
      </c>
      <c r="L107" s="205">
        <f t="shared" si="90"/>
        <v>178258</v>
      </c>
      <c r="M107" s="206">
        <f t="shared" si="90"/>
        <v>3003.1</v>
      </c>
      <c r="N107" s="207">
        <f t="shared" si="90"/>
        <v>181261.1</v>
      </c>
      <c r="O107" s="208">
        <f t="shared" si="90"/>
        <v>138462.3</v>
      </c>
      <c r="P107" s="206">
        <f t="shared" si="90"/>
        <v>3468.2</v>
      </c>
      <c r="Q107" s="207">
        <f t="shared" si="90"/>
        <v>141930.5</v>
      </c>
      <c r="R107" s="204">
        <f aca="true" t="shared" si="91" ref="R107:Z107">R109+R110+R111+R112</f>
        <v>316720.30000000005</v>
      </c>
      <c r="S107" s="204">
        <f t="shared" si="91"/>
        <v>6471.3</v>
      </c>
      <c r="T107" s="204">
        <f t="shared" si="91"/>
        <v>323191.60000000003</v>
      </c>
      <c r="U107" s="205">
        <f t="shared" si="91"/>
        <v>178258</v>
      </c>
      <c r="V107" s="206">
        <f t="shared" si="91"/>
        <v>3003.1</v>
      </c>
      <c r="W107" s="207">
        <f t="shared" si="91"/>
        <v>181261.1</v>
      </c>
      <c r="X107" s="208">
        <f t="shared" si="91"/>
        <v>138462.3</v>
      </c>
      <c r="Y107" s="206">
        <f t="shared" si="91"/>
        <v>3468.2</v>
      </c>
      <c r="Z107" s="207">
        <f t="shared" si="91"/>
        <v>141930.5</v>
      </c>
    </row>
    <row r="108" spans="1:26" s="8" customFormat="1" ht="9.75" customHeight="1" hidden="1">
      <c r="A108" s="209" t="s">
        <v>244</v>
      </c>
      <c r="B108" s="209"/>
      <c r="C108" s="209"/>
      <c r="D108" s="595"/>
      <c r="E108" s="200"/>
      <c r="F108" s="201"/>
      <c r="G108" s="201"/>
      <c r="H108" s="452"/>
      <c r="I108" s="211">
        <f>I107/I274</f>
        <v>0.7373014540924825</v>
      </c>
      <c r="J108" s="211"/>
      <c r="K108" s="211">
        <f>K107/K274</f>
        <v>0.7552936782940203</v>
      </c>
      <c r="L108" s="212">
        <f>L107/L274</f>
        <v>0.64907476860112</v>
      </c>
      <c r="M108" s="213"/>
      <c r="N108" s="214">
        <f>N107/N274</f>
        <v>0.6511234019716067</v>
      </c>
      <c r="O108" s="215">
        <f>O107/O274</f>
        <v>0.9059113561554301</v>
      </c>
      <c r="P108" s="213"/>
      <c r="Q108" s="214">
        <f>Q107/Q274</f>
        <v>0.9388297643640184</v>
      </c>
      <c r="R108" s="211">
        <f>R107/R274</f>
        <v>0.7473449364549759</v>
      </c>
      <c r="S108" s="211"/>
      <c r="T108" s="211">
        <f>T107/T274</f>
        <v>0.7656228309355672</v>
      </c>
      <c r="U108" s="212">
        <f>U107/U274</f>
        <v>0.64907476860112</v>
      </c>
      <c r="V108" s="213"/>
      <c r="W108" s="214">
        <f>W107/W274</f>
        <v>0.6511234019716067</v>
      </c>
      <c r="X108" s="215">
        <f>X107/X274</f>
        <v>0.8981435474978107</v>
      </c>
      <c r="Y108" s="213"/>
      <c r="Z108" s="214">
        <f>Z107/Z274</f>
        <v>0.9306918032786885</v>
      </c>
    </row>
    <row r="109" spans="1:26" s="8" customFormat="1" ht="12" customHeight="1" hidden="1">
      <c r="A109" s="596" t="s">
        <v>376</v>
      </c>
      <c r="B109" s="597" t="s">
        <v>377</v>
      </c>
      <c r="C109" s="597"/>
      <c r="D109" s="598" t="s">
        <v>239</v>
      </c>
      <c r="E109" s="599" t="s">
        <v>272</v>
      </c>
      <c r="F109" s="600" t="s">
        <v>240</v>
      </c>
      <c r="G109" s="601" t="s">
        <v>242</v>
      </c>
      <c r="H109" s="600" t="s">
        <v>243</v>
      </c>
      <c r="I109" s="602">
        <f aca="true" t="shared" si="92" ref="I109:Q109">I128</f>
        <v>114120</v>
      </c>
      <c r="J109" s="602">
        <f t="shared" si="92"/>
        <v>180</v>
      </c>
      <c r="K109" s="602">
        <f t="shared" si="92"/>
        <v>114300</v>
      </c>
      <c r="L109" s="603">
        <f t="shared" si="92"/>
        <v>114120</v>
      </c>
      <c r="M109" s="604">
        <f t="shared" si="92"/>
        <v>115</v>
      </c>
      <c r="N109" s="605">
        <f t="shared" si="92"/>
        <v>114235</v>
      </c>
      <c r="O109" s="606">
        <f t="shared" si="92"/>
        <v>0</v>
      </c>
      <c r="P109" s="604">
        <f t="shared" si="92"/>
        <v>65</v>
      </c>
      <c r="Q109" s="605">
        <f t="shared" si="92"/>
        <v>65</v>
      </c>
      <c r="R109" s="602">
        <f aca="true" t="shared" si="93" ref="R109:Z109">R128</f>
        <v>114120</v>
      </c>
      <c r="S109" s="602">
        <f t="shared" si="93"/>
        <v>180</v>
      </c>
      <c r="T109" s="602">
        <f t="shared" si="93"/>
        <v>114300</v>
      </c>
      <c r="U109" s="603">
        <f t="shared" si="93"/>
        <v>114120</v>
      </c>
      <c r="V109" s="604">
        <f t="shared" si="93"/>
        <v>115</v>
      </c>
      <c r="W109" s="605">
        <f t="shared" si="93"/>
        <v>114235</v>
      </c>
      <c r="X109" s="606">
        <f t="shared" si="93"/>
        <v>0</v>
      </c>
      <c r="Y109" s="604">
        <f t="shared" si="93"/>
        <v>65</v>
      </c>
      <c r="Z109" s="605">
        <f t="shared" si="93"/>
        <v>65</v>
      </c>
    </row>
    <row r="110" spans="1:26" s="8" customFormat="1" ht="10.5" customHeight="1" hidden="1">
      <c r="A110" s="596"/>
      <c r="B110" s="607" t="s">
        <v>378</v>
      </c>
      <c r="C110" s="607"/>
      <c r="D110" s="608" t="s">
        <v>239</v>
      </c>
      <c r="E110" s="609" t="s">
        <v>272</v>
      </c>
      <c r="F110" s="610" t="s">
        <v>246</v>
      </c>
      <c r="G110" s="611" t="s">
        <v>242</v>
      </c>
      <c r="H110" s="610" t="s">
        <v>243</v>
      </c>
      <c r="I110" s="612">
        <f>I186</f>
        <v>191534.9</v>
      </c>
      <c r="J110" s="612">
        <f aca="true" t="shared" si="94" ref="J110:Q110">J186</f>
        <v>6291.3</v>
      </c>
      <c r="K110" s="612">
        <f t="shared" si="94"/>
        <v>197826.2</v>
      </c>
      <c r="L110" s="613">
        <f t="shared" si="94"/>
        <v>53368</v>
      </c>
      <c r="M110" s="614">
        <f t="shared" si="94"/>
        <v>2888.1</v>
      </c>
      <c r="N110" s="615">
        <f t="shared" si="94"/>
        <v>56256.1</v>
      </c>
      <c r="O110" s="616">
        <f t="shared" si="94"/>
        <v>138166.9</v>
      </c>
      <c r="P110" s="614">
        <f t="shared" si="94"/>
        <v>3403.2</v>
      </c>
      <c r="Q110" s="615">
        <f t="shared" si="94"/>
        <v>141570.1</v>
      </c>
      <c r="R110" s="612">
        <f>R186</f>
        <v>191534.9</v>
      </c>
      <c r="S110" s="612">
        <f aca="true" t="shared" si="95" ref="S110:Z110">S186</f>
        <v>6291.3</v>
      </c>
      <c r="T110" s="612">
        <f t="shared" si="95"/>
        <v>197826.2</v>
      </c>
      <c r="U110" s="613">
        <f t="shared" si="95"/>
        <v>53368</v>
      </c>
      <c r="V110" s="614">
        <f t="shared" si="95"/>
        <v>2888.1</v>
      </c>
      <c r="W110" s="615">
        <f t="shared" si="95"/>
        <v>56256.1</v>
      </c>
      <c r="X110" s="616">
        <f t="shared" si="95"/>
        <v>138166.9</v>
      </c>
      <c r="Y110" s="614">
        <f t="shared" si="95"/>
        <v>3403.2</v>
      </c>
      <c r="Z110" s="615">
        <f t="shared" si="95"/>
        <v>141570.1</v>
      </c>
    </row>
    <row r="111" spans="1:26" s="8" customFormat="1" ht="12.75" customHeight="1" hidden="1">
      <c r="A111" s="596"/>
      <c r="B111" s="607" t="s">
        <v>379</v>
      </c>
      <c r="C111" s="607"/>
      <c r="D111" s="608" t="s">
        <v>239</v>
      </c>
      <c r="E111" s="609" t="s">
        <v>272</v>
      </c>
      <c r="F111" s="610" t="s">
        <v>272</v>
      </c>
      <c r="G111" s="611" t="s">
        <v>242</v>
      </c>
      <c r="H111" s="610" t="s">
        <v>243</v>
      </c>
      <c r="I111" s="612">
        <f aca="true" t="shared" si="96" ref="I111:Q111">I194</f>
        <v>4085.4</v>
      </c>
      <c r="J111" s="612">
        <f t="shared" si="96"/>
        <v>0</v>
      </c>
      <c r="K111" s="612">
        <f t="shared" si="96"/>
        <v>4085.4</v>
      </c>
      <c r="L111" s="613">
        <f t="shared" si="96"/>
        <v>3790</v>
      </c>
      <c r="M111" s="614">
        <f t="shared" si="96"/>
        <v>0</v>
      </c>
      <c r="N111" s="615">
        <f t="shared" si="96"/>
        <v>3790</v>
      </c>
      <c r="O111" s="616">
        <f t="shared" si="96"/>
        <v>295.4</v>
      </c>
      <c r="P111" s="614">
        <f t="shared" si="96"/>
        <v>0</v>
      </c>
      <c r="Q111" s="615">
        <f t="shared" si="96"/>
        <v>295.4</v>
      </c>
      <c r="R111" s="612">
        <f aca="true" t="shared" si="97" ref="R111:Z111">R194</f>
        <v>4085.4</v>
      </c>
      <c r="S111" s="612">
        <f t="shared" si="97"/>
        <v>0</v>
      </c>
      <c r="T111" s="612">
        <f t="shared" si="97"/>
        <v>4085.4</v>
      </c>
      <c r="U111" s="613">
        <f t="shared" si="97"/>
        <v>3790</v>
      </c>
      <c r="V111" s="614">
        <f t="shared" si="97"/>
        <v>0</v>
      </c>
      <c r="W111" s="615">
        <f t="shared" si="97"/>
        <v>3790</v>
      </c>
      <c r="X111" s="616">
        <f t="shared" si="97"/>
        <v>295.4</v>
      </c>
      <c r="Y111" s="614">
        <f t="shared" si="97"/>
        <v>0</v>
      </c>
      <c r="Z111" s="615">
        <f t="shared" si="97"/>
        <v>295.4</v>
      </c>
    </row>
    <row r="112" spans="1:26" s="8" customFormat="1" ht="9.75" customHeight="1" hidden="1">
      <c r="A112" s="596"/>
      <c r="B112" s="617" t="s">
        <v>380</v>
      </c>
      <c r="C112" s="617"/>
      <c r="D112" s="618" t="s">
        <v>239</v>
      </c>
      <c r="E112" s="619" t="s">
        <v>272</v>
      </c>
      <c r="F112" s="620" t="s">
        <v>300</v>
      </c>
      <c r="G112" s="621" t="s">
        <v>242</v>
      </c>
      <c r="H112" s="620" t="s">
        <v>243</v>
      </c>
      <c r="I112" s="622">
        <f aca="true" t="shared" si="98" ref="I112:Q112">I199</f>
        <v>6980</v>
      </c>
      <c r="J112" s="622">
        <f t="shared" si="98"/>
        <v>0</v>
      </c>
      <c r="K112" s="622">
        <f t="shared" si="98"/>
        <v>6980</v>
      </c>
      <c r="L112" s="623">
        <f t="shared" si="98"/>
        <v>6980</v>
      </c>
      <c r="M112" s="624">
        <f t="shared" si="98"/>
        <v>0</v>
      </c>
      <c r="N112" s="625">
        <f t="shared" si="98"/>
        <v>6980</v>
      </c>
      <c r="O112" s="626">
        <f t="shared" si="98"/>
        <v>0</v>
      </c>
      <c r="P112" s="624">
        <f t="shared" si="98"/>
        <v>0</v>
      </c>
      <c r="Q112" s="625">
        <f t="shared" si="98"/>
        <v>0</v>
      </c>
      <c r="R112" s="622">
        <f aca="true" t="shared" si="99" ref="R112:Z112">R199</f>
        <v>6980</v>
      </c>
      <c r="S112" s="622">
        <f t="shared" si="99"/>
        <v>0</v>
      </c>
      <c r="T112" s="622">
        <f t="shared" si="99"/>
        <v>6980</v>
      </c>
      <c r="U112" s="623">
        <f t="shared" si="99"/>
        <v>6980</v>
      </c>
      <c r="V112" s="624">
        <f t="shared" si="99"/>
        <v>0</v>
      </c>
      <c r="W112" s="625">
        <f t="shared" si="99"/>
        <v>6980</v>
      </c>
      <c r="X112" s="626">
        <f t="shared" si="99"/>
        <v>0</v>
      </c>
      <c r="Y112" s="624">
        <f t="shared" si="99"/>
        <v>0</v>
      </c>
      <c r="Z112" s="625">
        <f t="shared" si="99"/>
        <v>0</v>
      </c>
    </row>
    <row r="113" spans="1:26" s="8" customFormat="1" ht="12" customHeight="1" hidden="1">
      <c r="A113" s="239" t="s">
        <v>381</v>
      </c>
      <c r="B113" s="627" t="s">
        <v>382</v>
      </c>
      <c r="C113" s="627"/>
      <c r="D113" s="280" t="s">
        <v>239</v>
      </c>
      <c r="E113" s="217" t="s">
        <v>272</v>
      </c>
      <c r="F113" s="628" t="s">
        <v>240</v>
      </c>
      <c r="G113" s="628" t="s">
        <v>383</v>
      </c>
      <c r="H113" s="629" t="s">
        <v>384</v>
      </c>
      <c r="I113" s="244">
        <f aca="true" t="shared" si="100" ref="I113:K124">L113+O113</f>
        <v>7833</v>
      </c>
      <c r="J113" s="244">
        <f t="shared" si="100"/>
        <v>20</v>
      </c>
      <c r="K113" s="244">
        <f t="shared" si="100"/>
        <v>7853</v>
      </c>
      <c r="L113" s="246">
        <v>7833</v>
      </c>
      <c r="M113" s="247">
        <v>20</v>
      </c>
      <c r="N113" s="248">
        <f aca="true" t="shared" si="101" ref="N113:N124">L113+M113</f>
        <v>7853</v>
      </c>
      <c r="O113" s="249"/>
      <c r="P113" s="247"/>
      <c r="Q113" s="248">
        <f aca="true" t="shared" si="102" ref="Q113:Q124">O113+P113</f>
        <v>0</v>
      </c>
      <c r="R113" s="244">
        <f aca="true" t="shared" si="103" ref="R113:R124">U113+X113</f>
        <v>7833</v>
      </c>
      <c r="S113" s="244">
        <f aca="true" t="shared" si="104" ref="S113:S124">V113+Y113</f>
        <v>20</v>
      </c>
      <c r="T113" s="244">
        <f aca="true" t="shared" si="105" ref="T113:T124">W113+Z113</f>
        <v>7853</v>
      </c>
      <c r="U113" s="246">
        <v>7833</v>
      </c>
      <c r="V113" s="247">
        <v>20</v>
      </c>
      <c r="W113" s="248">
        <f aca="true" t="shared" si="106" ref="W113:W124">U113+V113</f>
        <v>7853</v>
      </c>
      <c r="X113" s="249"/>
      <c r="Y113" s="247"/>
      <c r="Z113" s="248">
        <f aca="true" t="shared" si="107" ref="Z113:Z124">X113+Y113</f>
        <v>0</v>
      </c>
    </row>
    <row r="114" spans="1:26" s="8" customFormat="1" ht="11.25" customHeight="1" hidden="1">
      <c r="A114" s="239"/>
      <c r="B114" s="630" t="s">
        <v>385</v>
      </c>
      <c r="C114" s="630"/>
      <c r="D114" s="280"/>
      <c r="E114" s="217"/>
      <c r="F114" s="628"/>
      <c r="G114" s="628"/>
      <c r="H114" s="629"/>
      <c r="I114" s="253">
        <f t="shared" si="100"/>
        <v>13339</v>
      </c>
      <c r="J114" s="253">
        <f t="shared" si="100"/>
        <v>0</v>
      </c>
      <c r="K114" s="253">
        <f t="shared" si="100"/>
        <v>13339</v>
      </c>
      <c r="L114" s="255">
        <v>13339</v>
      </c>
      <c r="M114" s="256"/>
      <c r="N114" s="257">
        <f t="shared" si="101"/>
        <v>13339</v>
      </c>
      <c r="O114" s="258"/>
      <c r="P114" s="256"/>
      <c r="Q114" s="257">
        <f t="shared" si="102"/>
        <v>0</v>
      </c>
      <c r="R114" s="253">
        <f t="shared" si="103"/>
        <v>13339</v>
      </c>
      <c r="S114" s="253">
        <f t="shared" si="104"/>
        <v>0</v>
      </c>
      <c r="T114" s="253">
        <f t="shared" si="105"/>
        <v>13339</v>
      </c>
      <c r="U114" s="255">
        <v>13339</v>
      </c>
      <c r="V114" s="256"/>
      <c r="W114" s="257">
        <f t="shared" si="106"/>
        <v>13339</v>
      </c>
      <c r="X114" s="258"/>
      <c r="Y114" s="256"/>
      <c r="Z114" s="257">
        <f t="shared" si="107"/>
        <v>0</v>
      </c>
    </row>
    <row r="115" spans="1:26" s="8" customFormat="1" ht="11.25" customHeight="1" hidden="1">
      <c r="A115" s="239"/>
      <c r="B115" s="630" t="s">
        <v>386</v>
      </c>
      <c r="C115" s="630"/>
      <c r="D115" s="280"/>
      <c r="E115" s="217"/>
      <c r="F115" s="628"/>
      <c r="G115" s="628"/>
      <c r="H115" s="629"/>
      <c r="I115" s="253">
        <f t="shared" si="100"/>
        <v>6589</v>
      </c>
      <c r="J115" s="253">
        <f t="shared" si="100"/>
        <v>30</v>
      </c>
      <c r="K115" s="253">
        <f t="shared" si="100"/>
        <v>6619</v>
      </c>
      <c r="L115" s="255">
        <v>6589</v>
      </c>
      <c r="M115" s="256">
        <v>30</v>
      </c>
      <c r="N115" s="257">
        <f t="shared" si="101"/>
        <v>6619</v>
      </c>
      <c r="O115" s="258"/>
      <c r="P115" s="256"/>
      <c r="Q115" s="257">
        <f t="shared" si="102"/>
        <v>0</v>
      </c>
      <c r="R115" s="253">
        <f t="shared" si="103"/>
        <v>6589</v>
      </c>
      <c r="S115" s="253">
        <f t="shared" si="104"/>
        <v>30</v>
      </c>
      <c r="T115" s="253">
        <f t="shared" si="105"/>
        <v>6619</v>
      </c>
      <c r="U115" s="255">
        <v>6589</v>
      </c>
      <c r="V115" s="256">
        <v>30</v>
      </c>
      <c r="W115" s="257">
        <f t="shared" si="106"/>
        <v>6619</v>
      </c>
      <c r="X115" s="258"/>
      <c r="Y115" s="256"/>
      <c r="Z115" s="257">
        <f t="shared" si="107"/>
        <v>0</v>
      </c>
    </row>
    <row r="116" spans="1:26" s="8" customFormat="1" ht="10.5" customHeight="1" hidden="1">
      <c r="A116" s="239"/>
      <c r="B116" s="630" t="s">
        <v>387</v>
      </c>
      <c r="C116" s="630"/>
      <c r="D116" s="280"/>
      <c r="E116" s="217"/>
      <c r="F116" s="628"/>
      <c r="G116" s="628"/>
      <c r="H116" s="629"/>
      <c r="I116" s="253">
        <f t="shared" si="100"/>
        <v>5494</v>
      </c>
      <c r="J116" s="253">
        <f t="shared" si="100"/>
        <v>0</v>
      </c>
      <c r="K116" s="253">
        <f t="shared" si="100"/>
        <v>5494</v>
      </c>
      <c r="L116" s="255">
        <v>5494</v>
      </c>
      <c r="M116" s="256"/>
      <c r="N116" s="257">
        <f t="shared" si="101"/>
        <v>5494</v>
      </c>
      <c r="O116" s="258"/>
      <c r="P116" s="256"/>
      <c r="Q116" s="257">
        <f t="shared" si="102"/>
        <v>0</v>
      </c>
      <c r="R116" s="253">
        <f t="shared" si="103"/>
        <v>5494</v>
      </c>
      <c r="S116" s="253">
        <f t="shared" si="104"/>
        <v>0</v>
      </c>
      <c r="T116" s="253">
        <f t="shared" si="105"/>
        <v>5494</v>
      </c>
      <c r="U116" s="255">
        <v>5494</v>
      </c>
      <c r="V116" s="256"/>
      <c r="W116" s="257">
        <f t="shared" si="106"/>
        <v>5494</v>
      </c>
      <c r="X116" s="258"/>
      <c r="Y116" s="256"/>
      <c r="Z116" s="257">
        <f t="shared" si="107"/>
        <v>0</v>
      </c>
    </row>
    <row r="117" spans="1:26" s="8" customFormat="1" ht="11.25" customHeight="1" hidden="1">
      <c r="A117" s="239"/>
      <c r="B117" s="630" t="s">
        <v>388</v>
      </c>
      <c r="C117" s="630"/>
      <c r="D117" s="280"/>
      <c r="E117" s="217"/>
      <c r="F117" s="628"/>
      <c r="G117" s="628"/>
      <c r="H117" s="629"/>
      <c r="I117" s="253">
        <f t="shared" si="100"/>
        <v>5782</v>
      </c>
      <c r="J117" s="253">
        <f t="shared" si="100"/>
        <v>0</v>
      </c>
      <c r="K117" s="253">
        <f t="shared" si="100"/>
        <v>5782</v>
      </c>
      <c r="L117" s="255">
        <v>5782</v>
      </c>
      <c r="M117" s="256"/>
      <c r="N117" s="257">
        <f t="shared" si="101"/>
        <v>5782</v>
      </c>
      <c r="O117" s="258"/>
      <c r="P117" s="256"/>
      <c r="Q117" s="257">
        <f t="shared" si="102"/>
        <v>0</v>
      </c>
      <c r="R117" s="253">
        <f t="shared" si="103"/>
        <v>5782</v>
      </c>
      <c r="S117" s="253">
        <f t="shared" si="104"/>
        <v>0</v>
      </c>
      <c r="T117" s="253">
        <f t="shared" si="105"/>
        <v>5782</v>
      </c>
      <c r="U117" s="255">
        <v>5782</v>
      </c>
      <c r="V117" s="256"/>
      <c r="W117" s="257">
        <f t="shared" si="106"/>
        <v>5782</v>
      </c>
      <c r="X117" s="258"/>
      <c r="Y117" s="256"/>
      <c r="Z117" s="257">
        <f t="shared" si="107"/>
        <v>0</v>
      </c>
    </row>
    <row r="118" spans="1:26" s="8" customFormat="1" ht="11.25" customHeight="1" hidden="1">
      <c r="A118" s="239"/>
      <c r="B118" s="630" t="s">
        <v>389</v>
      </c>
      <c r="C118" s="630"/>
      <c r="D118" s="280"/>
      <c r="E118" s="217"/>
      <c r="F118" s="628"/>
      <c r="G118" s="628"/>
      <c r="H118" s="629"/>
      <c r="I118" s="253">
        <f t="shared" si="100"/>
        <v>9882</v>
      </c>
      <c r="J118" s="253">
        <f t="shared" si="100"/>
        <v>20</v>
      </c>
      <c r="K118" s="253">
        <f t="shared" si="100"/>
        <v>9902</v>
      </c>
      <c r="L118" s="255">
        <v>9882</v>
      </c>
      <c r="M118" s="256">
        <v>20</v>
      </c>
      <c r="N118" s="257">
        <f t="shared" si="101"/>
        <v>9902</v>
      </c>
      <c r="O118" s="258"/>
      <c r="P118" s="256"/>
      <c r="Q118" s="257">
        <f t="shared" si="102"/>
        <v>0</v>
      </c>
      <c r="R118" s="253">
        <f t="shared" si="103"/>
        <v>9882</v>
      </c>
      <c r="S118" s="253">
        <f t="shared" si="104"/>
        <v>20</v>
      </c>
      <c r="T118" s="253">
        <f t="shared" si="105"/>
        <v>9902</v>
      </c>
      <c r="U118" s="255">
        <v>9882</v>
      </c>
      <c r="V118" s="256">
        <v>20</v>
      </c>
      <c r="W118" s="257">
        <f t="shared" si="106"/>
        <v>9902</v>
      </c>
      <c r="X118" s="258"/>
      <c r="Y118" s="256"/>
      <c r="Z118" s="257">
        <f t="shared" si="107"/>
        <v>0</v>
      </c>
    </row>
    <row r="119" spans="1:26" s="8" customFormat="1" ht="9.75" customHeight="1" hidden="1">
      <c r="A119" s="239"/>
      <c r="B119" s="630" t="s">
        <v>390</v>
      </c>
      <c r="C119" s="630"/>
      <c r="D119" s="280"/>
      <c r="E119" s="217"/>
      <c r="F119" s="628"/>
      <c r="G119" s="628"/>
      <c r="H119" s="629"/>
      <c r="I119" s="253">
        <f t="shared" si="100"/>
        <v>10193</v>
      </c>
      <c r="J119" s="253">
        <f t="shared" si="100"/>
        <v>0</v>
      </c>
      <c r="K119" s="253">
        <f t="shared" si="100"/>
        <v>10193</v>
      </c>
      <c r="L119" s="255">
        <v>10193</v>
      </c>
      <c r="M119" s="256"/>
      <c r="N119" s="257">
        <f t="shared" si="101"/>
        <v>10193</v>
      </c>
      <c r="O119" s="258"/>
      <c r="P119" s="256"/>
      <c r="Q119" s="257">
        <f t="shared" si="102"/>
        <v>0</v>
      </c>
      <c r="R119" s="253">
        <f t="shared" si="103"/>
        <v>10193</v>
      </c>
      <c r="S119" s="253">
        <f t="shared" si="104"/>
        <v>0</v>
      </c>
      <c r="T119" s="253">
        <f t="shared" si="105"/>
        <v>10193</v>
      </c>
      <c r="U119" s="255">
        <v>10193</v>
      </c>
      <c r="V119" s="256"/>
      <c r="W119" s="257">
        <f t="shared" si="106"/>
        <v>10193</v>
      </c>
      <c r="X119" s="258"/>
      <c r="Y119" s="256"/>
      <c r="Z119" s="257">
        <f t="shared" si="107"/>
        <v>0</v>
      </c>
    </row>
    <row r="120" spans="1:26" s="8" customFormat="1" ht="12" customHeight="1" hidden="1">
      <c r="A120" s="239"/>
      <c r="B120" s="630" t="s">
        <v>391</v>
      </c>
      <c r="C120" s="630"/>
      <c r="D120" s="280"/>
      <c r="E120" s="217"/>
      <c r="F120" s="628"/>
      <c r="G120" s="628"/>
      <c r="H120" s="629"/>
      <c r="I120" s="253">
        <f t="shared" si="100"/>
        <v>9777</v>
      </c>
      <c r="J120" s="253">
        <f t="shared" si="100"/>
        <v>25</v>
      </c>
      <c r="K120" s="253">
        <f t="shared" si="100"/>
        <v>9802</v>
      </c>
      <c r="L120" s="255">
        <v>9777</v>
      </c>
      <c r="M120" s="256">
        <v>25</v>
      </c>
      <c r="N120" s="257">
        <f t="shared" si="101"/>
        <v>9802</v>
      </c>
      <c r="O120" s="258"/>
      <c r="P120" s="256"/>
      <c r="Q120" s="257">
        <f t="shared" si="102"/>
        <v>0</v>
      </c>
      <c r="R120" s="253">
        <f t="shared" si="103"/>
        <v>9777</v>
      </c>
      <c r="S120" s="253">
        <f t="shared" si="104"/>
        <v>25</v>
      </c>
      <c r="T120" s="253">
        <f t="shared" si="105"/>
        <v>9802</v>
      </c>
      <c r="U120" s="255">
        <v>9777</v>
      </c>
      <c r="V120" s="256">
        <v>25</v>
      </c>
      <c r="W120" s="257">
        <f t="shared" si="106"/>
        <v>9802</v>
      </c>
      <c r="X120" s="258"/>
      <c r="Y120" s="256"/>
      <c r="Z120" s="257">
        <f t="shared" si="107"/>
        <v>0</v>
      </c>
    </row>
    <row r="121" spans="1:26" s="8" customFormat="1" ht="10.5" customHeight="1" hidden="1">
      <c r="A121" s="239"/>
      <c r="B121" s="630" t="s">
        <v>392</v>
      </c>
      <c r="C121" s="630"/>
      <c r="D121" s="280"/>
      <c r="E121" s="217"/>
      <c r="F121" s="628"/>
      <c r="G121" s="628"/>
      <c r="H121" s="629"/>
      <c r="I121" s="253">
        <f t="shared" si="100"/>
        <v>9844</v>
      </c>
      <c r="J121" s="253">
        <f t="shared" si="100"/>
        <v>0</v>
      </c>
      <c r="K121" s="253">
        <f t="shared" si="100"/>
        <v>9844</v>
      </c>
      <c r="L121" s="255">
        <v>9844</v>
      </c>
      <c r="M121" s="256"/>
      <c r="N121" s="257">
        <f t="shared" si="101"/>
        <v>9844</v>
      </c>
      <c r="O121" s="258"/>
      <c r="P121" s="256"/>
      <c r="Q121" s="257">
        <f t="shared" si="102"/>
        <v>0</v>
      </c>
      <c r="R121" s="253">
        <f t="shared" si="103"/>
        <v>9844</v>
      </c>
      <c r="S121" s="253">
        <f t="shared" si="104"/>
        <v>0</v>
      </c>
      <c r="T121" s="253">
        <f t="shared" si="105"/>
        <v>9844</v>
      </c>
      <c r="U121" s="255">
        <v>9844</v>
      </c>
      <c r="V121" s="256"/>
      <c r="W121" s="257">
        <f t="shared" si="106"/>
        <v>9844</v>
      </c>
      <c r="X121" s="258"/>
      <c r="Y121" s="256"/>
      <c r="Z121" s="257">
        <f t="shared" si="107"/>
        <v>0</v>
      </c>
    </row>
    <row r="122" spans="1:26" s="8" customFormat="1" ht="11.25" customHeight="1" hidden="1">
      <c r="A122" s="239"/>
      <c r="B122" s="630" t="s">
        <v>393</v>
      </c>
      <c r="C122" s="630"/>
      <c r="D122" s="280"/>
      <c r="E122" s="217"/>
      <c r="F122" s="628"/>
      <c r="G122" s="628"/>
      <c r="H122" s="629"/>
      <c r="I122" s="253">
        <f t="shared" si="100"/>
        <v>10853</v>
      </c>
      <c r="J122" s="253">
        <f t="shared" si="100"/>
        <v>20</v>
      </c>
      <c r="K122" s="253">
        <f t="shared" si="100"/>
        <v>10873</v>
      </c>
      <c r="L122" s="255">
        <v>10853</v>
      </c>
      <c r="M122" s="256">
        <v>20</v>
      </c>
      <c r="N122" s="257">
        <f t="shared" si="101"/>
        <v>10873</v>
      </c>
      <c r="O122" s="258"/>
      <c r="P122" s="256"/>
      <c r="Q122" s="257">
        <f t="shared" si="102"/>
        <v>0</v>
      </c>
      <c r="R122" s="253">
        <f t="shared" si="103"/>
        <v>10853</v>
      </c>
      <c r="S122" s="253">
        <f t="shared" si="104"/>
        <v>20</v>
      </c>
      <c r="T122" s="253">
        <f t="shared" si="105"/>
        <v>10873</v>
      </c>
      <c r="U122" s="255">
        <v>10853</v>
      </c>
      <c r="V122" s="256">
        <v>20</v>
      </c>
      <c r="W122" s="257">
        <f t="shared" si="106"/>
        <v>10873</v>
      </c>
      <c r="X122" s="258"/>
      <c r="Y122" s="256"/>
      <c r="Z122" s="257">
        <f t="shared" si="107"/>
        <v>0</v>
      </c>
    </row>
    <row r="123" spans="1:26" s="8" customFormat="1" ht="11.25" customHeight="1" hidden="1">
      <c r="A123" s="239"/>
      <c r="B123" s="631" t="s">
        <v>394</v>
      </c>
      <c r="C123" s="631"/>
      <c r="D123" s="280"/>
      <c r="E123" s="217"/>
      <c r="F123" s="628"/>
      <c r="G123" s="628"/>
      <c r="H123" s="629"/>
      <c r="I123" s="253">
        <f t="shared" si="100"/>
        <v>11285</v>
      </c>
      <c r="J123" s="253">
        <f t="shared" si="100"/>
        <v>0</v>
      </c>
      <c r="K123" s="253">
        <f t="shared" si="100"/>
        <v>11285</v>
      </c>
      <c r="L123" s="255">
        <v>11285</v>
      </c>
      <c r="M123" s="256"/>
      <c r="N123" s="257">
        <f t="shared" si="101"/>
        <v>11285</v>
      </c>
      <c r="O123" s="258"/>
      <c r="P123" s="256"/>
      <c r="Q123" s="257">
        <f t="shared" si="102"/>
        <v>0</v>
      </c>
      <c r="R123" s="253">
        <f t="shared" si="103"/>
        <v>11285</v>
      </c>
      <c r="S123" s="253">
        <f t="shared" si="104"/>
        <v>0</v>
      </c>
      <c r="T123" s="253">
        <f t="shared" si="105"/>
        <v>11285</v>
      </c>
      <c r="U123" s="255">
        <v>11285</v>
      </c>
      <c r="V123" s="256"/>
      <c r="W123" s="257">
        <f t="shared" si="106"/>
        <v>11285</v>
      </c>
      <c r="X123" s="258"/>
      <c r="Y123" s="256"/>
      <c r="Z123" s="257">
        <f t="shared" si="107"/>
        <v>0</v>
      </c>
    </row>
    <row r="124" spans="1:26" s="8" customFormat="1" ht="11.25" customHeight="1" hidden="1">
      <c r="A124" s="239"/>
      <c r="B124" s="627" t="s">
        <v>395</v>
      </c>
      <c r="C124" s="627"/>
      <c r="D124" s="280"/>
      <c r="E124" s="217"/>
      <c r="F124" s="628"/>
      <c r="G124" s="628"/>
      <c r="H124" s="629"/>
      <c r="I124" s="262">
        <f t="shared" si="100"/>
        <v>11851</v>
      </c>
      <c r="J124" s="262">
        <f t="shared" si="100"/>
        <v>0</v>
      </c>
      <c r="K124" s="262">
        <f t="shared" si="100"/>
        <v>11851</v>
      </c>
      <c r="L124" s="264">
        <v>11851</v>
      </c>
      <c r="M124" s="265"/>
      <c r="N124" s="266">
        <f t="shared" si="101"/>
        <v>11851</v>
      </c>
      <c r="O124" s="267"/>
      <c r="P124" s="265"/>
      <c r="Q124" s="266">
        <f t="shared" si="102"/>
        <v>0</v>
      </c>
      <c r="R124" s="262">
        <f t="shared" si="103"/>
        <v>11851</v>
      </c>
      <c r="S124" s="262">
        <f t="shared" si="104"/>
        <v>0</v>
      </c>
      <c r="T124" s="262">
        <f t="shared" si="105"/>
        <v>11851</v>
      </c>
      <c r="U124" s="264">
        <v>11851</v>
      </c>
      <c r="V124" s="265"/>
      <c r="W124" s="266">
        <f t="shared" si="106"/>
        <v>11851</v>
      </c>
      <c r="X124" s="267"/>
      <c r="Y124" s="265"/>
      <c r="Z124" s="266">
        <f t="shared" si="107"/>
        <v>0</v>
      </c>
    </row>
    <row r="125" spans="1:26" s="8" customFormat="1" ht="12" customHeight="1" hidden="1">
      <c r="A125" s="239"/>
      <c r="B125" s="632" t="s">
        <v>396</v>
      </c>
      <c r="C125" s="632"/>
      <c r="D125" s="633" t="s">
        <v>239</v>
      </c>
      <c r="E125" s="633" t="s">
        <v>272</v>
      </c>
      <c r="F125" s="634" t="s">
        <v>240</v>
      </c>
      <c r="G125" s="634" t="s">
        <v>397</v>
      </c>
      <c r="H125" s="635" t="s">
        <v>243</v>
      </c>
      <c r="I125" s="636">
        <f>I113+I114+I115+I116+I117+I118+I119+I120+I121+I122+I123+I124</f>
        <v>112722</v>
      </c>
      <c r="J125" s="636">
        <f aca="true" t="shared" si="108" ref="J125:Q125">J113+J114+J115+J116+J117+J118+J119+J120+J121+J122+J123+J124</f>
        <v>115</v>
      </c>
      <c r="K125" s="636">
        <f t="shared" si="108"/>
        <v>112837</v>
      </c>
      <c r="L125" s="637">
        <f t="shared" si="108"/>
        <v>112722</v>
      </c>
      <c r="M125" s="638">
        <f t="shared" si="108"/>
        <v>115</v>
      </c>
      <c r="N125" s="639">
        <f t="shared" si="108"/>
        <v>112837</v>
      </c>
      <c r="O125" s="640">
        <f t="shared" si="108"/>
        <v>0</v>
      </c>
      <c r="P125" s="638">
        <f t="shared" si="108"/>
        <v>0</v>
      </c>
      <c r="Q125" s="639">
        <f t="shared" si="108"/>
        <v>0</v>
      </c>
      <c r="R125" s="636">
        <f aca="true" t="shared" si="109" ref="R125:Z125">R113+R114+R115+R116+R117+R118+R119+R120+R121+R122+R123+R124</f>
        <v>112722</v>
      </c>
      <c r="S125" s="636">
        <f t="shared" si="109"/>
        <v>115</v>
      </c>
      <c r="T125" s="636">
        <f t="shared" si="109"/>
        <v>112837</v>
      </c>
      <c r="U125" s="637">
        <f t="shared" si="109"/>
        <v>112722</v>
      </c>
      <c r="V125" s="638">
        <f t="shared" si="109"/>
        <v>115</v>
      </c>
      <c r="W125" s="639">
        <f t="shared" si="109"/>
        <v>112837</v>
      </c>
      <c r="X125" s="640">
        <f t="shared" si="109"/>
        <v>0</v>
      </c>
      <c r="Y125" s="638">
        <f t="shared" si="109"/>
        <v>0</v>
      </c>
      <c r="Z125" s="639">
        <f t="shared" si="109"/>
        <v>0</v>
      </c>
    </row>
    <row r="126" spans="1:26" s="8" customFormat="1" ht="19.5" customHeight="1" hidden="1">
      <c r="A126" s="239"/>
      <c r="B126" s="641" t="s">
        <v>398</v>
      </c>
      <c r="C126" s="641"/>
      <c r="D126" s="642" t="s">
        <v>239</v>
      </c>
      <c r="E126" s="643" t="s">
        <v>272</v>
      </c>
      <c r="F126" s="642" t="s">
        <v>240</v>
      </c>
      <c r="G126" s="642" t="s">
        <v>399</v>
      </c>
      <c r="H126" s="644" t="s">
        <v>248</v>
      </c>
      <c r="I126" s="244">
        <f aca="true" t="shared" si="110" ref="I126:K127">L126+O126</f>
        <v>1398</v>
      </c>
      <c r="J126" s="244">
        <f t="shared" si="110"/>
        <v>0</v>
      </c>
      <c r="K126" s="244">
        <f t="shared" si="110"/>
        <v>1398</v>
      </c>
      <c r="L126" s="246">
        <v>1398</v>
      </c>
      <c r="M126" s="247"/>
      <c r="N126" s="248">
        <f>L126+M126</f>
        <v>1398</v>
      </c>
      <c r="O126" s="249">
        <v>0</v>
      </c>
      <c r="P126" s="247"/>
      <c r="Q126" s="248">
        <f>O126+P126</f>
        <v>0</v>
      </c>
      <c r="R126" s="244">
        <f aca="true" t="shared" si="111" ref="R126:T127">U126+X126</f>
        <v>1398</v>
      </c>
      <c r="S126" s="244">
        <f t="shared" si="111"/>
        <v>0</v>
      </c>
      <c r="T126" s="244">
        <f t="shared" si="111"/>
        <v>1398</v>
      </c>
      <c r="U126" s="246">
        <v>1398</v>
      </c>
      <c r="V126" s="247"/>
      <c r="W126" s="248">
        <f>U126+V126</f>
        <v>1398</v>
      </c>
      <c r="X126" s="249">
        <v>0</v>
      </c>
      <c r="Y126" s="247"/>
      <c r="Z126" s="248">
        <f>X126+Y126</f>
        <v>0</v>
      </c>
    </row>
    <row r="127" spans="1:26" s="8" customFormat="1" ht="14.25" customHeight="1" hidden="1">
      <c r="A127" s="239"/>
      <c r="B127" s="293" t="s">
        <v>400</v>
      </c>
      <c r="C127" s="293"/>
      <c r="D127" s="645">
        <v>892</v>
      </c>
      <c r="E127" s="646" t="s">
        <v>272</v>
      </c>
      <c r="F127" s="430" t="s">
        <v>240</v>
      </c>
      <c r="G127" s="430" t="s">
        <v>349</v>
      </c>
      <c r="H127" s="647" t="s">
        <v>248</v>
      </c>
      <c r="I127" s="262">
        <f t="shared" si="110"/>
        <v>0</v>
      </c>
      <c r="J127" s="262">
        <f t="shared" si="110"/>
        <v>65</v>
      </c>
      <c r="K127" s="262">
        <f t="shared" si="110"/>
        <v>65</v>
      </c>
      <c r="L127" s="264">
        <v>0</v>
      </c>
      <c r="M127" s="265"/>
      <c r="N127" s="266">
        <f>L127+M127</f>
        <v>0</v>
      </c>
      <c r="O127" s="267">
        <v>0</v>
      </c>
      <c r="P127" s="265">
        <v>65</v>
      </c>
      <c r="Q127" s="266">
        <f>O127+P127</f>
        <v>65</v>
      </c>
      <c r="R127" s="262">
        <f t="shared" si="111"/>
        <v>0</v>
      </c>
      <c r="S127" s="262">
        <f t="shared" si="111"/>
        <v>65</v>
      </c>
      <c r="T127" s="262">
        <f t="shared" si="111"/>
        <v>65</v>
      </c>
      <c r="U127" s="264">
        <v>0</v>
      </c>
      <c r="V127" s="265"/>
      <c r="W127" s="266">
        <f>U127+V127</f>
        <v>0</v>
      </c>
      <c r="X127" s="267">
        <v>0</v>
      </c>
      <c r="Y127" s="265">
        <v>65</v>
      </c>
      <c r="Z127" s="266">
        <f>X127+Y127</f>
        <v>65</v>
      </c>
    </row>
    <row r="128" spans="1:26" s="156" customFormat="1" ht="12.75" customHeight="1" hidden="1">
      <c r="A128" s="344" t="s">
        <v>401</v>
      </c>
      <c r="B128" s="344"/>
      <c r="C128" s="344"/>
      <c r="D128" s="341" t="s">
        <v>239</v>
      </c>
      <c r="E128" s="341" t="s">
        <v>272</v>
      </c>
      <c r="F128" s="648" t="s">
        <v>240</v>
      </c>
      <c r="G128" s="648" t="s">
        <v>242</v>
      </c>
      <c r="H128" s="649" t="s">
        <v>243</v>
      </c>
      <c r="I128" s="204">
        <f>I125+I126+I127</f>
        <v>114120</v>
      </c>
      <c r="J128" s="204">
        <f aca="true" t="shared" si="112" ref="J128:Q128">J125+J126+J127</f>
        <v>180</v>
      </c>
      <c r="K128" s="204">
        <f t="shared" si="112"/>
        <v>114300</v>
      </c>
      <c r="L128" s="205">
        <f t="shared" si="112"/>
        <v>114120</v>
      </c>
      <c r="M128" s="206">
        <f t="shared" si="112"/>
        <v>115</v>
      </c>
      <c r="N128" s="207">
        <f t="shared" si="112"/>
        <v>114235</v>
      </c>
      <c r="O128" s="208">
        <f t="shared" si="112"/>
        <v>0</v>
      </c>
      <c r="P128" s="206">
        <f t="shared" si="112"/>
        <v>65</v>
      </c>
      <c r="Q128" s="207">
        <f t="shared" si="112"/>
        <v>65</v>
      </c>
      <c r="R128" s="204">
        <f aca="true" t="shared" si="113" ref="R128:Z128">R125+R126+R127</f>
        <v>114120</v>
      </c>
      <c r="S128" s="204">
        <f t="shared" si="113"/>
        <v>180</v>
      </c>
      <c r="T128" s="204">
        <f t="shared" si="113"/>
        <v>114300</v>
      </c>
      <c r="U128" s="205">
        <f t="shared" si="113"/>
        <v>114120</v>
      </c>
      <c r="V128" s="206">
        <f t="shared" si="113"/>
        <v>115</v>
      </c>
      <c r="W128" s="207">
        <f t="shared" si="113"/>
        <v>114235</v>
      </c>
      <c r="X128" s="208">
        <f t="shared" si="113"/>
        <v>0</v>
      </c>
      <c r="Y128" s="206">
        <f t="shared" si="113"/>
        <v>65</v>
      </c>
      <c r="Z128" s="207">
        <f t="shared" si="113"/>
        <v>65</v>
      </c>
    </row>
    <row r="129" spans="1:26" s="156" customFormat="1" ht="9.75" customHeight="1" hidden="1">
      <c r="A129" s="650"/>
      <c r="B129" s="651"/>
      <c r="C129" s="651"/>
      <c r="D129" s="652"/>
      <c r="E129" s="652"/>
      <c r="F129" s="652"/>
      <c r="G129" s="652"/>
      <c r="H129" s="652"/>
      <c r="I129" s="653"/>
      <c r="J129" s="653"/>
      <c r="K129" s="653"/>
      <c r="L129" s="654"/>
      <c r="M129" s="654"/>
      <c r="N129" s="654"/>
      <c r="O129" s="654"/>
      <c r="P129" s="654"/>
      <c r="Q129" s="654"/>
      <c r="R129" s="653"/>
      <c r="S129" s="653"/>
      <c r="T129" s="653"/>
      <c r="U129" s="654"/>
      <c r="V129" s="654"/>
      <c r="W129" s="654"/>
      <c r="X129" s="654"/>
      <c r="Y129" s="654"/>
      <c r="Z129" s="654"/>
    </row>
    <row r="130" spans="1:26" s="156" customFormat="1" ht="7.5" customHeight="1" hidden="1">
      <c r="A130" s="655"/>
      <c r="B130" s="656"/>
      <c r="C130" s="656"/>
      <c r="D130" s="657"/>
      <c r="E130" s="657"/>
      <c r="F130" s="657"/>
      <c r="G130" s="657"/>
      <c r="H130" s="657"/>
      <c r="I130" s="658"/>
      <c r="J130" s="658"/>
      <c r="K130" s="658"/>
      <c r="L130" s="659"/>
      <c r="M130" s="659"/>
      <c r="N130" s="659"/>
      <c r="O130" s="659"/>
      <c r="P130" s="659"/>
      <c r="Q130" s="659"/>
      <c r="R130" s="658"/>
      <c r="S130" s="658"/>
      <c r="T130" s="658"/>
      <c r="U130" s="659"/>
      <c r="V130" s="659"/>
      <c r="W130" s="659"/>
      <c r="X130" s="659"/>
      <c r="Y130" s="659"/>
      <c r="Z130" s="659"/>
    </row>
    <row r="131" spans="1:26" s="156" customFormat="1" ht="12" customHeight="1" hidden="1">
      <c r="A131" s="239" t="s">
        <v>402</v>
      </c>
      <c r="B131" s="660" t="s">
        <v>403</v>
      </c>
      <c r="C131" s="660"/>
      <c r="D131" s="661" t="s">
        <v>239</v>
      </c>
      <c r="E131" s="573" t="s">
        <v>272</v>
      </c>
      <c r="F131" s="661" t="s">
        <v>246</v>
      </c>
      <c r="G131" s="661" t="s">
        <v>242</v>
      </c>
      <c r="H131" s="662" t="s">
        <v>384</v>
      </c>
      <c r="I131" s="390">
        <f>I132+I133+I134</f>
        <v>20919</v>
      </c>
      <c r="J131" s="390">
        <f aca="true" t="shared" si="114" ref="J131:Q131">J132+J133+J134</f>
        <v>-819</v>
      </c>
      <c r="K131" s="390">
        <f t="shared" si="114"/>
        <v>20100</v>
      </c>
      <c r="L131" s="392">
        <f t="shared" si="114"/>
        <v>3167</v>
      </c>
      <c r="M131" s="393">
        <f t="shared" si="114"/>
        <v>40</v>
      </c>
      <c r="N131" s="394">
        <f t="shared" si="114"/>
        <v>3207</v>
      </c>
      <c r="O131" s="395">
        <f t="shared" si="114"/>
        <v>17752</v>
      </c>
      <c r="P131" s="393">
        <f t="shared" si="114"/>
        <v>-859</v>
      </c>
      <c r="Q131" s="394">
        <f t="shared" si="114"/>
        <v>16893</v>
      </c>
      <c r="R131" s="390">
        <f>R132+R133+R134</f>
        <v>20919</v>
      </c>
      <c r="S131" s="390">
        <f aca="true" t="shared" si="115" ref="S131:Z131">S132+S133+S134</f>
        <v>-819</v>
      </c>
      <c r="T131" s="390">
        <f t="shared" si="115"/>
        <v>20100</v>
      </c>
      <c r="U131" s="392">
        <f t="shared" si="115"/>
        <v>3167</v>
      </c>
      <c r="V131" s="393">
        <f t="shared" si="115"/>
        <v>40</v>
      </c>
      <c r="W131" s="394">
        <f t="shared" si="115"/>
        <v>3207</v>
      </c>
      <c r="X131" s="395">
        <f t="shared" si="115"/>
        <v>17752</v>
      </c>
      <c r="Y131" s="393">
        <f t="shared" si="115"/>
        <v>-859</v>
      </c>
      <c r="Z131" s="394">
        <f t="shared" si="115"/>
        <v>16893</v>
      </c>
    </row>
    <row r="132" spans="1:26" s="156" customFormat="1" ht="12.75" customHeight="1" hidden="1">
      <c r="A132" s="239"/>
      <c r="B132" s="663" t="s">
        <v>404</v>
      </c>
      <c r="C132" s="663"/>
      <c r="D132" s="529" t="s">
        <v>239</v>
      </c>
      <c r="E132" s="529" t="s">
        <v>272</v>
      </c>
      <c r="F132" s="529" t="s">
        <v>246</v>
      </c>
      <c r="G132" s="529" t="s">
        <v>405</v>
      </c>
      <c r="H132" s="664" t="s">
        <v>384</v>
      </c>
      <c r="I132" s="374">
        <f aca="true" t="shared" si="116" ref="I132:I166">L132+O132</f>
        <v>3167</v>
      </c>
      <c r="J132" s="374">
        <f aca="true" t="shared" si="117" ref="J132:J166">M132+P132</f>
        <v>40</v>
      </c>
      <c r="K132" s="374">
        <f aca="true" t="shared" si="118" ref="K132:K166">N132+Q132</f>
        <v>3207</v>
      </c>
      <c r="L132" s="665">
        <v>3167</v>
      </c>
      <c r="M132" s="666">
        <v>40</v>
      </c>
      <c r="N132" s="667">
        <f aca="true" t="shared" si="119" ref="N132:N166">L132+M132</f>
        <v>3207</v>
      </c>
      <c r="O132" s="668">
        <v>0</v>
      </c>
      <c r="P132" s="666"/>
      <c r="Q132" s="667">
        <f aca="true" t="shared" si="120" ref="Q132:Q166">O132+P132</f>
        <v>0</v>
      </c>
      <c r="R132" s="374">
        <f aca="true" t="shared" si="121" ref="R132:T134">U132+X132</f>
        <v>3167</v>
      </c>
      <c r="S132" s="374">
        <f t="shared" si="121"/>
        <v>40</v>
      </c>
      <c r="T132" s="374">
        <f t="shared" si="121"/>
        <v>3207</v>
      </c>
      <c r="U132" s="665">
        <v>3167</v>
      </c>
      <c r="V132" s="666">
        <v>40</v>
      </c>
      <c r="W132" s="667">
        <f>U132+V132</f>
        <v>3207</v>
      </c>
      <c r="X132" s="668">
        <v>0</v>
      </c>
      <c r="Y132" s="666"/>
      <c r="Z132" s="667">
        <f>X132+Y132</f>
        <v>0</v>
      </c>
    </row>
    <row r="133" spans="1:26" s="156" customFormat="1" ht="12.75" customHeight="1" hidden="1">
      <c r="A133" s="239"/>
      <c r="B133" s="663" t="s">
        <v>406</v>
      </c>
      <c r="C133" s="663"/>
      <c r="D133" s="529"/>
      <c r="E133" s="529"/>
      <c r="F133" s="529"/>
      <c r="G133" s="523" t="s">
        <v>407</v>
      </c>
      <c r="H133" s="669" t="s">
        <v>384</v>
      </c>
      <c r="I133" s="374">
        <f t="shared" si="116"/>
        <v>16512</v>
      </c>
      <c r="J133" s="374">
        <f t="shared" si="117"/>
        <v>-859</v>
      </c>
      <c r="K133" s="374">
        <f t="shared" si="118"/>
        <v>15653</v>
      </c>
      <c r="L133" s="665"/>
      <c r="M133" s="666"/>
      <c r="N133" s="667">
        <f t="shared" si="119"/>
        <v>0</v>
      </c>
      <c r="O133" s="668">
        <v>16512</v>
      </c>
      <c r="P133" s="666">
        <v>-859</v>
      </c>
      <c r="Q133" s="667">
        <f t="shared" si="120"/>
        <v>15653</v>
      </c>
      <c r="R133" s="374">
        <f t="shared" si="121"/>
        <v>16512</v>
      </c>
      <c r="S133" s="374">
        <f t="shared" si="121"/>
        <v>-859</v>
      </c>
      <c r="T133" s="374">
        <f t="shared" si="121"/>
        <v>15653</v>
      </c>
      <c r="U133" s="665"/>
      <c r="V133" s="666"/>
      <c r="W133" s="667">
        <f>U133+V133</f>
        <v>0</v>
      </c>
      <c r="X133" s="668">
        <v>16512</v>
      </c>
      <c r="Y133" s="666">
        <v>-859</v>
      </c>
      <c r="Z133" s="667">
        <f>X133+Y133</f>
        <v>15653</v>
      </c>
    </row>
    <row r="134" spans="1:26" s="156" customFormat="1" ht="10.5" customHeight="1" hidden="1">
      <c r="A134" s="239"/>
      <c r="B134" s="670" t="s">
        <v>408</v>
      </c>
      <c r="C134" s="670"/>
      <c r="D134" s="529"/>
      <c r="E134" s="529"/>
      <c r="F134" s="529"/>
      <c r="G134" s="523" t="s">
        <v>409</v>
      </c>
      <c r="H134" s="669" t="s">
        <v>384</v>
      </c>
      <c r="I134" s="383">
        <f t="shared" si="116"/>
        <v>1240</v>
      </c>
      <c r="J134" s="383">
        <f t="shared" si="117"/>
        <v>0</v>
      </c>
      <c r="K134" s="383">
        <f t="shared" si="118"/>
        <v>1240</v>
      </c>
      <c r="L134" s="565"/>
      <c r="M134" s="566"/>
      <c r="N134" s="567">
        <f t="shared" si="119"/>
        <v>0</v>
      </c>
      <c r="O134" s="568">
        <v>1240</v>
      </c>
      <c r="P134" s="566"/>
      <c r="Q134" s="567">
        <f t="shared" si="120"/>
        <v>1240</v>
      </c>
      <c r="R134" s="383">
        <f t="shared" si="121"/>
        <v>1240</v>
      </c>
      <c r="S134" s="383">
        <f t="shared" si="121"/>
        <v>0</v>
      </c>
      <c r="T134" s="383">
        <f t="shared" si="121"/>
        <v>1240</v>
      </c>
      <c r="U134" s="565"/>
      <c r="V134" s="566"/>
      <c r="W134" s="567">
        <f>U134+V134</f>
        <v>0</v>
      </c>
      <c r="X134" s="568">
        <v>1240</v>
      </c>
      <c r="Y134" s="566"/>
      <c r="Z134" s="567">
        <f>X134+Y134</f>
        <v>1240</v>
      </c>
    </row>
    <row r="135" spans="1:26" s="156" customFormat="1" ht="12" customHeight="1" hidden="1">
      <c r="A135" s="239"/>
      <c r="B135" s="671" t="s">
        <v>410</v>
      </c>
      <c r="C135" s="671"/>
      <c r="D135" s="661" t="s">
        <v>239</v>
      </c>
      <c r="E135" s="573" t="s">
        <v>272</v>
      </c>
      <c r="F135" s="661" t="s">
        <v>246</v>
      </c>
      <c r="G135" s="661" t="s">
        <v>242</v>
      </c>
      <c r="H135" s="662" t="s">
        <v>384</v>
      </c>
      <c r="I135" s="390">
        <f aca="true" t="shared" si="122" ref="I135:Q135">I136+I137+I138</f>
        <v>11614</v>
      </c>
      <c r="J135" s="390">
        <f t="shared" si="122"/>
        <v>-211</v>
      </c>
      <c r="K135" s="390">
        <f t="shared" si="122"/>
        <v>11403</v>
      </c>
      <c r="L135" s="392">
        <f t="shared" si="122"/>
        <v>1259</v>
      </c>
      <c r="M135" s="393">
        <f t="shared" si="122"/>
        <v>15</v>
      </c>
      <c r="N135" s="394">
        <f t="shared" si="122"/>
        <v>1274</v>
      </c>
      <c r="O135" s="395">
        <f t="shared" si="122"/>
        <v>10355</v>
      </c>
      <c r="P135" s="393">
        <f t="shared" si="122"/>
        <v>-226</v>
      </c>
      <c r="Q135" s="394">
        <f t="shared" si="122"/>
        <v>10129</v>
      </c>
      <c r="R135" s="390">
        <f aca="true" t="shared" si="123" ref="R135:Z135">R136+R137+R138</f>
        <v>11614</v>
      </c>
      <c r="S135" s="390">
        <f t="shared" si="123"/>
        <v>-211</v>
      </c>
      <c r="T135" s="390">
        <f t="shared" si="123"/>
        <v>11403</v>
      </c>
      <c r="U135" s="392">
        <f t="shared" si="123"/>
        <v>1259</v>
      </c>
      <c r="V135" s="393">
        <f t="shared" si="123"/>
        <v>15</v>
      </c>
      <c r="W135" s="394">
        <f t="shared" si="123"/>
        <v>1274</v>
      </c>
      <c r="X135" s="395">
        <f t="shared" si="123"/>
        <v>10355</v>
      </c>
      <c r="Y135" s="393">
        <f t="shared" si="123"/>
        <v>-226</v>
      </c>
      <c r="Z135" s="394">
        <f t="shared" si="123"/>
        <v>10129</v>
      </c>
    </row>
    <row r="136" spans="1:26" s="156" customFormat="1" ht="12.75" customHeight="1" hidden="1">
      <c r="A136" s="239"/>
      <c r="B136" s="663" t="s">
        <v>404</v>
      </c>
      <c r="C136" s="663"/>
      <c r="D136" s="430" t="s">
        <v>239</v>
      </c>
      <c r="E136" s="430" t="s">
        <v>272</v>
      </c>
      <c r="F136" s="430" t="s">
        <v>246</v>
      </c>
      <c r="G136" s="529" t="s">
        <v>405</v>
      </c>
      <c r="H136" s="664" t="s">
        <v>384</v>
      </c>
      <c r="I136" s="374">
        <f t="shared" si="116"/>
        <v>1259</v>
      </c>
      <c r="J136" s="374">
        <f t="shared" si="117"/>
        <v>15</v>
      </c>
      <c r="K136" s="374">
        <f t="shared" si="118"/>
        <v>1274</v>
      </c>
      <c r="L136" s="665">
        <v>1259</v>
      </c>
      <c r="M136" s="666">
        <v>15</v>
      </c>
      <c r="N136" s="667">
        <f t="shared" si="119"/>
        <v>1274</v>
      </c>
      <c r="O136" s="668">
        <v>0</v>
      </c>
      <c r="P136" s="666"/>
      <c r="Q136" s="667">
        <f t="shared" si="120"/>
        <v>0</v>
      </c>
      <c r="R136" s="374">
        <f aca="true" t="shared" si="124" ref="R136:T138">U136+X136</f>
        <v>1259</v>
      </c>
      <c r="S136" s="374">
        <f t="shared" si="124"/>
        <v>15</v>
      </c>
      <c r="T136" s="374">
        <f t="shared" si="124"/>
        <v>1274</v>
      </c>
      <c r="U136" s="665">
        <v>1259</v>
      </c>
      <c r="V136" s="666">
        <v>15</v>
      </c>
      <c r="W136" s="667">
        <f>U136+V136</f>
        <v>1274</v>
      </c>
      <c r="X136" s="668">
        <v>0</v>
      </c>
      <c r="Y136" s="666"/>
      <c r="Z136" s="667">
        <f>X136+Y136</f>
        <v>0</v>
      </c>
    </row>
    <row r="137" spans="1:26" s="156" customFormat="1" ht="12.75" customHeight="1" hidden="1">
      <c r="A137" s="239"/>
      <c r="B137" s="663" t="s">
        <v>406</v>
      </c>
      <c r="C137" s="663"/>
      <c r="D137" s="430"/>
      <c r="E137" s="430"/>
      <c r="F137" s="430"/>
      <c r="G137" s="523" t="s">
        <v>407</v>
      </c>
      <c r="H137" s="669" t="s">
        <v>384</v>
      </c>
      <c r="I137" s="374">
        <f t="shared" si="116"/>
        <v>9792</v>
      </c>
      <c r="J137" s="374">
        <f t="shared" si="117"/>
        <v>-226</v>
      </c>
      <c r="K137" s="374">
        <f t="shared" si="118"/>
        <v>9566</v>
      </c>
      <c r="L137" s="665"/>
      <c r="M137" s="666"/>
      <c r="N137" s="667">
        <f t="shared" si="119"/>
        <v>0</v>
      </c>
      <c r="O137" s="668">
        <v>9792</v>
      </c>
      <c r="P137" s="666">
        <v>-226</v>
      </c>
      <c r="Q137" s="667">
        <f t="shared" si="120"/>
        <v>9566</v>
      </c>
      <c r="R137" s="374">
        <f t="shared" si="124"/>
        <v>9792</v>
      </c>
      <c r="S137" s="374">
        <f t="shared" si="124"/>
        <v>-226</v>
      </c>
      <c r="T137" s="374">
        <f t="shared" si="124"/>
        <v>9566</v>
      </c>
      <c r="U137" s="665"/>
      <c r="V137" s="666"/>
      <c r="W137" s="667">
        <f>U137+V137</f>
        <v>0</v>
      </c>
      <c r="X137" s="668">
        <v>9792</v>
      </c>
      <c r="Y137" s="666">
        <v>-226</v>
      </c>
      <c r="Z137" s="667">
        <f>X137+Y137</f>
        <v>9566</v>
      </c>
    </row>
    <row r="138" spans="1:26" s="156" customFormat="1" ht="9.75" customHeight="1" hidden="1">
      <c r="A138" s="239"/>
      <c r="B138" s="670" t="s">
        <v>408</v>
      </c>
      <c r="C138" s="670"/>
      <c r="D138" s="430"/>
      <c r="E138" s="430"/>
      <c r="F138" s="430"/>
      <c r="G138" s="628" t="s">
        <v>409</v>
      </c>
      <c r="H138" s="629" t="s">
        <v>384</v>
      </c>
      <c r="I138" s="374">
        <f t="shared" si="116"/>
        <v>563</v>
      </c>
      <c r="J138" s="374">
        <f t="shared" si="117"/>
        <v>0</v>
      </c>
      <c r="K138" s="374">
        <f t="shared" si="118"/>
        <v>563</v>
      </c>
      <c r="L138" s="665"/>
      <c r="M138" s="666"/>
      <c r="N138" s="667">
        <f t="shared" si="119"/>
        <v>0</v>
      </c>
      <c r="O138" s="668">
        <v>563</v>
      </c>
      <c r="P138" s="666"/>
      <c r="Q138" s="667">
        <f t="shared" si="120"/>
        <v>563</v>
      </c>
      <c r="R138" s="374">
        <f t="shared" si="124"/>
        <v>563</v>
      </c>
      <c r="S138" s="374">
        <f t="shared" si="124"/>
        <v>0</v>
      </c>
      <c r="T138" s="374">
        <f t="shared" si="124"/>
        <v>563</v>
      </c>
      <c r="U138" s="665"/>
      <c r="V138" s="666"/>
      <c r="W138" s="667">
        <f>U138+V138</f>
        <v>0</v>
      </c>
      <c r="X138" s="668">
        <v>563</v>
      </c>
      <c r="Y138" s="666"/>
      <c r="Z138" s="667">
        <f>X138+Y138</f>
        <v>563</v>
      </c>
    </row>
    <row r="139" spans="1:26" s="156" customFormat="1" ht="11.25" customHeight="1" hidden="1">
      <c r="A139" s="239"/>
      <c r="B139" s="631" t="s">
        <v>411</v>
      </c>
      <c r="C139" s="631"/>
      <c r="D139" s="672" t="s">
        <v>239</v>
      </c>
      <c r="E139" s="673" t="s">
        <v>272</v>
      </c>
      <c r="F139" s="672" t="s">
        <v>246</v>
      </c>
      <c r="G139" s="672" t="s">
        <v>242</v>
      </c>
      <c r="H139" s="674" t="s">
        <v>384</v>
      </c>
      <c r="I139" s="390">
        <f aca="true" t="shared" si="125" ref="I139:Q139">I140+I141+I142</f>
        <v>12127</v>
      </c>
      <c r="J139" s="390">
        <f t="shared" si="125"/>
        <v>-119</v>
      </c>
      <c r="K139" s="390">
        <f t="shared" si="125"/>
        <v>12008</v>
      </c>
      <c r="L139" s="392">
        <f t="shared" si="125"/>
        <v>1141</v>
      </c>
      <c r="M139" s="393">
        <f t="shared" si="125"/>
        <v>25</v>
      </c>
      <c r="N139" s="394">
        <f t="shared" si="125"/>
        <v>1166</v>
      </c>
      <c r="O139" s="395">
        <f t="shared" si="125"/>
        <v>10986</v>
      </c>
      <c r="P139" s="393">
        <f t="shared" si="125"/>
        <v>-144</v>
      </c>
      <c r="Q139" s="394">
        <f t="shared" si="125"/>
        <v>10842</v>
      </c>
      <c r="R139" s="390">
        <f aca="true" t="shared" si="126" ref="R139:Z139">R140+R141+R142</f>
        <v>12127</v>
      </c>
      <c r="S139" s="390">
        <f t="shared" si="126"/>
        <v>-119</v>
      </c>
      <c r="T139" s="390">
        <f t="shared" si="126"/>
        <v>12008</v>
      </c>
      <c r="U139" s="392">
        <f t="shared" si="126"/>
        <v>1141</v>
      </c>
      <c r="V139" s="393">
        <f t="shared" si="126"/>
        <v>25</v>
      </c>
      <c r="W139" s="394">
        <f t="shared" si="126"/>
        <v>1166</v>
      </c>
      <c r="X139" s="395">
        <f t="shared" si="126"/>
        <v>10986</v>
      </c>
      <c r="Y139" s="393">
        <f t="shared" si="126"/>
        <v>-144</v>
      </c>
      <c r="Z139" s="394">
        <f t="shared" si="126"/>
        <v>10842</v>
      </c>
    </row>
    <row r="140" spans="1:26" s="156" customFormat="1" ht="12.75" customHeight="1" hidden="1">
      <c r="A140" s="239"/>
      <c r="B140" s="663" t="s">
        <v>404</v>
      </c>
      <c r="C140" s="663"/>
      <c r="D140" s="529" t="s">
        <v>239</v>
      </c>
      <c r="E140" s="529" t="s">
        <v>272</v>
      </c>
      <c r="F140" s="529" t="s">
        <v>246</v>
      </c>
      <c r="G140" s="529" t="s">
        <v>405</v>
      </c>
      <c r="H140" s="664" t="s">
        <v>384</v>
      </c>
      <c r="I140" s="374">
        <f t="shared" si="116"/>
        <v>1141</v>
      </c>
      <c r="J140" s="374">
        <f t="shared" si="117"/>
        <v>25</v>
      </c>
      <c r="K140" s="374">
        <f t="shared" si="118"/>
        <v>1166</v>
      </c>
      <c r="L140" s="665">
        <v>1141</v>
      </c>
      <c r="M140" s="666">
        <v>25</v>
      </c>
      <c r="N140" s="667">
        <f t="shared" si="119"/>
        <v>1166</v>
      </c>
      <c r="O140" s="668">
        <v>0</v>
      </c>
      <c r="P140" s="666"/>
      <c r="Q140" s="667">
        <f t="shared" si="120"/>
        <v>0</v>
      </c>
      <c r="R140" s="374">
        <f aca="true" t="shared" si="127" ref="R140:T142">U140+X140</f>
        <v>1141</v>
      </c>
      <c r="S140" s="374">
        <f t="shared" si="127"/>
        <v>25</v>
      </c>
      <c r="T140" s="374">
        <f t="shared" si="127"/>
        <v>1166</v>
      </c>
      <c r="U140" s="665">
        <v>1141</v>
      </c>
      <c r="V140" s="666">
        <v>25</v>
      </c>
      <c r="W140" s="667">
        <f>U140+V140</f>
        <v>1166</v>
      </c>
      <c r="X140" s="668">
        <v>0</v>
      </c>
      <c r="Y140" s="666"/>
      <c r="Z140" s="667">
        <f>X140+Y140</f>
        <v>0</v>
      </c>
    </row>
    <row r="141" spans="1:26" s="156" customFormat="1" ht="12.75" customHeight="1" hidden="1">
      <c r="A141" s="239"/>
      <c r="B141" s="663" t="s">
        <v>406</v>
      </c>
      <c r="C141" s="663"/>
      <c r="D141" s="529"/>
      <c r="E141" s="529"/>
      <c r="F141" s="529"/>
      <c r="G141" s="523" t="s">
        <v>407</v>
      </c>
      <c r="H141" s="669" t="s">
        <v>384</v>
      </c>
      <c r="I141" s="374">
        <f t="shared" si="116"/>
        <v>10525</v>
      </c>
      <c r="J141" s="374">
        <f t="shared" si="117"/>
        <v>-144</v>
      </c>
      <c r="K141" s="374">
        <f t="shared" si="118"/>
        <v>10381</v>
      </c>
      <c r="L141" s="665"/>
      <c r="M141" s="666"/>
      <c r="N141" s="667">
        <f t="shared" si="119"/>
        <v>0</v>
      </c>
      <c r="O141" s="668">
        <v>10525</v>
      </c>
      <c r="P141" s="666">
        <v>-144</v>
      </c>
      <c r="Q141" s="667">
        <f t="shared" si="120"/>
        <v>10381</v>
      </c>
      <c r="R141" s="374">
        <f t="shared" si="127"/>
        <v>10525</v>
      </c>
      <c r="S141" s="374">
        <f t="shared" si="127"/>
        <v>-144</v>
      </c>
      <c r="T141" s="374">
        <f t="shared" si="127"/>
        <v>10381</v>
      </c>
      <c r="U141" s="665"/>
      <c r="V141" s="666"/>
      <c r="W141" s="667">
        <f>U141+V141</f>
        <v>0</v>
      </c>
      <c r="X141" s="668">
        <v>10525</v>
      </c>
      <c r="Y141" s="666">
        <v>-144</v>
      </c>
      <c r="Z141" s="667">
        <f>X141+Y141</f>
        <v>10381</v>
      </c>
    </row>
    <row r="142" spans="1:26" s="156" customFormat="1" ht="11.25" customHeight="1" hidden="1">
      <c r="A142" s="239"/>
      <c r="B142" s="670" t="s">
        <v>408</v>
      </c>
      <c r="C142" s="670"/>
      <c r="D142" s="529"/>
      <c r="E142" s="529"/>
      <c r="F142" s="529"/>
      <c r="G142" s="523" t="s">
        <v>409</v>
      </c>
      <c r="H142" s="669" t="s">
        <v>384</v>
      </c>
      <c r="I142" s="374">
        <f t="shared" si="116"/>
        <v>461</v>
      </c>
      <c r="J142" s="374">
        <f t="shared" si="117"/>
        <v>0</v>
      </c>
      <c r="K142" s="374">
        <f t="shared" si="118"/>
        <v>461</v>
      </c>
      <c r="L142" s="665"/>
      <c r="M142" s="666"/>
      <c r="N142" s="667">
        <f t="shared" si="119"/>
        <v>0</v>
      </c>
      <c r="O142" s="668">
        <v>461</v>
      </c>
      <c r="P142" s="666"/>
      <c r="Q142" s="667">
        <f t="shared" si="120"/>
        <v>461</v>
      </c>
      <c r="R142" s="374">
        <f t="shared" si="127"/>
        <v>461</v>
      </c>
      <c r="S142" s="374">
        <f t="shared" si="127"/>
        <v>0</v>
      </c>
      <c r="T142" s="374">
        <f t="shared" si="127"/>
        <v>461</v>
      </c>
      <c r="U142" s="665"/>
      <c r="V142" s="666"/>
      <c r="W142" s="667">
        <f>U142+V142</f>
        <v>0</v>
      </c>
      <c r="X142" s="668">
        <v>461</v>
      </c>
      <c r="Y142" s="666"/>
      <c r="Z142" s="667">
        <f>X142+Y142</f>
        <v>461</v>
      </c>
    </row>
    <row r="143" spans="1:26" s="156" customFormat="1" ht="12.75" customHeight="1" hidden="1">
      <c r="A143" s="239"/>
      <c r="B143" s="630" t="s">
        <v>412</v>
      </c>
      <c r="C143" s="630"/>
      <c r="D143" s="661" t="s">
        <v>239</v>
      </c>
      <c r="E143" s="573" t="s">
        <v>272</v>
      </c>
      <c r="F143" s="661" t="s">
        <v>246</v>
      </c>
      <c r="G143" s="661" t="s">
        <v>242</v>
      </c>
      <c r="H143" s="662" t="s">
        <v>384</v>
      </c>
      <c r="I143" s="390">
        <f aca="true" t="shared" si="128" ref="I143:Q143">I144+I145+I146</f>
        <v>14795</v>
      </c>
      <c r="J143" s="390">
        <f t="shared" si="128"/>
        <v>-399</v>
      </c>
      <c r="K143" s="390">
        <f t="shared" si="128"/>
        <v>14396</v>
      </c>
      <c r="L143" s="392">
        <f t="shared" si="128"/>
        <v>2340</v>
      </c>
      <c r="M143" s="393">
        <f t="shared" si="128"/>
        <v>20</v>
      </c>
      <c r="N143" s="394">
        <f t="shared" si="128"/>
        <v>2360</v>
      </c>
      <c r="O143" s="395">
        <f t="shared" si="128"/>
        <v>12455</v>
      </c>
      <c r="P143" s="393">
        <f t="shared" si="128"/>
        <v>-419</v>
      </c>
      <c r="Q143" s="394">
        <f t="shared" si="128"/>
        <v>12036</v>
      </c>
      <c r="R143" s="390">
        <f aca="true" t="shared" si="129" ref="R143:Z143">R144+R145+R146</f>
        <v>14795</v>
      </c>
      <c r="S143" s="390">
        <f t="shared" si="129"/>
        <v>-399</v>
      </c>
      <c r="T143" s="390">
        <f t="shared" si="129"/>
        <v>14396</v>
      </c>
      <c r="U143" s="392">
        <f t="shared" si="129"/>
        <v>2340</v>
      </c>
      <c r="V143" s="393">
        <f t="shared" si="129"/>
        <v>20</v>
      </c>
      <c r="W143" s="394">
        <f t="shared" si="129"/>
        <v>2360</v>
      </c>
      <c r="X143" s="395">
        <f t="shared" si="129"/>
        <v>12455</v>
      </c>
      <c r="Y143" s="393">
        <f t="shared" si="129"/>
        <v>-419</v>
      </c>
      <c r="Z143" s="394">
        <f t="shared" si="129"/>
        <v>12036</v>
      </c>
    </row>
    <row r="144" spans="1:26" s="156" customFormat="1" ht="12.75" customHeight="1" hidden="1">
      <c r="A144" s="239"/>
      <c r="B144" s="663" t="s">
        <v>404</v>
      </c>
      <c r="C144" s="663"/>
      <c r="D144" s="430" t="s">
        <v>239</v>
      </c>
      <c r="E144" s="430" t="s">
        <v>272</v>
      </c>
      <c r="F144" s="430" t="s">
        <v>246</v>
      </c>
      <c r="G144" s="529" t="s">
        <v>405</v>
      </c>
      <c r="H144" s="664" t="s">
        <v>384</v>
      </c>
      <c r="I144" s="374">
        <f t="shared" si="116"/>
        <v>2340</v>
      </c>
      <c r="J144" s="374">
        <f t="shared" si="117"/>
        <v>20</v>
      </c>
      <c r="K144" s="374">
        <f t="shared" si="118"/>
        <v>2360</v>
      </c>
      <c r="L144" s="665">
        <v>2340</v>
      </c>
      <c r="M144" s="666">
        <v>20</v>
      </c>
      <c r="N144" s="667">
        <f t="shared" si="119"/>
        <v>2360</v>
      </c>
      <c r="O144" s="668">
        <v>0</v>
      </c>
      <c r="P144" s="666"/>
      <c r="Q144" s="667">
        <f t="shared" si="120"/>
        <v>0</v>
      </c>
      <c r="R144" s="374">
        <f aca="true" t="shared" si="130" ref="R144:T146">U144+X144</f>
        <v>2340</v>
      </c>
      <c r="S144" s="374">
        <f t="shared" si="130"/>
        <v>20</v>
      </c>
      <c r="T144" s="374">
        <f t="shared" si="130"/>
        <v>2360</v>
      </c>
      <c r="U144" s="665">
        <v>2340</v>
      </c>
      <c r="V144" s="666">
        <v>20</v>
      </c>
      <c r="W144" s="667">
        <f>U144+V144</f>
        <v>2360</v>
      </c>
      <c r="X144" s="668">
        <v>0</v>
      </c>
      <c r="Y144" s="666"/>
      <c r="Z144" s="667">
        <f>X144+Y144</f>
        <v>0</v>
      </c>
    </row>
    <row r="145" spans="1:26" s="156" customFormat="1" ht="12.75" customHeight="1" hidden="1">
      <c r="A145" s="239"/>
      <c r="B145" s="663" t="s">
        <v>406</v>
      </c>
      <c r="C145" s="663"/>
      <c r="D145" s="430"/>
      <c r="E145" s="430"/>
      <c r="F145" s="430"/>
      <c r="G145" s="523" t="s">
        <v>407</v>
      </c>
      <c r="H145" s="669" t="s">
        <v>384</v>
      </c>
      <c r="I145" s="374">
        <f t="shared" si="116"/>
        <v>11469</v>
      </c>
      <c r="J145" s="374">
        <f t="shared" si="117"/>
        <v>-419</v>
      </c>
      <c r="K145" s="374">
        <f t="shared" si="118"/>
        <v>11050</v>
      </c>
      <c r="L145" s="665"/>
      <c r="M145" s="666"/>
      <c r="N145" s="667">
        <f t="shared" si="119"/>
        <v>0</v>
      </c>
      <c r="O145" s="668">
        <v>11469</v>
      </c>
      <c r="P145" s="666">
        <v>-419</v>
      </c>
      <c r="Q145" s="667">
        <f t="shared" si="120"/>
        <v>11050</v>
      </c>
      <c r="R145" s="374">
        <f t="shared" si="130"/>
        <v>11469</v>
      </c>
      <c r="S145" s="374">
        <f t="shared" si="130"/>
        <v>-419</v>
      </c>
      <c r="T145" s="374">
        <f t="shared" si="130"/>
        <v>11050</v>
      </c>
      <c r="U145" s="665"/>
      <c r="V145" s="666"/>
      <c r="W145" s="667">
        <f>U145+V145</f>
        <v>0</v>
      </c>
      <c r="X145" s="668">
        <v>11469</v>
      </c>
      <c r="Y145" s="666">
        <v>-419</v>
      </c>
      <c r="Z145" s="667">
        <f>X145+Y145</f>
        <v>11050</v>
      </c>
    </row>
    <row r="146" spans="1:26" s="156" customFormat="1" ht="12.75" customHeight="1" hidden="1">
      <c r="A146" s="239"/>
      <c r="B146" s="670" t="s">
        <v>408</v>
      </c>
      <c r="C146" s="670"/>
      <c r="D146" s="430"/>
      <c r="E146" s="430"/>
      <c r="F146" s="430"/>
      <c r="G146" s="628" t="s">
        <v>409</v>
      </c>
      <c r="H146" s="629" t="s">
        <v>384</v>
      </c>
      <c r="I146" s="374">
        <f t="shared" si="116"/>
        <v>986</v>
      </c>
      <c r="J146" s="374">
        <f t="shared" si="117"/>
        <v>0</v>
      </c>
      <c r="K146" s="374">
        <f t="shared" si="118"/>
        <v>986</v>
      </c>
      <c r="L146" s="665"/>
      <c r="M146" s="666"/>
      <c r="N146" s="667">
        <f t="shared" si="119"/>
        <v>0</v>
      </c>
      <c r="O146" s="668">
        <v>986</v>
      </c>
      <c r="P146" s="666"/>
      <c r="Q146" s="667">
        <f t="shared" si="120"/>
        <v>986</v>
      </c>
      <c r="R146" s="374">
        <f t="shared" si="130"/>
        <v>986</v>
      </c>
      <c r="S146" s="374">
        <f t="shared" si="130"/>
        <v>0</v>
      </c>
      <c r="T146" s="374">
        <f t="shared" si="130"/>
        <v>986</v>
      </c>
      <c r="U146" s="665"/>
      <c r="V146" s="666"/>
      <c r="W146" s="667">
        <f>U146+V146</f>
        <v>0</v>
      </c>
      <c r="X146" s="668">
        <v>986</v>
      </c>
      <c r="Y146" s="666"/>
      <c r="Z146" s="667">
        <f>X146+Y146</f>
        <v>986</v>
      </c>
    </row>
    <row r="147" spans="1:26" s="156" customFormat="1" ht="11.25" customHeight="1" hidden="1">
      <c r="A147" s="239"/>
      <c r="B147" s="630" t="s">
        <v>413</v>
      </c>
      <c r="C147" s="630"/>
      <c r="D147" s="672" t="s">
        <v>239</v>
      </c>
      <c r="E147" s="673" t="s">
        <v>272</v>
      </c>
      <c r="F147" s="672" t="s">
        <v>246</v>
      </c>
      <c r="G147" s="672" t="s">
        <v>242</v>
      </c>
      <c r="H147" s="674" t="s">
        <v>384</v>
      </c>
      <c r="I147" s="390">
        <f aca="true" t="shared" si="131" ref="I147:Q147">I148+I149+I150</f>
        <v>18599</v>
      </c>
      <c r="J147" s="390">
        <f t="shared" si="131"/>
        <v>-476</v>
      </c>
      <c r="K147" s="390">
        <f t="shared" si="131"/>
        <v>18123</v>
      </c>
      <c r="L147" s="392">
        <f t="shared" si="131"/>
        <v>3047</v>
      </c>
      <c r="M147" s="393">
        <f t="shared" si="131"/>
        <v>10</v>
      </c>
      <c r="N147" s="394">
        <f t="shared" si="131"/>
        <v>3057</v>
      </c>
      <c r="O147" s="395">
        <f t="shared" si="131"/>
        <v>15552</v>
      </c>
      <c r="P147" s="393">
        <f t="shared" si="131"/>
        <v>-486</v>
      </c>
      <c r="Q147" s="394">
        <f t="shared" si="131"/>
        <v>15066</v>
      </c>
      <c r="R147" s="390">
        <f aca="true" t="shared" si="132" ref="R147:Z147">R148+R149+R150</f>
        <v>18599</v>
      </c>
      <c r="S147" s="390">
        <f t="shared" si="132"/>
        <v>-476</v>
      </c>
      <c r="T147" s="390">
        <f t="shared" si="132"/>
        <v>18123</v>
      </c>
      <c r="U147" s="392">
        <f t="shared" si="132"/>
        <v>3047</v>
      </c>
      <c r="V147" s="393">
        <f t="shared" si="132"/>
        <v>10</v>
      </c>
      <c r="W147" s="394">
        <f t="shared" si="132"/>
        <v>3057</v>
      </c>
      <c r="X147" s="395">
        <f t="shared" si="132"/>
        <v>15552</v>
      </c>
      <c r="Y147" s="393">
        <f t="shared" si="132"/>
        <v>-486</v>
      </c>
      <c r="Z147" s="394">
        <f t="shared" si="132"/>
        <v>15066</v>
      </c>
    </row>
    <row r="148" spans="1:26" s="156" customFormat="1" ht="12.75" customHeight="1" hidden="1">
      <c r="A148" s="239"/>
      <c r="B148" s="663" t="s">
        <v>404</v>
      </c>
      <c r="C148" s="663"/>
      <c r="D148" s="529" t="s">
        <v>239</v>
      </c>
      <c r="E148" s="529" t="s">
        <v>272</v>
      </c>
      <c r="F148" s="529" t="s">
        <v>246</v>
      </c>
      <c r="G148" s="529" t="s">
        <v>405</v>
      </c>
      <c r="H148" s="664" t="s">
        <v>384</v>
      </c>
      <c r="I148" s="374">
        <f t="shared" si="116"/>
        <v>3047</v>
      </c>
      <c r="J148" s="374">
        <f t="shared" si="117"/>
        <v>10</v>
      </c>
      <c r="K148" s="374">
        <f t="shared" si="118"/>
        <v>3057</v>
      </c>
      <c r="L148" s="665">
        <v>3047</v>
      </c>
      <c r="M148" s="666">
        <v>10</v>
      </c>
      <c r="N148" s="667">
        <f t="shared" si="119"/>
        <v>3057</v>
      </c>
      <c r="O148" s="668">
        <v>0</v>
      </c>
      <c r="P148" s="666"/>
      <c r="Q148" s="667">
        <f t="shared" si="120"/>
        <v>0</v>
      </c>
      <c r="R148" s="374">
        <f aca="true" t="shared" si="133" ref="R148:T150">U148+X148</f>
        <v>3047</v>
      </c>
      <c r="S148" s="374">
        <f t="shared" si="133"/>
        <v>10</v>
      </c>
      <c r="T148" s="374">
        <f t="shared" si="133"/>
        <v>3057</v>
      </c>
      <c r="U148" s="665">
        <v>3047</v>
      </c>
      <c r="V148" s="666">
        <v>10</v>
      </c>
      <c r="W148" s="667">
        <f>U148+V148</f>
        <v>3057</v>
      </c>
      <c r="X148" s="668">
        <v>0</v>
      </c>
      <c r="Y148" s="666"/>
      <c r="Z148" s="667">
        <f>X148+Y148</f>
        <v>0</v>
      </c>
    </row>
    <row r="149" spans="1:26" s="156" customFormat="1" ht="12.75" customHeight="1" hidden="1">
      <c r="A149" s="239"/>
      <c r="B149" s="663" t="s">
        <v>406</v>
      </c>
      <c r="C149" s="663"/>
      <c r="D149" s="529"/>
      <c r="E149" s="529"/>
      <c r="F149" s="529"/>
      <c r="G149" s="523" t="s">
        <v>407</v>
      </c>
      <c r="H149" s="669" t="s">
        <v>384</v>
      </c>
      <c r="I149" s="374">
        <f t="shared" si="116"/>
        <v>14629</v>
      </c>
      <c r="J149" s="374">
        <f t="shared" si="117"/>
        <v>-486</v>
      </c>
      <c r="K149" s="374">
        <f t="shared" si="118"/>
        <v>14143</v>
      </c>
      <c r="L149" s="665"/>
      <c r="M149" s="666"/>
      <c r="N149" s="667">
        <f t="shared" si="119"/>
        <v>0</v>
      </c>
      <c r="O149" s="668">
        <v>14629</v>
      </c>
      <c r="P149" s="666">
        <v>-486</v>
      </c>
      <c r="Q149" s="667">
        <f t="shared" si="120"/>
        <v>14143</v>
      </c>
      <c r="R149" s="374">
        <f t="shared" si="133"/>
        <v>14629</v>
      </c>
      <c r="S149" s="374">
        <f t="shared" si="133"/>
        <v>-486</v>
      </c>
      <c r="T149" s="374">
        <f t="shared" si="133"/>
        <v>14143</v>
      </c>
      <c r="U149" s="665"/>
      <c r="V149" s="666"/>
      <c r="W149" s="667">
        <f>U149+V149</f>
        <v>0</v>
      </c>
      <c r="X149" s="668">
        <v>14629</v>
      </c>
      <c r="Y149" s="666">
        <v>-486</v>
      </c>
      <c r="Z149" s="667">
        <f>X149+Y149</f>
        <v>14143</v>
      </c>
    </row>
    <row r="150" spans="1:26" s="156" customFormat="1" ht="12.75" customHeight="1" hidden="1">
      <c r="A150" s="239"/>
      <c r="B150" s="670" t="s">
        <v>408</v>
      </c>
      <c r="C150" s="670"/>
      <c r="D150" s="529"/>
      <c r="E150" s="529"/>
      <c r="F150" s="529"/>
      <c r="G150" s="523" t="s">
        <v>409</v>
      </c>
      <c r="H150" s="669" t="s">
        <v>384</v>
      </c>
      <c r="I150" s="374">
        <f t="shared" si="116"/>
        <v>923</v>
      </c>
      <c r="J150" s="374">
        <f t="shared" si="117"/>
        <v>0</v>
      </c>
      <c r="K150" s="374">
        <f t="shared" si="118"/>
        <v>923</v>
      </c>
      <c r="L150" s="665"/>
      <c r="M150" s="666"/>
      <c r="N150" s="667">
        <f t="shared" si="119"/>
        <v>0</v>
      </c>
      <c r="O150" s="668">
        <v>923</v>
      </c>
      <c r="P150" s="666"/>
      <c r="Q150" s="667">
        <f t="shared" si="120"/>
        <v>923</v>
      </c>
      <c r="R150" s="374">
        <f t="shared" si="133"/>
        <v>923</v>
      </c>
      <c r="S150" s="374">
        <f t="shared" si="133"/>
        <v>0</v>
      </c>
      <c r="T150" s="374">
        <f t="shared" si="133"/>
        <v>923</v>
      </c>
      <c r="U150" s="665"/>
      <c r="V150" s="666"/>
      <c r="W150" s="667">
        <f>U150+V150</f>
        <v>0</v>
      </c>
      <c r="X150" s="668">
        <v>923</v>
      </c>
      <c r="Y150" s="666"/>
      <c r="Z150" s="667">
        <f>X150+Y150</f>
        <v>923</v>
      </c>
    </row>
    <row r="151" spans="1:26" s="156" customFormat="1" ht="10.5" customHeight="1" hidden="1">
      <c r="A151" s="239"/>
      <c r="B151" s="630" t="s">
        <v>414</v>
      </c>
      <c r="C151" s="630"/>
      <c r="D151" s="661" t="s">
        <v>239</v>
      </c>
      <c r="E151" s="573" t="s">
        <v>272</v>
      </c>
      <c r="F151" s="661" t="s">
        <v>246</v>
      </c>
      <c r="G151" s="661" t="s">
        <v>242</v>
      </c>
      <c r="H151" s="662" t="s">
        <v>384</v>
      </c>
      <c r="I151" s="390">
        <f aca="true" t="shared" si="134" ref="I151:Q151">I152+I153+I154</f>
        <v>24194</v>
      </c>
      <c r="J151" s="390">
        <f t="shared" si="134"/>
        <v>-538.6</v>
      </c>
      <c r="K151" s="390">
        <f t="shared" si="134"/>
        <v>23655.4</v>
      </c>
      <c r="L151" s="392">
        <f t="shared" si="134"/>
        <v>4115</v>
      </c>
      <c r="M151" s="393">
        <f t="shared" si="134"/>
        <v>30</v>
      </c>
      <c r="N151" s="394">
        <f t="shared" si="134"/>
        <v>4145</v>
      </c>
      <c r="O151" s="395">
        <f t="shared" si="134"/>
        <v>20079</v>
      </c>
      <c r="P151" s="393">
        <f t="shared" si="134"/>
        <v>-568.6</v>
      </c>
      <c r="Q151" s="394">
        <f t="shared" si="134"/>
        <v>19510.4</v>
      </c>
      <c r="R151" s="390">
        <f aca="true" t="shared" si="135" ref="R151:Z151">R152+R153+R154</f>
        <v>24194</v>
      </c>
      <c r="S151" s="390">
        <f t="shared" si="135"/>
        <v>-538.6</v>
      </c>
      <c r="T151" s="390">
        <f t="shared" si="135"/>
        <v>23655.4</v>
      </c>
      <c r="U151" s="392">
        <f t="shared" si="135"/>
        <v>4115</v>
      </c>
      <c r="V151" s="393">
        <f t="shared" si="135"/>
        <v>30</v>
      </c>
      <c r="W151" s="394">
        <f t="shared" si="135"/>
        <v>4145</v>
      </c>
      <c r="X151" s="395">
        <f t="shared" si="135"/>
        <v>20079</v>
      </c>
      <c r="Y151" s="393">
        <f t="shared" si="135"/>
        <v>-568.6</v>
      </c>
      <c r="Z151" s="394">
        <f t="shared" si="135"/>
        <v>19510.4</v>
      </c>
    </row>
    <row r="152" spans="1:26" s="156" customFormat="1" ht="12.75" customHeight="1" hidden="1">
      <c r="A152" s="239"/>
      <c r="B152" s="663" t="s">
        <v>404</v>
      </c>
      <c r="C152" s="663"/>
      <c r="D152" s="430" t="s">
        <v>239</v>
      </c>
      <c r="E152" s="430" t="s">
        <v>272</v>
      </c>
      <c r="F152" s="430" t="s">
        <v>246</v>
      </c>
      <c r="G152" s="529" t="s">
        <v>405</v>
      </c>
      <c r="H152" s="664" t="s">
        <v>384</v>
      </c>
      <c r="I152" s="374">
        <f t="shared" si="116"/>
        <v>4115</v>
      </c>
      <c r="J152" s="374">
        <f t="shared" si="117"/>
        <v>30</v>
      </c>
      <c r="K152" s="374">
        <f t="shared" si="118"/>
        <v>4145</v>
      </c>
      <c r="L152" s="665">
        <v>4115</v>
      </c>
      <c r="M152" s="666">
        <v>30</v>
      </c>
      <c r="N152" s="667">
        <f t="shared" si="119"/>
        <v>4145</v>
      </c>
      <c r="O152" s="668">
        <v>0</v>
      </c>
      <c r="P152" s="666"/>
      <c r="Q152" s="667">
        <f t="shared" si="120"/>
        <v>0</v>
      </c>
      <c r="R152" s="374">
        <f aca="true" t="shared" si="136" ref="R152:T154">U152+X152</f>
        <v>4115</v>
      </c>
      <c r="S152" s="374">
        <f t="shared" si="136"/>
        <v>30</v>
      </c>
      <c r="T152" s="374">
        <f t="shared" si="136"/>
        <v>4145</v>
      </c>
      <c r="U152" s="665">
        <v>4115</v>
      </c>
      <c r="V152" s="666">
        <v>30</v>
      </c>
      <c r="W152" s="667">
        <f>U152+V152</f>
        <v>4145</v>
      </c>
      <c r="X152" s="668">
        <v>0</v>
      </c>
      <c r="Y152" s="666"/>
      <c r="Z152" s="667">
        <f>X152+Y152</f>
        <v>0</v>
      </c>
    </row>
    <row r="153" spans="1:26" s="156" customFormat="1" ht="12.75" customHeight="1" hidden="1">
      <c r="A153" s="239"/>
      <c r="B153" s="663" t="s">
        <v>406</v>
      </c>
      <c r="C153" s="663"/>
      <c r="D153" s="430"/>
      <c r="E153" s="430"/>
      <c r="F153" s="430"/>
      <c r="G153" s="523" t="s">
        <v>407</v>
      </c>
      <c r="H153" s="669" t="s">
        <v>384</v>
      </c>
      <c r="I153" s="374">
        <f t="shared" si="116"/>
        <v>18586</v>
      </c>
      <c r="J153" s="374">
        <f t="shared" si="117"/>
        <v>-568.6</v>
      </c>
      <c r="K153" s="374">
        <f t="shared" si="118"/>
        <v>18017.4</v>
      </c>
      <c r="L153" s="665"/>
      <c r="M153" s="666"/>
      <c r="N153" s="667">
        <f t="shared" si="119"/>
        <v>0</v>
      </c>
      <c r="O153" s="668">
        <v>18586</v>
      </c>
      <c r="P153" s="666">
        <v>-568.6</v>
      </c>
      <c r="Q153" s="667">
        <f t="shared" si="120"/>
        <v>18017.4</v>
      </c>
      <c r="R153" s="374">
        <f t="shared" si="136"/>
        <v>18586</v>
      </c>
      <c r="S153" s="374">
        <f t="shared" si="136"/>
        <v>-568.6</v>
      </c>
      <c r="T153" s="374">
        <f t="shared" si="136"/>
        <v>18017.4</v>
      </c>
      <c r="U153" s="665"/>
      <c r="V153" s="666"/>
      <c r="W153" s="667">
        <f>U153+V153</f>
        <v>0</v>
      </c>
      <c r="X153" s="668">
        <v>18586</v>
      </c>
      <c r="Y153" s="666">
        <v>-568.6</v>
      </c>
      <c r="Z153" s="667">
        <f>X153+Y153</f>
        <v>18017.4</v>
      </c>
    </row>
    <row r="154" spans="1:26" s="156" customFormat="1" ht="12.75" customHeight="1" hidden="1">
      <c r="A154" s="239"/>
      <c r="B154" s="670" t="s">
        <v>408</v>
      </c>
      <c r="C154" s="670"/>
      <c r="D154" s="430"/>
      <c r="E154" s="430"/>
      <c r="F154" s="430"/>
      <c r="G154" s="628" t="s">
        <v>409</v>
      </c>
      <c r="H154" s="629" t="s">
        <v>384</v>
      </c>
      <c r="I154" s="374">
        <f t="shared" si="116"/>
        <v>1493</v>
      </c>
      <c r="J154" s="374">
        <f t="shared" si="117"/>
        <v>0</v>
      </c>
      <c r="K154" s="374">
        <f t="shared" si="118"/>
        <v>1493</v>
      </c>
      <c r="L154" s="665"/>
      <c r="M154" s="666"/>
      <c r="N154" s="667">
        <f t="shared" si="119"/>
        <v>0</v>
      </c>
      <c r="O154" s="668">
        <v>1493</v>
      </c>
      <c r="P154" s="666"/>
      <c r="Q154" s="667">
        <f t="shared" si="120"/>
        <v>1493</v>
      </c>
      <c r="R154" s="374">
        <f t="shared" si="136"/>
        <v>1493</v>
      </c>
      <c r="S154" s="374">
        <f t="shared" si="136"/>
        <v>0</v>
      </c>
      <c r="T154" s="374">
        <f t="shared" si="136"/>
        <v>1493</v>
      </c>
      <c r="U154" s="665"/>
      <c r="V154" s="666"/>
      <c r="W154" s="667">
        <f>U154+V154</f>
        <v>0</v>
      </c>
      <c r="X154" s="668">
        <v>1493</v>
      </c>
      <c r="Y154" s="666"/>
      <c r="Z154" s="667">
        <f>X154+Y154</f>
        <v>1493</v>
      </c>
    </row>
    <row r="155" spans="1:26" s="156" customFormat="1" ht="12" customHeight="1" hidden="1">
      <c r="A155" s="239"/>
      <c r="B155" s="630" t="s">
        <v>415</v>
      </c>
      <c r="C155" s="630"/>
      <c r="D155" s="672" t="s">
        <v>239</v>
      </c>
      <c r="E155" s="673" t="s">
        <v>272</v>
      </c>
      <c r="F155" s="672" t="s">
        <v>246</v>
      </c>
      <c r="G155" s="672" t="s">
        <v>242</v>
      </c>
      <c r="H155" s="674" t="s">
        <v>384</v>
      </c>
      <c r="I155" s="390">
        <f aca="true" t="shared" si="137" ref="I155:Q155">I156+I157+I158</f>
        <v>11307</v>
      </c>
      <c r="J155" s="390">
        <f t="shared" si="137"/>
        <v>-548</v>
      </c>
      <c r="K155" s="390">
        <f t="shared" si="137"/>
        <v>10759</v>
      </c>
      <c r="L155" s="392">
        <f t="shared" si="137"/>
        <v>2231</v>
      </c>
      <c r="M155" s="393">
        <f t="shared" si="137"/>
        <v>0</v>
      </c>
      <c r="N155" s="394">
        <f t="shared" si="137"/>
        <v>2231</v>
      </c>
      <c r="O155" s="395">
        <f t="shared" si="137"/>
        <v>9076</v>
      </c>
      <c r="P155" s="393">
        <f t="shared" si="137"/>
        <v>-548</v>
      </c>
      <c r="Q155" s="394">
        <f t="shared" si="137"/>
        <v>8528</v>
      </c>
      <c r="R155" s="390">
        <f aca="true" t="shared" si="138" ref="R155:Z155">R156+R157+R158</f>
        <v>11307</v>
      </c>
      <c r="S155" s="390">
        <f t="shared" si="138"/>
        <v>-548</v>
      </c>
      <c r="T155" s="390">
        <f t="shared" si="138"/>
        <v>10759</v>
      </c>
      <c r="U155" s="392">
        <f t="shared" si="138"/>
        <v>2231</v>
      </c>
      <c r="V155" s="393">
        <f t="shared" si="138"/>
        <v>0</v>
      </c>
      <c r="W155" s="394">
        <f t="shared" si="138"/>
        <v>2231</v>
      </c>
      <c r="X155" s="395">
        <f t="shared" si="138"/>
        <v>9076</v>
      </c>
      <c r="Y155" s="393">
        <f t="shared" si="138"/>
        <v>-548</v>
      </c>
      <c r="Z155" s="394">
        <f t="shared" si="138"/>
        <v>8528</v>
      </c>
    </row>
    <row r="156" spans="1:26" s="156" customFormat="1" ht="12.75" customHeight="1" hidden="1">
      <c r="A156" s="239"/>
      <c r="B156" s="663" t="s">
        <v>404</v>
      </c>
      <c r="C156" s="663"/>
      <c r="D156" s="529" t="s">
        <v>239</v>
      </c>
      <c r="E156" s="529" t="s">
        <v>272</v>
      </c>
      <c r="F156" s="529" t="s">
        <v>246</v>
      </c>
      <c r="G156" s="529" t="s">
        <v>405</v>
      </c>
      <c r="H156" s="664" t="s">
        <v>384</v>
      </c>
      <c r="I156" s="374">
        <f t="shared" si="116"/>
        <v>2231</v>
      </c>
      <c r="J156" s="374">
        <f t="shared" si="117"/>
        <v>0</v>
      </c>
      <c r="K156" s="374">
        <f t="shared" si="118"/>
        <v>2231</v>
      </c>
      <c r="L156" s="665">
        <v>2231</v>
      </c>
      <c r="M156" s="666"/>
      <c r="N156" s="667">
        <f t="shared" si="119"/>
        <v>2231</v>
      </c>
      <c r="O156" s="668">
        <v>0</v>
      </c>
      <c r="P156" s="666"/>
      <c r="Q156" s="667">
        <f t="shared" si="120"/>
        <v>0</v>
      </c>
      <c r="R156" s="374">
        <f aca="true" t="shared" si="139" ref="R156:T158">U156+X156</f>
        <v>2231</v>
      </c>
      <c r="S156" s="374">
        <f t="shared" si="139"/>
        <v>0</v>
      </c>
      <c r="T156" s="374">
        <f t="shared" si="139"/>
        <v>2231</v>
      </c>
      <c r="U156" s="665">
        <v>2231</v>
      </c>
      <c r="V156" s="666"/>
      <c r="W156" s="667">
        <f>U156+V156</f>
        <v>2231</v>
      </c>
      <c r="X156" s="668">
        <v>0</v>
      </c>
      <c r="Y156" s="666"/>
      <c r="Z156" s="667">
        <f>X156+Y156</f>
        <v>0</v>
      </c>
    </row>
    <row r="157" spans="1:26" s="156" customFormat="1" ht="12.75" customHeight="1" hidden="1">
      <c r="A157" s="239"/>
      <c r="B157" s="663" t="s">
        <v>406</v>
      </c>
      <c r="C157" s="663"/>
      <c r="D157" s="529"/>
      <c r="E157" s="529"/>
      <c r="F157" s="529"/>
      <c r="G157" s="523" t="s">
        <v>407</v>
      </c>
      <c r="H157" s="669" t="s">
        <v>384</v>
      </c>
      <c r="I157" s="374">
        <f t="shared" si="116"/>
        <v>8500</v>
      </c>
      <c r="J157" s="374">
        <f t="shared" si="117"/>
        <v>-548</v>
      </c>
      <c r="K157" s="374">
        <f t="shared" si="118"/>
        <v>7952</v>
      </c>
      <c r="L157" s="665"/>
      <c r="M157" s="666"/>
      <c r="N157" s="667">
        <f t="shared" si="119"/>
        <v>0</v>
      </c>
      <c r="O157" s="668">
        <v>8500</v>
      </c>
      <c r="P157" s="666">
        <v>-548</v>
      </c>
      <c r="Q157" s="667">
        <f t="shared" si="120"/>
        <v>7952</v>
      </c>
      <c r="R157" s="374">
        <f t="shared" si="139"/>
        <v>8500</v>
      </c>
      <c r="S157" s="374">
        <f t="shared" si="139"/>
        <v>-548</v>
      </c>
      <c r="T157" s="374">
        <f t="shared" si="139"/>
        <v>7952</v>
      </c>
      <c r="U157" s="665"/>
      <c r="V157" s="666"/>
      <c r="W157" s="667">
        <f>U157+V157</f>
        <v>0</v>
      </c>
      <c r="X157" s="668">
        <v>8500</v>
      </c>
      <c r="Y157" s="666">
        <v>-548</v>
      </c>
      <c r="Z157" s="667">
        <f>X157+Y157</f>
        <v>7952</v>
      </c>
    </row>
    <row r="158" spans="1:26" s="156" customFormat="1" ht="12.75" customHeight="1" hidden="1">
      <c r="A158" s="239"/>
      <c r="B158" s="670" t="s">
        <v>408</v>
      </c>
      <c r="C158" s="670"/>
      <c r="D158" s="529"/>
      <c r="E158" s="529"/>
      <c r="F158" s="529"/>
      <c r="G158" s="523" t="s">
        <v>409</v>
      </c>
      <c r="H158" s="669" t="s">
        <v>384</v>
      </c>
      <c r="I158" s="374">
        <f t="shared" si="116"/>
        <v>576</v>
      </c>
      <c r="J158" s="374">
        <f t="shared" si="117"/>
        <v>0</v>
      </c>
      <c r="K158" s="374">
        <f t="shared" si="118"/>
        <v>576</v>
      </c>
      <c r="L158" s="665"/>
      <c r="M158" s="666"/>
      <c r="N158" s="667">
        <f t="shared" si="119"/>
        <v>0</v>
      </c>
      <c r="O158" s="668">
        <v>576</v>
      </c>
      <c r="P158" s="666"/>
      <c r="Q158" s="667">
        <f t="shared" si="120"/>
        <v>576</v>
      </c>
      <c r="R158" s="374">
        <f t="shared" si="139"/>
        <v>576</v>
      </c>
      <c r="S158" s="374">
        <f t="shared" si="139"/>
        <v>0</v>
      </c>
      <c r="T158" s="374">
        <f t="shared" si="139"/>
        <v>576</v>
      </c>
      <c r="U158" s="665"/>
      <c r="V158" s="666"/>
      <c r="W158" s="667">
        <f>U158+V158</f>
        <v>0</v>
      </c>
      <c r="X158" s="668">
        <v>576</v>
      </c>
      <c r="Y158" s="666"/>
      <c r="Z158" s="667">
        <f>X158+Y158</f>
        <v>576</v>
      </c>
    </row>
    <row r="159" spans="1:26" s="156" customFormat="1" ht="12" customHeight="1" hidden="1">
      <c r="A159" s="239"/>
      <c r="B159" s="630" t="s">
        <v>416</v>
      </c>
      <c r="C159" s="630"/>
      <c r="D159" s="661" t="s">
        <v>239</v>
      </c>
      <c r="E159" s="573" t="s">
        <v>272</v>
      </c>
      <c r="F159" s="661" t="s">
        <v>246</v>
      </c>
      <c r="G159" s="661" t="s">
        <v>242</v>
      </c>
      <c r="H159" s="662" t="s">
        <v>384</v>
      </c>
      <c r="I159" s="390">
        <f aca="true" t="shared" si="140" ref="I159:Q159">I160+I161+I162</f>
        <v>30572.8</v>
      </c>
      <c r="J159" s="390">
        <f t="shared" si="140"/>
        <v>-408.4</v>
      </c>
      <c r="K159" s="390">
        <f t="shared" si="140"/>
        <v>30164.399999999998</v>
      </c>
      <c r="L159" s="392">
        <f t="shared" si="140"/>
        <v>7021</v>
      </c>
      <c r="M159" s="393">
        <f t="shared" si="140"/>
        <v>0</v>
      </c>
      <c r="N159" s="394">
        <f t="shared" si="140"/>
        <v>7021</v>
      </c>
      <c r="O159" s="395">
        <f t="shared" si="140"/>
        <v>23551.8</v>
      </c>
      <c r="P159" s="393">
        <f t="shared" si="140"/>
        <v>-408.4</v>
      </c>
      <c r="Q159" s="394">
        <f t="shared" si="140"/>
        <v>23143.399999999998</v>
      </c>
      <c r="R159" s="390">
        <f aca="true" t="shared" si="141" ref="R159:Z159">R160+R161+R162</f>
        <v>30572.8</v>
      </c>
      <c r="S159" s="390">
        <f t="shared" si="141"/>
        <v>-408.4</v>
      </c>
      <c r="T159" s="390">
        <f t="shared" si="141"/>
        <v>30164.399999999998</v>
      </c>
      <c r="U159" s="392">
        <f t="shared" si="141"/>
        <v>7021</v>
      </c>
      <c r="V159" s="393">
        <f t="shared" si="141"/>
        <v>0</v>
      </c>
      <c r="W159" s="394">
        <f t="shared" si="141"/>
        <v>7021</v>
      </c>
      <c r="X159" s="395">
        <f t="shared" si="141"/>
        <v>23551.8</v>
      </c>
      <c r="Y159" s="393">
        <f t="shared" si="141"/>
        <v>-408.4</v>
      </c>
      <c r="Z159" s="394">
        <f t="shared" si="141"/>
        <v>23143.399999999998</v>
      </c>
    </row>
    <row r="160" spans="1:26" s="156" customFormat="1" ht="12.75" customHeight="1" hidden="1">
      <c r="A160" s="239"/>
      <c r="B160" s="663" t="s">
        <v>404</v>
      </c>
      <c r="C160" s="663"/>
      <c r="D160" s="430" t="s">
        <v>239</v>
      </c>
      <c r="E160" s="430" t="s">
        <v>272</v>
      </c>
      <c r="F160" s="430" t="s">
        <v>246</v>
      </c>
      <c r="G160" s="529" t="s">
        <v>405</v>
      </c>
      <c r="H160" s="664" t="s">
        <v>384</v>
      </c>
      <c r="I160" s="374">
        <f t="shared" si="116"/>
        <v>7021</v>
      </c>
      <c r="J160" s="374">
        <f t="shared" si="117"/>
        <v>0</v>
      </c>
      <c r="K160" s="374">
        <f t="shared" si="118"/>
        <v>7021</v>
      </c>
      <c r="L160" s="665">
        <v>7021</v>
      </c>
      <c r="M160" s="666"/>
      <c r="N160" s="667">
        <f t="shared" si="119"/>
        <v>7021</v>
      </c>
      <c r="O160" s="668">
        <v>0</v>
      </c>
      <c r="P160" s="666"/>
      <c r="Q160" s="667">
        <f t="shared" si="120"/>
        <v>0</v>
      </c>
      <c r="R160" s="374">
        <f aca="true" t="shared" si="142" ref="R160:T162">U160+X160</f>
        <v>7021</v>
      </c>
      <c r="S160" s="374">
        <f t="shared" si="142"/>
        <v>0</v>
      </c>
      <c r="T160" s="374">
        <f t="shared" si="142"/>
        <v>7021</v>
      </c>
      <c r="U160" s="665">
        <v>7021</v>
      </c>
      <c r="V160" s="666"/>
      <c r="W160" s="667">
        <f>U160+V160</f>
        <v>7021</v>
      </c>
      <c r="X160" s="668">
        <v>0</v>
      </c>
      <c r="Y160" s="666"/>
      <c r="Z160" s="667">
        <f>X160+Y160</f>
        <v>0</v>
      </c>
    </row>
    <row r="161" spans="1:26" s="156" customFormat="1" ht="12.75" customHeight="1" hidden="1">
      <c r="A161" s="239"/>
      <c r="B161" s="663" t="s">
        <v>406</v>
      </c>
      <c r="C161" s="663"/>
      <c r="D161" s="430"/>
      <c r="E161" s="430"/>
      <c r="F161" s="430"/>
      <c r="G161" s="523" t="s">
        <v>407</v>
      </c>
      <c r="H161" s="669" t="s">
        <v>384</v>
      </c>
      <c r="I161" s="374">
        <f t="shared" si="116"/>
        <v>21841.8</v>
      </c>
      <c r="J161" s="374">
        <f t="shared" si="117"/>
        <v>-408.4</v>
      </c>
      <c r="K161" s="374">
        <f t="shared" si="118"/>
        <v>21433.399999999998</v>
      </c>
      <c r="L161" s="665"/>
      <c r="M161" s="666"/>
      <c r="N161" s="667">
        <f t="shared" si="119"/>
        <v>0</v>
      </c>
      <c r="O161" s="668">
        <v>21841.8</v>
      </c>
      <c r="P161" s="666">
        <v>-408.4</v>
      </c>
      <c r="Q161" s="667">
        <f t="shared" si="120"/>
        <v>21433.399999999998</v>
      </c>
      <c r="R161" s="374">
        <f t="shared" si="142"/>
        <v>21841.8</v>
      </c>
      <c r="S161" s="374">
        <f t="shared" si="142"/>
        <v>-408.4</v>
      </c>
      <c r="T161" s="374">
        <f t="shared" si="142"/>
        <v>21433.399999999998</v>
      </c>
      <c r="U161" s="665"/>
      <c r="V161" s="666"/>
      <c r="W161" s="667">
        <f>U161+V161</f>
        <v>0</v>
      </c>
      <c r="X161" s="668">
        <v>21841.8</v>
      </c>
      <c r="Y161" s="666">
        <v>-408.4</v>
      </c>
      <c r="Z161" s="667">
        <f>X161+Y161</f>
        <v>21433.399999999998</v>
      </c>
    </row>
    <row r="162" spans="1:26" s="156" customFormat="1" ht="12.75" customHeight="1" hidden="1">
      <c r="A162" s="239"/>
      <c r="B162" s="670" t="s">
        <v>408</v>
      </c>
      <c r="C162" s="670"/>
      <c r="D162" s="430"/>
      <c r="E162" s="430"/>
      <c r="F162" s="430"/>
      <c r="G162" s="628" t="s">
        <v>409</v>
      </c>
      <c r="H162" s="629" t="s">
        <v>384</v>
      </c>
      <c r="I162" s="374">
        <f t="shared" si="116"/>
        <v>1710</v>
      </c>
      <c r="J162" s="374">
        <f t="shared" si="117"/>
        <v>0</v>
      </c>
      <c r="K162" s="374">
        <f t="shared" si="118"/>
        <v>1710</v>
      </c>
      <c r="L162" s="665"/>
      <c r="M162" s="666"/>
      <c r="N162" s="667">
        <f t="shared" si="119"/>
        <v>0</v>
      </c>
      <c r="O162" s="668">
        <v>1710</v>
      </c>
      <c r="P162" s="666"/>
      <c r="Q162" s="667">
        <f t="shared" si="120"/>
        <v>1710</v>
      </c>
      <c r="R162" s="374">
        <f t="shared" si="142"/>
        <v>1710</v>
      </c>
      <c r="S162" s="374">
        <f t="shared" si="142"/>
        <v>0</v>
      </c>
      <c r="T162" s="374">
        <f t="shared" si="142"/>
        <v>1710</v>
      </c>
      <c r="U162" s="665"/>
      <c r="V162" s="666"/>
      <c r="W162" s="667">
        <f>U162+V162</f>
        <v>0</v>
      </c>
      <c r="X162" s="668">
        <v>1710</v>
      </c>
      <c r="Y162" s="666"/>
      <c r="Z162" s="667">
        <f>X162+Y162</f>
        <v>1710</v>
      </c>
    </row>
    <row r="163" spans="1:26" s="156" customFormat="1" ht="10.5" customHeight="1" hidden="1">
      <c r="A163" s="239"/>
      <c r="B163" s="675" t="s">
        <v>417</v>
      </c>
      <c r="C163" s="675"/>
      <c r="D163" s="672" t="s">
        <v>239</v>
      </c>
      <c r="E163" s="673" t="s">
        <v>272</v>
      </c>
      <c r="F163" s="672" t="s">
        <v>246</v>
      </c>
      <c r="G163" s="672" t="s">
        <v>242</v>
      </c>
      <c r="H163" s="674" t="s">
        <v>384</v>
      </c>
      <c r="I163" s="390">
        <f aca="true" t="shared" si="143" ref="I163:Q163">I164+I165+I166</f>
        <v>18046.8</v>
      </c>
      <c r="J163" s="390">
        <f t="shared" si="143"/>
        <v>-907.2</v>
      </c>
      <c r="K163" s="390">
        <f t="shared" si="143"/>
        <v>17139.6</v>
      </c>
      <c r="L163" s="392">
        <f t="shared" si="143"/>
        <v>2507</v>
      </c>
      <c r="M163" s="393">
        <f t="shared" si="143"/>
        <v>0</v>
      </c>
      <c r="N163" s="394">
        <f t="shared" si="143"/>
        <v>2507</v>
      </c>
      <c r="O163" s="395">
        <f t="shared" si="143"/>
        <v>15539.800000000001</v>
      </c>
      <c r="P163" s="393">
        <f t="shared" si="143"/>
        <v>-907.2</v>
      </c>
      <c r="Q163" s="394">
        <f t="shared" si="143"/>
        <v>14632.6</v>
      </c>
      <c r="R163" s="390">
        <f aca="true" t="shared" si="144" ref="R163:Z163">R164+R165+R166</f>
        <v>18046.8</v>
      </c>
      <c r="S163" s="390">
        <f t="shared" si="144"/>
        <v>-907.2</v>
      </c>
      <c r="T163" s="390">
        <f t="shared" si="144"/>
        <v>17139.6</v>
      </c>
      <c r="U163" s="392">
        <f t="shared" si="144"/>
        <v>2507</v>
      </c>
      <c r="V163" s="393">
        <f t="shared" si="144"/>
        <v>0</v>
      </c>
      <c r="W163" s="394">
        <f t="shared" si="144"/>
        <v>2507</v>
      </c>
      <c r="X163" s="395">
        <f t="shared" si="144"/>
        <v>15539.800000000001</v>
      </c>
      <c r="Y163" s="393">
        <f t="shared" si="144"/>
        <v>-907.2</v>
      </c>
      <c r="Z163" s="394">
        <f t="shared" si="144"/>
        <v>14632.6</v>
      </c>
    </row>
    <row r="164" spans="1:26" s="156" customFormat="1" ht="12.75" customHeight="1" hidden="1">
      <c r="A164" s="239"/>
      <c r="B164" s="663" t="s">
        <v>404</v>
      </c>
      <c r="C164" s="663"/>
      <c r="D164" s="430" t="s">
        <v>239</v>
      </c>
      <c r="E164" s="430" t="s">
        <v>272</v>
      </c>
      <c r="F164" s="430" t="s">
        <v>246</v>
      </c>
      <c r="G164" s="529" t="s">
        <v>405</v>
      </c>
      <c r="H164" s="664" t="s">
        <v>384</v>
      </c>
      <c r="I164" s="374">
        <f t="shared" si="116"/>
        <v>2507</v>
      </c>
      <c r="J164" s="374">
        <f t="shared" si="117"/>
        <v>0</v>
      </c>
      <c r="K164" s="374">
        <f t="shared" si="118"/>
        <v>2507</v>
      </c>
      <c r="L164" s="665">
        <v>2507</v>
      </c>
      <c r="M164" s="666"/>
      <c r="N164" s="667">
        <f t="shared" si="119"/>
        <v>2507</v>
      </c>
      <c r="O164" s="668">
        <v>0</v>
      </c>
      <c r="P164" s="666"/>
      <c r="Q164" s="667">
        <f t="shared" si="120"/>
        <v>0</v>
      </c>
      <c r="R164" s="374">
        <f aca="true" t="shared" si="145" ref="R164:T166">U164+X164</f>
        <v>2507</v>
      </c>
      <c r="S164" s="374">
        <f t="shared" si="145"/>
        <v>0</v>
      </c>
      <c r="T164" s="374">
        <f t="shared" si="145"/>
        <v>2507</v>
      </c>
      <c r="U164" s="665">
        <v>2507</v>
      </c>
      <c r="V164" s="666"/>
      <c r="W164" s="667">
        <f>U164+V164</f>
        <v>2507</v>
      </c>
      <c r="X164" s="668">
        <v>0</v>
      </c>
      <c r="Y164" s="666"/>
      <c r="Z164" s="667">
        <f>X164+Y164</f>
        <v>0</v>
      </c>
    </row>
    <row r="165" spans="1:26" s="156" customFormat="1" ht="12.75" customHeight="1" hidden="1">
      <c r="A165" s="239"/>
      <c r="B165" s="663" t="s">
        <v>406</v>
      </c>
      <c r="C165" s="663"/>
      <c r="D165" s="430"/>
      <c r="E165" s="430"/>
      <c r="F165" s="430"/>
      <c r="G165" s="523" t="s">
        <v>407</v>
      </c>
      <c r="H165" s="669" t="s">
        <v>384</v>
      </c>
      <c r="I165" s="374">
        <f t="shared" si="116"/>
        <v>14716.2</v>
      </c>
      <c r="J165" s="374">
        <f t="shared" si="117"/>
        <v>-907.2</v>
      </c>
      <c r="K165" s="374">
        <f t="shared" si="118"/>
        <v>13809</v>
      </c>
      <c r="L165" s="665"/>
      <c r="M165" s="666"/>
      <c r="N165" s="667">
        <f t="shared" si="119"/>
        <v>0</v>
      </c>
      <c r="O165" s="668">
        <v>14716.2</v>
      </c>
      <c r="P165" s="666">
        <v>-907.2</v>
      </c>
      <c r="Q165" s="667">
        <f t="shared" si="120"/>
        <v>13809</v>
      </c>
      <c r="R165" s="374">
        <f t="shared" si="145"/>
        <v>14716.2</v>
      </c>
      <c r="S165" s="374">
        <f t="shared" si="145"/>
        <v>-907.2</v>
      </c>
      <c r="T165" s="374">
        <f t="shared" si="145"/>
        <v>13809</v>
      </c>
      <c r="U165" s="665"/>
      <c r="V165" s="666"/>
      <c r="W165" s="667">
        <f>U165+V165</f>
        <v>0</v>
      </c>
      <c r="X165" s="668">
        <v>14716.2</v>
      </c>
      <c r="Y165" s="666">
        <v>-907.2</v>
      </c>
      <c r="Z165" s="667">
        <f>X165+Y165</f>
        <v>13809</v>
      </c>
    </row>
    <row r="166" spans="1:26" s="156" customFormat="1" ht="12.75" customHeight="1" hidden="1">
      <c r="A166" s="239"/>
      <c r="B166" s="670" t="s">
        <v>408</v>
      </c>
      <c r="C166" s="670"/>
      <c r="D166" s="430"/>
      <c r="E166" s="430"/>
      <c r="F166" s="430"/>
      <c r="G166" s="628" t="s">
        <v>409</v>
      </c>
      <c r="H166" s="629" t="s">
        <v>384</v>
      </c>
      <c r="I166" s="374">
        <f t="shared" si="116"/>
        <v>823.6</v>
      </c>
      <c r="J166" s="374">
        <f t="shared" si="117"/>
        <v>0</v>
      </c>
      <c r="K166" s="374">
        <f t="shared" si="118"/>
        <v>823.6</v>
      </c>
      <c r="L166" s="665"/>
      <c r="M166" s="666"/>
      <c r="N166" s="667">
        <f t="shared" si="119"/>
        <v>0</v>
      </c>
      <c r="O166" s="668">
        <v>823.6</v>
      </c>
      <c r="P166" s="666"/>
      <c r="Q166" s="667">
        <f t="shared" si="120"/>
        <v>823.6</v>
      </c>
      <c r="R166" s="374">
        <f t="shared" si="145"/>
        <v>823.6</v>
      </c>
      <c r="S166" s="374">
        <f t="shared" si="145"/>
        <v>0</v>
      </c>
      <c r="T166" s="374">
        <f t="shared" si="145"/>
        <v>823.6</v>
      </c>
      <c r="U166" s="665"/>
      <c r="V166" s="666"/>
      <c r="W166" s="667">
        <f>U166+V166</f>
        <v>0</v>
      </c>
      <c r="X166" s="668">
        <v>823.6</v>
      </c>
      <c r="Y166" s="666"/>
      <c r="Z166" s="667">
        <f>X166+Y166</f>
        <v>823.6</v>
      </c>
    </row>
    <row r="167" spans="1:26" s="156" customFormat="1" ht="11.25" customHeight="1" hidden="1">
      <c r="A167" s="239"/>
      <c r="B167" s="676" t="s">
        <v>418</v>
      </c>
      <c r="C167" s="676"/>
      <c r="D167" s="677" t="s">
        <v>239</v>
      </c>
      <c r="E167" s="677" t="s">
        <v>272</v>
      </c>
      <c r="F167" s="678" t="s">
        <v>246</v>
      </c>
      <c r="G167" s="678" t="s">
        <v>242</v>
      </c>
      <c r="H167" s="679" t="s">
        <v>384</v>
      </c>
      <c r="I167" s="680">
        <f>I168+I169+I170</f>
        <v>162174.6</v>
      </c>
      <c r="J167" s="680">
        <f aca="true" t="shared" si="146" ref="J167:Q167">J168+J169+J170</f>
        <v>-4426.2</v>
      </c>
      <c r="K167" s="680">
        <f t="shared" si="146"/>
        <v>157748.4</v>
      </c>
      <c r="L167" s="681">
        <f t="shared" si="146"/>
        <v>26828</v>
      </c>
      <c r="M167" s="682">
        <f t="shared" si="146"/>
        <v>140</v>
      </c>
      <c r="N167" s="683">
        <f t="shared" si="146"/>
        <v>26968</v>
      </c>
      <c r="O167" s="684">
        <f t="shared" si="146"/>
        <v>135346.6</v>
      </c>
      <c r="P167" s="682">
        <f t="shared" si="146"/>
        <v>-4566.2</v>
      </c>
      <c r="Q167" s="683">
        <f t="shared" si="146"/>
        <v>130780.40000000001</v>
      </c>
      <c r="R167" s="680">
        <f>R168+R169+R170</f>
        <v>162174.6</v>
      </c>
      <c r="S167" s="680">
        <f aca="true" t="shared" si="147" ref="S167:Z167">S168+S169+S170</f>
        <v>-4426.2</v>
      </c>
      <c r="T167" s="680">
        <f t="shared" si="147"/>
        <v>157748.4</v>
      </c>
      <c r="U167" s="681">
        <f t="shared" si="147"/>
        <v>26828</v>
      </c>
      <c r="V167" s="682">
        <f t="shared" si="147"/>
        <v>140</v>
      </c>
      <c r="W167" s="683">
        <f t="shared" si="147"/>
        <v>26968</v>
      </c>
      <c r="X167" s="684">
        <f t="shared" si="147"/>
        <v>135346.6</v>
      </c>
      <c r="Y167" s="682">
        <f t="shared" si="147"/>
        <v>-4566.2</v>
      </c>
      <c r="Z167" s="683">
        <f t="shared" si="147"/>
        <v>130780.40000000001</v>
      </c>
    </row>
    <row r="168" spans="1:26" s="156" customFormat="1" ht="11.25" customHeight="1" hidden="1">
      <c r="A168" s="239"/>
      <c r="B168" s="685" t="s">
        <v>404</v>
      </c>
      <c r="C168" s="685"/>
      <c r="D168" s="686" t="s">
        <v>239</v>
      </c>
      <c r="E168" s="686" t="s">
        <v>272</v>
      </c>
      <c r="F168" s="686" t="s">
        <v>246</v>
      </c>
      <c r="G168" s="687" t="s">
        <v>405</v>
      </c>
      <c r="H168" s="688" t="s">
        <v>384</v>
      </c>
      <c r="I168" s="689">
        <f aca="true" t="shared" si="148" ref="I168:I173">L168+O168</f>
        <v>26828</v>
      </c>
      <c r="J168" s="689">
        <f aca="true" t="shared" si="149" ref="J168:J173">M168+P168</f>
        <v>140</v>
      </c>
      <c r="K168" s="689">
        <f aca="true" t="shared" si="150" ref="K168:K173">N168+Q168</f>
        <v>26968</v>
      </c>
      <c r="L168" s="690">
        <f aca="true" t="shared" si="151" ref="L168:M170">L132+L136+L140+L144+L148+L152+L156+L160+L164</f>
        <v>26828</v>
      </c>
      <c r="M168" s="691">
        <f t="shared" si="151"/>
        <v>140</v>
      </c>
      <c r="N168" s="692">
        <f aca="true" t="shared" si="152" ref="N168:N173">L168+M168</f>
        <v>26968</v>
      </c>
      <c r="O168" s="693">
        <f aca="true" t="shared" si="153" ref="O168:P170">O132+O136+O140+O144+O148+O152+O156+O160+O164</f>
        <v>0</v>
      </c>
      <c r="P168" s="691">
        <f t="shared" si="153"/>
        <v>0</v>
      </c>
      <c r="Q168" s="692">
        <f aca="true" t="shared" si="154" ref="Q168:Q173">O168+P168</f>
        <v>0</v>
      </c>
      <c r="R168" s="689">
        <f aca="true" t="shared" si="155" ref="R168:T170">U168+X168</f>
        <v>26828</v>
      </c>
      <c r="S168" s="689">
        <f t="shared" si="155"/>
        <v>140</v>
      </c>
      <c r="T168" s="689">
        <f t="shared" si="155"/>
        <v>26968</v>
      </c>
      <c r="U168" s="690">
        <f aca="true" t="shared" si="156" ref="U168:V170">U132+U136+U140+U144+U148+U152+U156+U160+U164</f>
        <v>26828</v>
      </c>
      <c r="V168" s="691">
        <f t="shared" si="156"/>
        <v>140</v>
      </c>
      <c r="W168" s="692">
        <f>U168+V168</f>
        <v>26968</v>
      </c>
      <c r="X168" s="693">
        <f aca="true" t="shared" si="157" ref="X168:Y170">X132+X136+X140+X144+X148+X152+X156+X160+X164</f>
        <v>0</v>
      </c>
      <c r="Y168" s="691">
        <f t="shared" si="157"/>
        <v>0</v>
      </c>
      <c r="Z168" s="692">
        <f>X168+Y168</f>
        <v>0</v>
      </c>
    </row>
    <row r="169" spans="1:26" s="156" customFormat="1" ht="10.5" customHeight="1" hidden="1">
      <c r="A169" s="239"/>
      <c r="B169" s="685" t="s">
        <v>406</v>
      </c>
      <c r="C169" s="685"/>
      <c r="D169" s="686"/>
      <c r="E169" s="686"/>
      <c r="F169" s="686"/>
      <c r="G169" s="687" t="s">
        <v>407</v>
      </c>
      <c r="H169" s="688" t="s">
        <v>384</v>
      </c>
      <c r="I169" s="689">
        <f t="shared" si="148"/>
        <v>126571</v>
      </c>
      <c r="J169" s="689">
        <f t="shared" si="149"/>
        <v>-4566.2</v>
      </c>
      <c r="K169" s="689">
        <f t="shared" si="150"/>
        <v>122004.8</v>
      </c>
      <c r="L169" s="690">
        <f t="shared" si="151"/>
        <v>0</v>
      </c>
      <c r="M169" s="691">
        <f t="shared" si="151"/>
        <v>0</v>
      </c>
      <c r="N169" s="692">
        <f t="shared" si="152"/>
        <v>0</v>
      </c>
      <c r="O169" s="693">
        <f t="shared" si="153"/>
        <v>126571</v>
      </c>
      <c r="P169" s="691">
        <f t="shared" si="153"/>
        <v>-4566.2</v>
      </c>
      <c r="Q169" s="692">
        <f t="shared" si="154"/>
        <v>122004.8</v>
      </c>
      <c r="R169" s="689">
        <f t="shared" si="155"/>
        <v>126571</v>
      </c>
      <c r="S169" s="689">
        <f t="shared" si="155"/>
        <v>-4566.2</v>
      </c>
      <c r="T169" s="689">
        <f t="shared" si="155"/>
        <v>122004.8</v>
      </c>
      <c r="U169" s="690">
        <f t="shared" si="156"/>
        <v>0</v>
      </c>
      <c r="V169" s="691">
        <f t="shared" si="156"/>
        <v>0</v>
      </c>
      <c r="W169" s="692">
        <f>U169+V169</f>
        <v>0</v>
      </c>
      <c r="X169" s="693">
        <f t="shared" si="157"/>
        <v>126571</v>
      </c>
      <c r="Y169" s="691">
        <f t="shared" si="157"/>
        <v>-4566.2</v>
      </c>
      <c r="Z169" s="692">
        <f>X169+Y169</f>
        <v>122004.8</v>
      </c>
    </row>
    <row r="170" spans="1:26" s="156" customFormat="1" ht="9" customHeight="1" hidden="1">
      <c r="A170" s="239"/>
      <c r="B170" s="694" t="s">
        <v>408</v>
      </c>
      <c r="C170" s="694"/>
      <c r="D170" s="686"/>
      <c r="E170" s="686"/>
      <c r="F170" s="686"/>
      <c r="G170" s="686" t="s">
        <v>409</v>
      </c>
      <c r="H170" s="695" t="s">
        <v>384</v>
      </c>
      <c r="I170" s="696">
        <f t="shared" si="148"/>
        <v>8775.6</v>
      </c>
      <c r="J170" s="696">
        <f t="shared" si="149"/>
        <v>0</v>
      </c>
      <c r="K170" s="696">
        <f t="shared" si="150"/>
        <v>8775.6</v>
      </c>
      <c r="L170" s="697">
        <f t="shared" si="151"/>
        <v>0</v>
      </c>
      <c r="M170" s="698">
        <f t="shared" si="151"/>
        <v>0</v>
      </c>
      <c r="N170" s="699">
        <f t="shared" si="152"/>
        <v>0</v>
      </c>
      <c r="O170" s="700">
        <f t="shared" si="153"/>
        <v>8775.6</v>
      </c>
      <c r="P170" s="698">
        <f t="shared" si="153"/>
        <v>0</v>
      </c>
      <c r="Q170" s="699">
        <f t="shared" si="154"/>
        <v>8775.6</v>
      </c>
      <c r="R170" s="696">
        <f t="shared" si="155"/>
        <v>8775.6</v>
      </c>
      <c r="S170" s="696">
        <f t="shared" si="155"/>
        <v>0</v>
      </c>
      <c r="T170" s="696">
        <f t="shared" si="155"/>
        <v>8775.6</v>
      </c>
      <c r="U170" s="697">
        <f t="shared" si="156"/>
        <v>0</v>
      </c>
      <c r="V170" s="698">
        <f t="shared" si="156"/>
        <v>0</v>
      </c>
      <c r="W170" s="699">
        <f>U170+V170</f>
        <v>0</v>
      </c>
      <c r="X170" s="700">
        <f t="shared" si="157"/>
        <v>8775.6</v>
      </c>
      <c r="Y170" s="698">
        <f t="shared" si="157"/>
        <v>0</v>
      </c>
      <c r="Z170" s="699">
        <f>X170+Y170</f>
        <v>8775.6</v>
      </c>
    </row>
    <row r="171" spans="1:26" s="156" customFormat="1" ht="9" customHeight="1" hidden="1">
      <c r="A171" s="701"/>
      <c r="B171" s="702"/>
      <c r="C171" s="703"/>
      <c r="D171" s="332"/>
      <c r="E171" s="332"/>
      <c r="F171" s="332"/>
      <c r="G171" s="332"/>
      <c r="H171" s="332"/>
      <c r="I171" s="653"/>
      <c r="J171" s="653"/>
      <c r="K171" s="653"/>
      <c r="L171" s="654"/>
      <c r="M171" s="654"/>
      <c r="N171" s="654"/>
      <c r="O171" s="654"/>
      <c r="P171" s="654"/>
      <c r="Q171" s="654"/>
      <c r="R171" s="653"/>
      <c r="S171" s="653"/>
      <c r="T171" s="653"/>
      <c r="U171" s="654"/>
      <c r="V171" s="654"/>
      <c r="W171" s="654"/>
      <c r="X171" s="654"/>
      <c r="Y171" s="654"/>
      <c r="Z171" s="654"/>
    </row>
    <row r="172" spans="1:26" s="156" customFormat="1" ht="3" customHeight="1" hidden="1">
      <c r="A172" s="704"/>
      <c r="B172" s="705"/>
      <c r="C172" s="706"/>
      <c r="D172" s="707"/>
      <c r="E172" s="707"/>
      <c r="F172" s="707"/>
      <c r="G172" s="707"/>
      <c r="H172" s="707"/>
      <c r="I172" s="708"/>
      <c r="J172" s="708"/>
      <c r="K172" s="708"/>
      <c r="L172" s="709"/>
      <c r="M172" s="709"/>
      <c r="N172" s="709"/>
      <c r="O172" s="709"/>
      <c r="P172" s="709"/>
      <c r="Q172" s="709"/>
      <c r="R172" s="708"/>
      <c r="S172" s="708"/>
      <c r="T172" s="708"/>
      <c r="U172" s="709"/>
      <c r="V172" s="709"/>
      <c r="W172" s="709"/>
      <c r="X172" s="709"/>
      <c r="Y172" s="709"/>
      <c r="Z172" s="709"/>
    </row>
    <row r="173" spans="1:26" s="156" customFormat="1" ht="14.25" customHeight="1" hidden="1">
      <c r="A173" s="710" t="s">
        <v>402</v>
      </c>
      <c r="B173" s="711" t="s">
        <v>419</v>
      </c>
      <c r="C173" s="711"/>
      <c r="D173" s="281" t="s">
        <v>239</v>
      </c>
      <c r="E173" s="281" t="s">
        <v>272</v>
      </c>
      <c r="F173" s="282" t="s">
        <v>246</v>
      </c>
      <c r="G173" s="282" t="s">
        <v>420</v>
      </c>
      <c r="H173" s="712" t="s">
        <v>384</v>
      </c>
      <c r="I173" s="268">
        <f t="shared" si="148"/>
        <v>2820.3</v>
      </c>
      <c r="J173" s="268">
        <f t="shared" si="149"/>
        <v>101.4</v>
      </c>
      <c r="K173" s="268">
        <f t="shared" si="150"/>
        <v>2921.7000000000003</v>
      </c>
      <c r="L173" s="270"/>
      <c r="M173" s="271"/>
      <c r="N173" s="272">
        <f t="shared" si="152"/>
        <v>0</v>
      </c>
      <c r="O173" s="273">
        <v>2820.3</v>
      </c>
      <c r="P173" s="271">
        <v>101.4</v>
      </c>
      <c r="Q173" s="272">
        <f t="shared" si="154"/>
        <v>2921.7000000000003</v>
      </c>
      <c r="R173" s="268">
        <f aca="true" t="shared" si="158" ref="R173:T176">U173+X173</f>
        <v>2820.3</v>
      </c>
      <c r="S173" s="268">
        <f t="shared" si="158"/>
        <v>101.4</v>
      </c>
      <c r="T173" s="268">
        <f t="shared" si="158"/>
        <v>2921.7000000000003</v>
      </c>
      <c r="U173" s="270"/>
      <c r="V173" s="271"/>
      <c r="W173" s="272">
        <f>U173+V173</f>
        <v>0</v>
      </c>
      <c r="X173" s="273">
        <v>2820.3</v>
      </c>
      <c r="Y173" s="271">
        <v>101.4</v>
      </c>
      <c r="Z173" s="272">
        <f>X173+Y173</f>
        <v>2921.7000000000003</v>
      </c>
    </row>
    <row r="174" spans="1:26" s="156" customFormat="1" ht="15" customHeight="1" hidden="1">
      <c r="A174" s="710"/>
      <c r="B174" s="293" t="s">
        <v>421</v>
      </c>
      <c r="C174" s="293"/>
      <c r="D174" s="713" t="s">
        <v>239</v>
      </c>
      <c r="E174" s="713" t="s">
        <v>272</v>
      </c>
      <c r="F174" s="714" t="s">
        <v>246</v>
      </c>
      <c r="G174" s="714" t="s">
        <v>349</v>
      </c>
      <c r="H174" s="715" t="s">
        <v>248</v>
      </c>
      <c r="I174" s="268">
        <f aca="true" t="shared" si="159" ref="I174:K176">L174+O174</f>
        <v>0</v>
      </c>
      <c r="J174" s="268">
        <f t="shared" si="159"/>
        <v>585</v>
      </c>
      <c r="K174" s="268">
        <f t="shared" si="159"/>
        <v>585</v>
      </c>
      <c r="L174" s="270"/>
      <c r="M174" s="271"/>
      <c r="N174" s="272">
        <f>L174+M174</f>
        <v>0</v>
      </c>
      <c r="O174" s="273">
        <v>0</v>
      </c>
      <c r="P174" s="271">
        <v>585</v>
      </c>
      <c r="Q174" s="272">
        <f>O174+P174</f>
        <v>585</v>
      </c>
      <c r="R174" s="268">
        <f t="shared" si="158"/>
        <v>0</v>
      </c>
      <c r="S174" s="268">
        <f t="shared" si="158"/>
        <v>585</v>
      </c>
      <c r="T174" s="268">
        <f t="shared" si="158"/>
        <v>585</v>
      </c>
      <c r="U174" s="270"/>
      <c r="V174" s="271"/>
      <c r="W174" s="272">
        <f>U174+V174</f>
        <v>0</v>
      </c>
      <c r="X174" s="273">
        <v>0</v>
      </c>
      <c r="Y174" s="271">
        <v>585</v>
      </c>
      <c r="Z174" s="272">
        <f>X174+Y174</f>
        <v>585</v>
      </c>
    </row>
    <row r="175" spans="1:26" s="156" customFormat="1" ht="21.75" customHeight="1" hidden="1">
      <c r="A175" s="710"/>
      <c r="B175" s="716" t="s">
        <v>422</v>
      </c>
      <c r="C175" s="716"/>
      <c r="D175" s="713" t="s">
        <v>239</v>
      </c>
      <c r="E175" s="713" t="s">
        <v>272</v>
      </c>
      <c r="F175" s="714" t="s">
        <v>246</v>
      </c>
      <c r="G175" s="714" t="s">
        <v>423</v>
      </c>
      <c r="H175" s="715" t="s">
        <v>248</v>
      </c>
      <c r="I175" s="268">
        <f t="shared" si="159"/>
        <v>0</v>
      </c>
      <c r="J175" s="268">
        <f t="shared" si="159"/>
        <v>7731.1</v>
      </c>
      <c r="K175" s="268">
        <f t="shared" si="159"/>
        <v>7731.1</v>
      </c>
      <c r="L175" s="270">
        <v>0</v>
      </c>
      <c r="M175" s="271">
        <v>448.1</v>
      </c>
      <c r="N175" s="272">
        <f>L175+M175</f>
        <v>448.1</v>
      </c>
      <c r="O175" s="273">
        <v>0</v>
      </c>
      <c r="P175" s="271">
        <v>7283</v>
      </c>
      <c r="Q175" s="272">
        <f>O175+P175</f>
        <v>7283</v>
      </c>
      <c r="R175" s="268">
        <f t="shared" si="158"/>
        <v>0</v>
      </c>
      <c r="S175" s="268">
        <f t="shared" si="158"/>
        <v>7731.1</v>
      </c>
      <c r="T175" s="268">
        <f t="shared" si="158"/>
        <v>7731.1</v>
      </c>
      <c r="U175" s="270">
        <v>0</v>
      </c>
      <c r="V175" s="271">
        <v>448.1</v>
      </c>
      <c r="W175" s="272">
        <f>U175+V175</f>
        <v>448.1</v>
      </c>
      <c r="X175" s="273">
        <v>0</v>
      </c>
      <c r="Y175" s="271">
        <v>7283</v>
      </c>
      <c r="Z175" s="272">
        <f>X175+Y175</f>
        <v>7283</v>
      </c>
    </row>
    <row r="176" spans="1:26" s="156" customFormat="1" ht="12.75" customHeight="1" hidden="1">
      <c r="A176" s="710"/>
      <c r="B176" s="716" t="s">
        <v>424</v>
      </c>
      <c r="C176" s="716"/>
      <c r="D176" s="281" t="s">
        <v>425</v>
      </c>
      <c r="E176" s="281" t="s">
        <v>272</v>
      </c>
      <c r="F176" s="282" t="s">
        <v>246</v>
      </c>
      <c r="G176" s="717"/>
      <c r="H176" s="718"/>
      <c r="I176" s="268">
        <f t="shared" si="159"/>
        <v>0</v>
      </c>
      <c r="J176" s="268">
        <f t="shared" si="159"/>
        <v>2300</v>
      </c>
      <c r="K176" s="268">
        <f t="shared" si="159"/>
        <v>2300</v>
      </c>
      <c r="L176" s="270">
        <v>0</v>
      </c>
      <c r="M176" s="271">
        <v>2300</v>
      </c>
      <c r="N176" s="272">
        <f>L176+M176</f>
        <v>2300</v>
      </c>
      <c r="O176" s="273">
        <v>0</v>
      </c>
      <c r="P176" s="719"/>
      <c r="Q176" s="272">
        <f>O176+P176</f>
        <v>0</v>
      </c>
      <c r="R176" s="268">
        <f t="shared" si="158"/>
        <v>0</v>
      </c>
      <c r="S176" s="268">
        <f t="shared" si="158"/>
        <v>2300</v>
      </c>
      <c r="T176" s="268">
        <f t="shared" si="158"/>
        <v>2300</v>
      </c>
      <c r="U176" s="270">
        <v>0</v>
      </c>
      <c r="V176" s="271">
        <v>2300</v>
      </c>
      <c r="W176" s="272">
        <f>U176+V176</f>
        <v>2300</v>
      </c>
      <c r="X176" s="273">
        <v>0</v>
      </c>
      <c r="Y176" s="719"/>
      <c r="Z176" s="272">
        <f>X176+Y176</f>
        <v>0</v>
      </c>
    </row>
    <row r="177" spans="1:26" s="156" customFormat="1" ht="15.75" customHeight="1" hidden="1">
      <c r="A177" s="720" t="s">
        <v>426</v>
      </c>
      <c r="B177" s="720"/>
      <c r="C177" s="720"/>
      <c r="D177" s="341" t="s">
        <v>239</v>
      </c>
      <c r="E177" s="341" t="s">
        <v>272</v>
      </c>
      <c r="F177" s="648" t="s">
        <v>246</v>
      </c>
      <c r="G177" s="648" t="s">
        <v>242</v>
      </c>
      <c r="H177" s="649" t="s">
        <v>243</v>
      </c>
      <c r="I177" s="204">
        <f>I167+I173+I174+I175+I176</f>
        <v>164994.9</v>
      </c>
      <c r="J177" s="204">
        <f aca="true" t="shared" si="160" ref="J177:Q177">J167+J173+J174+J175+J176</f>
        <v>6291.3</v>
      </c>
      <c r="K177" s="204">
        <f t="shared" si="160"/>
        <v>171286.2</v>
      </c>
      <c r="L177" s="205">
        <f t="shared" si="160"/>
        <v>26828</v>
      </c>
      <c r="M177" s="206">
        <f t="shared" si="160"/>
        <v>2888.1</v>
      </c>
      <c r="N177" s="207">
        <f t="shared" si="160"/>
        <v>29716.1</v>
      </c>
      <c r="O177" s="208">
        <f t="shared" si="160"/>
        <v>138166.9</v>
      </c>
      <c r="P177" s="206">
        <f t="shared" si="160"/>
        <v>3403.2</v>
      </c>
      <c r="Q177" s="207">
        <f t="shared" si="160"/>
        <v>141570.1</v>
      </c>
      <c r="R177" s="204">
        <f aca="true" t="shared" si="161" ref="R177:Z177">R167+R173+R174+R175+R176</f>
        <v>164994.9</v>
      </c>
      <c r="S177" s="204">
        <f t="shared" si="161"/>
        <v>6291.3</v>
      </c>
      <c r="T177" s="204">
        <f t="shared" si="161"/>
        <v>171286.2</v>
      </c>
      <c r="U177" s="205">
        <f t="shared" si="161"/>
        <v>26828</v>
      </c>
      <c r="V177" s="206">
        <f t="shared" si="161"/>
        <v>2888.1</v>
      </c>
      <c r="W177" s="207">
        <f t="shared" si="161"/>
        <v>29716.1</v>
      </c>
      <c r="X177" s="208">
        <f t="shared" si="161"/>
        <v>138166.9</v>
      </c>
      <c r="Y177" s="206">
        <f t="shared" si="161"/>
        <v>3403.2</v>
      </c>
      <c r="Z177" s="207">
        <f t="shared" si="161"/>
        <v>141570.1</v>
      </c>
    </row>
    <row r="178" spans="1:26" s="156" customFormat="1" ht="15" customHeight="1" hidden="1">
      <c r="A178" s="721" t="s">
        <v>427</v>
      </c>
      <c r="B178" s="631" t="s">
        <v>428</v>
      </c>
      <c r="C178" s="631"/>
      <c r="D178" s="628" t="s">
        <v>239</v>
      </c>
      <c r="E178" s="628" t="s">
        <v>272</v>
      </c>
      <c r="F178" s="628" t="s">
        <v>246</v>
      </c>
      <c r="G178" s="628" t="s">
        <v>429</v>
      </c>
      <c r="H178" s="629" t="s">
        <v>384</v>
      </c>
      <c r="I178" s="374">
        <f aca="true" t="shared" si="162" ref="I178:K183">L178+O178</f>
        <v>6153</v>
      </c>
      <c r="J178" s="374">
        <f t="shared" si="162"/>
        <v>0</v>
      </c>
      <c r="K178" s="374">
        <f t="shared" si="162"/>
        <v>6153</v>
      </c>
      <c r="L178" s="665">
        <v>6153</v>
      </c>
      <c r="M178" s="666"/>
      <c r="N178" s="667">
        <f aca="true" t="shared" si="163" ref="N178:N183">L178+M178</f>
        <v>6153</v>
      </c>
      <c r="O178" s="668"/>
      <c r="P178" s="666"/>
      <c r="Q178" s="667">
        <f aca="true" t="shared" si="164" ref="Q178:Q183">O178+P178</f>
        <v>0</v>
      </c>
      <c r="R178" s="374">
        <f aca="true" t="shared" si="165" ref="R178:R183">U178+X178</f>
        <v>6153</v>
      </c>
      <c r="S178" s="374">
        <f aca="true" t="shared" si="166" ref="S178:S183">V178+Y178</f>
        <v>0</v>
      </c>
      <c r="T178" s="374">
        <f aca="true" t="shared" si="167" ref="T178:T183">W178+Z178</f>
        <v>6153</v>
      </c>
      <c r="U178" s="665">
        <v>6153</v>
      </c>
      <c r="V178" s="666"/>
      <c r="W178" s="667">
        <f aca="true" t="shared" si="168" ref="W178:W183">U178+V178</f>
        <v>6153</v>
      </c>
      <c r="X178" s="668"/>
      <c r="Y178" s="666"/>
      <c r="Z178" s="667">
        <f aca="true" t="shared" si="169" ref="Z178:Z183">X178+Y178</f>
        <v>0</v>
      </c>
    </row>
    <row r="179" spans="1:26" s="156" customFormat="1" ht="13.5" customHeight="1" hidden="1">
      <c r="A179" s="721"/>
      <c r="B179" s="630" t="s">
        <v>430</v>
      </c>
      <c r="C179" s="630"/>
      <c r="D179" s="628"/>
      <c r="E179" s="628"/>
      <c r="F179" s="628"/>
      <c r="G179" s="628"/>
      <c r="H179" s="629"/>
      <c r="I179" s="253">
        <f t="shared" si="162"/>
        <v>4158</v>
      </c>
      <c r="J179" s="253">
        <f t="shared" si="162"/>
        <v>0</v>
      </c>
      <c r="K179" s="253">
        <f t="shared" si="162"/>
        <v>4158</v>
      </c>
      <c r="L179" s="255">
        <v>4158</v>
      </c>
      <c r="M179" s="256"/>
      <c r="N179" s="257">
        <f t="shared" si="163"/>
        <v>4158</v>
      </c>
      <c r="O179" s="258"/>
      <c r="P179" s="256"/>
      <c r="Q179" s="257">
        <f t="shared" si="164"/>
        <v>0</v>
      </c>
      <c r="R179" s="253">
        <f t="shared" si="165"/>
        <v>4158</v>
      </c>
      <c r="S179" s="253">
        <f t="shared" si="166"/>
        <v>0</v>
      </c>
      <c r="T179" s="253">
        <f t="shared" si="167"/>
        <v>4158</v>
      </c>
      <c r="U179" s="255">
        <v>4158</v>
      </c>
      <c r="V179" s="256"/>
      <c r="W179" s="257">
        <f t="shared" si="168"/>
        <v>4158</v>
      </c>
      <c r="X179" s="258"/>
      <c r="Y179" s="256"/>
      <c r="Z179" s="257">
        <f t="shared" si="169"/>
        <v>0</v>
      </c>
    </row>
    <row r="180" spans="1:26" s="156" customFormat="1" ht="13.5" customHeight="1" hidden="1">
      <c r="A180" s="721"/>
      <c r="B180" s="722" t="s">
        <v>431</v>
      </c>
      <c r="C180" s="722"/>
      <c r="D180" s="628"/>
      <c r="E180" s="628"/>
      <c r="F180" s="628"/>
      <c r="G180" s="628"/>
      <c r="H180" s="629"/>
      <c r="I180" s="253">
        <f t="shared" si="162"/>
        <v>2908</v>
      </c>
      <c r="J180" s="253">
        <f t="shared" si="162"/>
        <v>0</v>
      </c>
      <c r="K180" s="253">
        <f t="shared" si="162"/>
        <v>2908</v>
      </c>
      <c r="L180" s="255">
        <v>2908</v>
      </c>
      <c r="M180" s="256"/>
      <c r="N180" s="257">
        <f t="shared" si="163"/>
        <v>2908</v>
      </c>
      <c r="O180" s="258"/>
      <c r="P180" s="256"/>
      <c r="Q180" s="257">
        <f t="shared" si="164"/>
        <v>0</v>
      </c>
      <c r="R180" s="253">
        <f t="shared" si="165"/>
        <v>2908</v>
      </c>
      <c r="S180" s="253">
        <f t="shared" si="166"/>
        <v>0</v>
      </c>
      <c r="T180" s="253">
        <f t="shared" si="167"/>
        <v>2908</v>
      </c>
      <c r="U180" s="255">
        <v>2908</v>
      </c>
      <c r="V180" s="256"/>
      <c r="W180" s="257">
        <f t="shared" si="168"/>
        <v>2908</v>
      </c>
      <c r="X180" s="258"/>
      <c r="Y180" s="256"/>
      <c r="Z180" s="257">
        <f t="shared" si="169"/>
        <v>0</v>
      </c>
    </row>
    <row r="181" spans="1:26" s="156" customFormat="1" ht="13.5" customHeight="1" hidden="1">
      <c r="A181" s="721"/>
      <c r="B181" s="723" t="s">
        <v>432</v>
      </c>
      <c r="C181" s="723"/>
      <c r="D181" s="628"/>
      <c r="E181" s="628"/>
      <c r="F181" s="628"/>
      <c r="G181" s="628"/>
      <c r="H181" s="629"/>
      <c r="I181" s="262">
        <f t="shared" si="162"/>
        <v>2093</v>
      </c>
      <c r="J181" s="262">
        <f t="shared" si="162"/>
        <v>0</v>
      </c>
      <c r="K181" s="262">
        <f t="shared" si="162"/>
        <v>2093</v>
      </c>
      <c r="L181" s="264">
        <v>2093</v>
      </c>
      <c r="M181" s="265"/>
      <c r="N181" s="266">
        <f t="shared" si="163"/>
        <v>2093</v>
      </c>
      <c r="O181" s="267"/>
      <c r="P181" s="265"/>
      <c r="Q181" s="266">
        <f t="shared" si="164"/>
        <v>0</v>
      </c>
      <c r="R181" s="262">
        <f t="shared" si="165"/>
        <v>2093</v>
      </c>
      <c r="S181" s="262">
        <f t="shared" si="166"/>
        <v>0</v>
      </c>
      <c r="T181" s="262">
        <f t="shared" si="167"/>
        <v>2093</v>
      </c>
      <c r="U181" s="264">
        <v>2093</v>
      </c>
      <c r="V181" s="265"/>
      <c r="W181" s="266">
        <f t="shared" si="168"/>
        <v>2093</v>
      </c>
      <c r="X181" s="267"/>
      <c r="Y181" s="265"/>
      <c r="Z181" s="266">
        <f t="shared" si="169"/>
        <v>0</v>
      </c>
    </row>
    <row r="182" spans="1:26" s="156" customFormat="1" ht="15" customHeight="1" hidden="1">
      <c r="A182" s="721"/>
      <c r="B182" s="724" t="s">
        <v>433</v>
      </c>
      <c r="C182" s="724"/>
      <c r="D182" s="725">
        <v>892</v>
      </c>
      <c r="E182" s="275" t="s">
        <v>272</v>
      </c>
      <c r="F182" s="275" t="s">
        <v>246</v>
      </c>
      <c r="G182" s="275" t="s">
        <v>429</v>
      </c>
      <c r="H182" s="726" t="s">
        <v>384</v>
      </c>
      <c r="I182" s="244">
        <f t="shared" si="162"/>
        <v>7617</v>
      </c>
      <c r="J182" s="244">
        <f t="shared" si="162"/>
        <v>0</v>
      </c>
      <c r="K182" s="244">
        <f t="shared" si="162"/>
        <v>7617</v>
      </c>
      <c r="L182" s="246">
        <v>7617</v>
      </c>
      <c r="M182" s="247"/>
      <c r="N182" s="248">
        <f t="shared" si="163"/>
        <v>7617</v>
      </c>
      <c r="O182" s="249"/>
      <c r="P182" s="247"/>
      <c r="Q182" s="248">
        <f t="shared" si="164"/>
        <v>0</v>
      </c>
      <c r="R182" s="244">
        <f t="shared" si="165"/>
        <v>7617</v>
      </c>
      <c r="S182" s="244">
        <f t="shared" si="166"/>
        <v>0</v>
      </c>
      <c r="T182" s="244">
        <f t="shared" si="167"/>
        <v>7617</v>
      </c>
      <c r="U182" s="246">
        <v>7617</v>
      </c>
      <c r="V182" s="247"/>
      <c r="W182" s="248">
        <f t="shared" si="168"/>
        <v>7617</v>
      </c>
      <c r="X182" s="249"/>
      <c r="Y182" s="247"/>
      <c r="Z182" s="248">
        <f t="shared" si="169"/>
        <v>0</v>
      </c>
    </row>
    <row r="183" spans="1:26" s="156" customFormat="1" ht="15" customHeight="1" hidden="1">
      <c r="A183" s="721"/>
      <c r="B183" s="727" t="s">
        <v>434</v>
      </c>
      <c r="C183" s="727"/>
      <c r="D183" s="725"/>
      <c r="E183" s="275"/>
      <c r="F183" s="275"/>
      <c r="G183" s="275"/>
      <c r="H183" s="726"/>
      <c r="I183" s="296">
        <f t="shared" si="162"/>
        <v>3611</v>
      </c>
      <c r="J183" s="296">
        <f t="shared" si="162"/>
        <v>0</v>
      </c>
      <c r="K183" s="296">
        <f t="shared" si="162"/>
        <v>3611</v>
      </c>
      <c r="L183" s="298">
        <v>3611</v>
      </c>
      <c r="M183" s="299"/>
      <c r="N183" s="300">
        <f t="shared" si="163"/>
        <v>3611</v>
      </c>
      <c r="O183" s="301"/>
      <c r="P183" s="299"/>
      <c r="Q183" s="300">
        <f t="shared" si="164"/>
        <v>0</v>
      </c>
      <c r="R183" s="296">
        <f t="shared" si="165"/>
        <v>3611</v>
      </c>
      <c r="S183" s="296">
        <f t="shared" si="166"/>
        <v>0</v>
      </c>
      <c r="T183" s="296">
        <f t="shared" si="167"/>
        <v>3611</v>
      </c>
      <c r="U183" s="298">
        <v>3611</v>
      </c>
      <c r="V183" s="299"/>
      <c r="W183" s="300">
        <f t="shared" si="168"/>
        <v>3611</v>
      </c>
      <c r="X183" s="301"/>
      <c r="Y183" s="299"/>
      <c r="Z183" s="300">
        <f t="shared" si="169"/>
        <v>0</v>
      </c>
    </row>
    <row r="184" spans="1:26" s="156" customFormat="1" ht="12.75" customHeight="1" hidden="1">
      <c r="A184" s="721"/>
      <c r="B184" s="728" t="s">
        <v>435</v>
      </c>
      <c r="C184" s="728"/>
      <c r="D184" s="729">
        <v>892</v>
      </c>
      <c r="E184" s="730" t="s">
        <v>272</v>
      </c>
      <c r="F184" s="731" t="s">
        <v>246</v>
      </c>
      <c r="G184" s="731" t="s">
        <v>429</v>
      </c>
      <c r="H184" s="732" t="s">
        <v>384</v>
      </c>
      <c r="I184" s="636">
        <f aca="true" t="shared" si="170" ref="I184:Q184">I182+I183</f>
        <v>11228</v>
      </c>
      <c r="J184" s="636">
        <f t="shared" si="170"/>
        <v>0</v>
      </c>
      <c r="K184" s="636">
        <f t="shared" si="170"/>
        <v>11228</v>
      </c>
      <c r="L184" s="637">
        <f t="shared" si="170"/>
        <v>11228</v>
      </c>
      <c r="M184" s="638">
        <f t="shared" si="170"/>
        <v>0</v>
      </c>
      <c r="N184" s="639">
        <f t="shared" si="170"/>
        <v>11228</v>
      </c>
      <c r="O184" s="640">
        <f t="shared" si="170"/>
        <v>0</v>
      </c>
      <c r="P184" s="638">
        <f t="shared" si="170"/>
        <v>0</v>
      </c>
      <c r="Q184" s="639">
        <f t="shared" si="170"/>
        <v>0</v>
      </c>
      <c r="R184" s="636">
        <f aca="true" t="shared" si="171" ref="R184:Z184">R182+R183</f>
        <v>11228</v>
      </c>
      <c r="S184" s="636">
        <f t="shared" si="171"/>
        <v>0</v>
      </c>
      <c r="T184" s="636">
        <f t="shared" si="171"/>
        <v>11228</v>
      </c>
      <c r="U184" s="637">
        <f t="shared" si="171"/>
        <v>11228</v>
      </c>
      <c r="V184" s="638">
        <f t="shared" si="171"/>
        <v>0</v>
      </c>
      <c r="W184" s="639">
        <f t="shared" si="171"/>
        <v>11228</v>
      </c>
      <c r="X184" s="640">
        <f t="shared" si="171"/>
        <v>0</v>
      </c>
      <c r="Y184" s="638">
        <f t="shared" si="171"/>
        <v>0</v>
      </c>
      <c r="Z184" s="639">
        <f t="shared" si="171"/>
        <v>0</v>
      </c>
    </row>
    <row r="185" spans="1:26" s="156" customFormat="1" ht="16.5" customHeight="1" hidden="1">
      <c r="A185" s="721"/>
      <c r="B185" s="733" t="s">
        <v>436</v>
      </c>
      <c r="C185" s="733"/>
      <c r="D185" s="341" t="s">
        <v>239</v>
      </c>
      <c r="E185" s="341" t="s">
        <v>272</v>
      </c>
      <c r="F185" s="648" t="s">
        <v>246</v>
      </c>
      <c r="G185" s="648" t="s">
        <v>437</v>
      </c>
      <c r="H185" s="649" t="s">
        <v>243</v>
      </c>
      <c r="I185" s="204">
        <f aca="true" t="shared" si="172" ref="I185:Q185">I178+I179+I180+I181+I184</f>
        <v>26540</v>
      </c>
      <c r="J185" s="204">
        <f t="shared" si="172"/>
        <v>0</v>
      </c>
      <c r="K185" s="204">
        <f t="shared" si="172"/>
        <v>26540</v>
      </c>
      <c r="L185" s="205">
        <f t="shared" si="172"/>
        <v>26540</v>
      </c>
      <c r="M185" s="206">
        <f t="shared" si="172"/>
        <v>0</v>
      </c>
      <c r="N185" s="207">
        <f t="shared" si="172"/>
        <v>26540</v>
      </c>
      <c r="O185" s="208">
        <f t="shared" si="172"/>
        <v>0</v>
      </c>
      <c r="P185" s="206">
        <f t="shared" si="172"/>
        <v>0</v>
      </c>
      <c r="Q185" s="207">
        <f t="shared" si="172"/>
        <v>0</v>
      </c>
      <c r="R185" s="204">
        <f aca="true" t="shared" si="173" ref="R185:Z185">R178+R179+R180+R181+R184</f>
        <v>26540</v>
      </c>
      <c r="S185" s="204">
        <f t="shared" si="173"/>
        <v>0</v>
      </c>
      <c r="T185" s="204">
        <f t="shared" si="173"/>
        <v>26540</v>
      </c>
      <c r="U185" s="205">
        <f t="shared" si="173"/>
        <v>26540</v>
      </c>
      <c r="V185" s="206">
        <f t="shared" si="173"/>
        <v>0</v>
      </c>
      <c r="W185" s="207">
        <f t="shared" si="173"/>
        <v>26540</v>
      </c>
      <c r="X185" s="208">
        <f t="shared" si="173"/>
        <v>0</v>
      </c>
      <c r="Y185" s="206">
        <f t="shared" si="173"/>
        <v>0</v>
      </c>
      <c r="Z185" s="207">
        <f t="shared" si="173"/>
        <v>0</v>
      </c>
    </row>
    <row r="186" spans="1:26" s="156" customFormat="1" ht="15" customHeight="1" hidden="1">
      <c r="A186" s="734" t="s">
        <v>438</v>
      </c>
      <c r="B186" s="734"/>
      <c r="C186" s="734"/>
      <c r="D186" s="341" t="s">
        <v>239</v>
      </c>
      <c r="E186" s="341" t="s">
        <v>272</v>
      </c>
      <c r="F186" s="648" t="s">
        <v>246</v>
      </c>
      <c r="G186" s="648" t="s">
        <v>439</v>
      </c>
      <c r="H186" s="649" t="s">
        <v>243</v>
      </c>
      <c r="I186" s="204">
        <f>I177+I185</f>
        <v>191534.9</v>
      </c>
      <c r="J186" s="204">
        <f aca="true" t="shared" si="174" ref="J186:Q186">J177+J185</f>
        <v>6291.3</v>
      </c>
      <c r="K186" s="204">
        <f t="shared" si="174"/>
        <v>197826.2</v>
      </c>
      <c r="L186" s="205">
        <f t="shared" si="174"/>
        <v>53368</v>
      </c>
      <c r="M186" s="206">
        <f t="shared" si="174"/>
        <v>2888.1</v>
      </c>
      <c r="N186" s="207">
        <f t="shared" si="174"/>
        <v>56256.1</v>
      </c>
      <c r="O186" s="208">
        <f t="shared" si="174"/>
        <v>138166.9</v>
      </c>
      <c r="P186" s="206">
        <f t="shared" si="174"/>
        <v>3403.2</v>
      </c>
      <c r="Q186" s="207">
        <f t="shared" si="174"/>
        <v>141570.1</v>
      </c>
      <c r="R186" s="204">
        <f aca="true" t="shared" si="175" ref="R186:Z186">R177+R185</f>
        <v>191534.9</v>
      </c>
      <c r="S186" s="204">
        <f t="shared" si="175"/>
        <v>6291.3</v>
      </c>
      <c r="T186" s="204">
        <f t="shared" si="175"/>
        <v>197826.2</v>
      </c>
      <c r="U186" s="205">
        <f t="shared" si="175"/>
        <v>53368</v>
      </c>
      <c r="V186" s="206">
        <f t="shared" si="175"/>
        <v>2888.1</v>
      </c>
      <c r="W186" s="207">
        <f t="shared" si="175"/>
        <v>56256.1</v>
      </c>
      <c r="X186" s="208">
        <f t="shared" si="175"/>
        <v>138166.9</v>
      </c>
      <c r="Y186" s="206">
        <f t="shared" si="175"/>
        <v>3403.2</v>
      </c>
      <c r="Z186" s="207">
        <f t="shared" si="175"/>
        <v>141570.1</v>
      </c>
    </row>
    <row r="187" spans="1:26" s="156" customFormat="1" ht="15.75" customHeight="1" hidden="1">
      <c r="A187" s="239" t="s">
        <v>440</v>
      </c>
      <c r="B187" s="735" t="s">
        <v>441</v>
      </c>
      <c r="C187" s="735"/>
      <c r="D187" s="736" t="s">
        <v>239</v>
      </c>
      <c r="E187" s="673" t="s">
        <v>272</v>
      </c>
      <c r="F187" s="672" t="s">
        <v>272</v>
      </c>
      <c r="G187" s="672" t="s">
        <v>442</v>
      </c>
      <c r="H187" s="674" t="s">
        <v>443</v>
      </c>
      <c r="I187" s="362">
        <f aca="true" t="shared" si="176" ref="I187:Q187">I188+I189</f>
        <v>657</v>
      </c>
      <c r="J187" s="362">
        <f t="shared" si="176"/>
        <v>0</v>
      </c>
      <c r="K187" s="362">
        <f t="shared" si="176"/>
        <v>657</v>
      </c>
      <c r="L187" s="364">
        <f t="shared" si="176"/>
        <v>657</v>
      </c>
      <c r="M187" s="365">
        <f t="shared" si="176"/>
        <v>0</v>
      </c>
      <c r="N187" s="366">
        <f t="shared" si="176"/>
        <v>657</v>
      </c>
      <c r="O187" s="367">
        <f t="shared" si="176"/>
        <v>0</v>
      </c>
      <c r="P187" s="365">
        <f t="shared" si="176"/>
        <v>0</v>
      </c>
      <c r="Q187" s="366">
        <f t="shared" si="176"/>
        <v>0</v>
      </c>
      <c r="R187" s="362">
        <f aca="true" t="shared" si="177" ref="R187:Z187">R188+R189</f>
        <v>657</v>
      </c>
      <c r="S187" s="362">
        <f t="shared" si="177"/>
        <v>0</v>
      </c>
      <c r="T187" s="362">
        <f t="shared" si="177"/>
        <v>657</v>
      </c>
      <c r="U187" s="364">
        <f t="shared" si="177"/>
        <v>657</v>
      </c>
      <c r="V187" s="365">
        <f t="shared" si="177"/>
        <v>0</v>
      </c>
      <c r="W187" s="366">
        <f t="shared" si="177"/>
        <v>657</v>
      </c>
      <c r="X187" s="367">
        <f t="shared" si="177"/>
        <v>0</v>
      </c>
      <c r="Y187" s="365">
        <f t="shared" si="177"/>
        <v>0</v>
      </c>
      <c r="Z187" s="366">
        <f t="shared" si="177"/>
        <v>0</v>
      </c>
    </row>
    <row r="188" spans="1:26" s="156" customFormat="1" ht="13.5" customHeight="1" hidden="1">
      <c r="A188" s="239"/>
      <c r="B188" s="737" t="s">
        <v>228</v>
      </c>
      <c r="C188" s="738" t="s">
        <v>444</v>
      </c>
      <c r="D188" s="739">
        <v>892</v>
      </c>
      <c r="E188" s="430" t="s">
        <v>272</v>
      </c>
      <c r="F188" s="430" t="s">
        <v>272</v>
      </c>
      <c r="G188" s="430" t="s">
        <v>442</v>
      </c>
      <c r="H188" s="509" t="s">
        <v>443</v>
      </c>
      <c r="I188" s="253">
        <f aca="true" t="shared" si="178" ref="I188:K189">L188+O188</f>
        <v>388</v>
      </c>
      <c r="J188" s="253">
        <f t="shared" si="178"/>
        <v>0</v>
      </c>
      <c r="K188" s="253">
        <f t="shared" si="178"/>
        <v>388</v>
      </c>
      <c r="L188" s="255">
        <v>388</v>
      </c>
      <c r="M188" s="256"/>
      <c r="N188" s="257">
        <f>L188+M188</f>
        <v>388</v>
      </c>
      <c r="O188" s="258"/>
      <c r="P188" s="256"/>
      <c r="Q188" s="257">
        <f>O188+P188</f>
        <v>0</v>
      </c>
      <c r="R188" s="253">
        <f aca="true" t="shared" si="179" ref="R188:T189">U188+X188</f>
        <v>388</v>
      </c>
      <c r="S188" s="253">
        <f t="shared" si="179"/>
        <v>0</v>
      </c>
      <c r="T188" s="253">
        <f t="shared" si="179"/>
        <v>388</v>
      </c>
      <c r="U188" s="255">
        <v>388</v>
      </c>
      <c r="V188" s="256"/>
      <c r="W188" s="257">
        <f>U188+V188</f>
        <v>388</v>
      </c>
      <c r="X188" s="258"/>
      <c r="Y188" s="256"/>
      <c r="Z188" s="257">
        <f>X188+Y188</f>
        <v>0</v>
      </c>
    </row>
    <row r="189" spans="1:26" s="156" customFormat="1" ht="13.5" customHeight="1" hidden="1">
      <c r="A189" s="239"/>
      <c r="B189" s="737"/>
      <c r="C189" s="738" t="s">
        <v>445</v>
      </c>
      <c r="D189" s="739"/>
      <c r="E189" s="430"/>
      <c r="F189" s="430"/>
      <c r="G189" s="430"/>
      <c r="H189" s="509"/>
      <c r="I189" s="262">
        <f t="shared" si="178"/>
        <v>269</v>
      </c>
      <c r="J189" s="262">
        <f t="shared" si="178"/>
        <v>0</v>
      </c>
      <c r="K189" s="262">
        <f t="shared" si="178"/>
        <v>269</v>
      </c>
      <c r="L189" s="264">
        <v>269</v>
      </c>
      <c r="M189" s="265"/>
      <c r="N189" s="266">
        <f>L189+M189</f>
        <v>269</v>
      </c>
      <c r="O189" s="267"/>
      <c r="P189" s="265"/>
      <c r="Q189" s="266">
        <f>O189+P189</f>
        <v>0</v>
      </c>
      <c r="R189" s="262">
        <f t="shared" si="179"/>
        <v>269</v>
      </c>
      <c r="S189" s="262">
        <f t="shared" si="179"/>
        <v>0</v>
      </c>
      <c r="T189" s="262">
        <f t="shared" si="179"/>
        <v>269</v>
      </c>
      <c r="U189" s="264">
        <v>269</v>
      </c>
      <c r="V189" s="265"/>
      <c r="W189" s="266">
        <f>U189+V189</f>
        <v>269</v>
      </c>
      <c r="X189" s="267"/>
      <c r="Y189" s="265"/>
      <c r="Z189" s="266">
        <f>X189+Y189</f>
        <v>0</v>
      </c>
    </row>
    <row r="190" spans="1:26" s="156" customFormat="1" ht="16.5" customHeight="1" hidden="1">
      <c r="A190" s="239"/>
      <c r="B190" s="740" t="s">
        <v>446</v>
      </c>
      <c r="C190" s="740"/>
      <c r="D190" s="741">
        <v>892</v>
      </c>
      <c r="E190" s="742" t="s">
        <v>272</v>
      </c>
      <c r="F190" s="358" t="s">
        <v>272</v>
      </c>
      <c r="G190" s="358" t="s">
        <v>447</v>
      </c>
      <c r="H190" s="563" t="s">
        <v>443</v>
      </c>
      <c r="I190" s="390">
        <f aca="true" t="shared" si="180" ref="I190:Q190">I191+I192</f>
        <v>3305.4</v>
      </c>
      <c r="J190" s="390">
        <f t="shared" si="180"/>
        <v>0</v>
      </c>
      <c r="K190" s="390">
        <f t="shared" si="180"/>
        <v>3305.4</v>
      </c>
      <c r="L190" s="392">
        <f t="shared" si="180"/>
        <v>3010</v>
      </c>
      <c r="M190" s="393">
        <f t="shared" si="180"/>
        <v>0</v>
      </c>
      <c r="N190" s="394">
        <f t="shared" si="180"/>
        <v>3010</v>
      </c>
      <c r="O190" s="395">
        <f t="shared" si="180"/>
        <v>295.4</v>
      </c>
      <c r="P190" s="393">
        <f t="shared" si="180"/>
        <v>0</v>
      </c>
      <c r="Q190" s="394">
        <f t="shared" si="180"/>
        <v>295.4</v>
      </c>
      <c r="R190" s="390">
        <f aca="true" t="shared" si="181" ref="R190:Z190">R191+R192</f>
        <v>3305.4</v>
      </c>
      <c r="S190" s="390">
        <f t="shared" si="181"/>
        <v>0</v>
      </c>
      <c r="T190" s="390">
        <f t="shared" si="181"/>
        <v>3305.4</v>
      </c>
      <c r="U190" s="392">
        <f t="shared" si="181"/>
        <v>3010</v>
      </c>
      <c r="V190" s="393">
        <f t="shared" si="181"/>
        <v>0</v>
      </c>
      <c r="W190" s="394">
        <f t="shared" si="181"/>
        <v>3010</v>
      </c>
      <c r="X190" s="395">
        <f t="shared" si="181"/>
        <v>295.4</v>
      </c>
      <c r="Y190" s="393">
        <f t="shared" si="181"/>
        <v>0</v>
      </c>
      <c r="Z190" s="394">
        <f t="shared" si="181"/>
        <v>295.4</v>
      </c>
    </row>
    <row r="191" spans="1:26" s="156" customFormat="1" ht="12.75" customHeight="1" hidden="1">
      <c r="A191" s="239"/>
      <c r="B191" s="737" t="s">
        <v>228</v>
      </c>
      <c r="C191" s="738" t="s">
        <v>448</v>
      </c>
      <c r="D191" s="739">
        <v>892</v>
      </c>
      <c r="E191" s="430" t="s">
        <v>272</v>
      </c>
      <c r="F191" s="430" t="s">
        <v>272</v>
      </c>
      <c r="G191" s="529" t="s">
        <v>447</v>
      </c>
      <c r="H191" s="647" t="s">
        <v>443</v>
      </c>
      <c r="I191" s="253">
        <f aca="true" t="shared" si="182" ref="I191:K193">L191+O191</f>
        <v>3010</v>
      </c>
      <c r="J191" s="253">
        <f t="shared" si="182"/>
        <v>0</v>
      </c>
      <c r="K191" s="253">
        <f t="shared" si="182"/>
        <v>3010</v>
      </c>
      <c r="L191" s="255">
        <v>3010</v>
      </c>
      <c r="M191" s="256"/>
      <c r="N191" s="257">
        <f>L191+M191</f>
        <v>3010</v>
      </c>
      <c r="O191" s="258"/>
      <c r="P191" s="256"/>
      <c r="Q191" s="257">
        <f>O191+P191</f>
        <v>0</v>
      </c>
      <c r="R191" s="253">
        <f aca="true" t="shared" si="183" ref="R191:T193">U191+X191</f>
        <v>3010</v>
      </c>
      <c r="S191" s="253">
        <f t="shared" si="183"/>
        <v>0</v>
      </c>
      <c r="T191" s="253">
        <f t="shared" si="183"/>
        <v>3010</v>
      </c>
      <c r="U191" s="255">
        <v>3010</v>
      </c>
      <c r="V191" s="256"/>
      <c r="W191" s="257">
        <f>U191+V191</f>
        <v>3010</v>
      </c>
      <c r="X191" s="258"/>
      <c r="Y191" s="256"/>
      <c r="Z191" s="257">
        <f>X191+Y191</f>
        <v>0</v>
      </c>
    </row>
    <row r="192" spans="1:26" s="156" customFormat="1" ht="13.5" customHeight="1" hidden="1">
      <c r="A192" s="239"/>
      <c r="B192" s="737"/>
      <c r="C192" s="743" t="s">
        <v>449</v>
      </c>
      <c r="D192" s="739"/>
      <c r="E192" s="430"/>
      <c r="F192" s="430"/>
      <c r="G192" s="744" t="s">
        <v>450</v>
      </c>
      <c r="H192" s="647"/>
      <c r="I192" s="262">
        <f t="shared" si="182"/>
        <v>295.4</v>
      </c>
      <c r="J192" s="262">
        <f t="shared" si="182"/>
        <v>0</v>
      </c>
      <c r="K192" s="262">
        <f t="shared" si="182"/>
        <v>295.4</v>
      </c>
      <c r="L192" s="264">
        <v>0</v>
      </c>
      <c r="M192" s="265"/>
      <c r="N192" s="266">
        <f>L192+M192</f>
        <v>0</v>
      </c>
      <c r="O192" s="267">
        <v>295.4</v>
      </c>
      <c r="P192" s="265"/>
      <c r="Q192" s="266">
        <f>O192+P192</f>
        <v>295.4</v>
      </c>
      <c r="R192" s="262">
        <f t="shared" si="183"/>
        <v>295.4</v>
      </c>
      <c r="S192" s="262">
        <f t="shared" si="183"/>
        <v>0</v>
      </c>
      <c r="T192" s="262">
        <f t="shared" si="183"/>
        <v>295.4</v>
      </c>
      <c r="U192" s="264">
        <v>0</v>
      </c>
      <c r="V192" s="265"/>
      <c r="W192" s="266">
        <f>U192+V192</f>
        <v>0</v>
      </c>
      <c r="X192" s="267">
        <v>295.4</v>
      </c>
      <c r="Y192" s="265"/>
      <c r="Z192" s="266">
        <f>X192+Y192</f>
        <v>295.4</v>
      </c>
    </row>
    <row r="193" spans="1:26" s="156" customFormat="1" ht="23.25" customHeight="1" hidden="1">
      <c r="A193" s="239"/>
      <c r="B193" s="711" t="s">
        <v>451</v>
      </c>
      <c r="C193" s="711"/>
      <c r="D193" s="745" t="s">
        <v>239</v>
      </c>
      <c r="E193" s="746" t="s">
        <v>272</v>
      </c>
      <c r="F193" s="747" t="s">
        <v>272</v>
      </c>
      <c r="G193" s="747" t="s">
        <v>319</v>
      </c>
      <c r="H193" s="748" t="s">
        <v>248</v>
      </c>
      <c r="I193" s="253">
        <f t="shared" si="182"/>
        <v>123</v>
      </c>
      <c r="J193" s="253">
        <f t="shared" si="182"/>
        <v>0</v>
      </c>
      <c r="K193" s="253">
        <f t="shared" si="182"/>
        <v>123</v>
      </c>
      <c r="L193" s="255">
        <v>123</v>
      </c>
      <c r="M193" s="256"/>
      <c r="N193" s="257">
        <f>L193+M193</f>
        <v>123</v>
      </c>
      <c r="O193" s="258"/>
      <c r="P193" s="256"/>
      <c r="Q193" s="257">
        <f>O193+P193</f>
        <v>0</v>
      </c>
      <c r="R193" s="253">
        <f t="shared" si="183"/>
        <v>123</v>
      </c>
      <c r="S193" s="253">
        <f t="shared" si="183"/>
        <v>0</v>
      </c>
      <c r="T193" s="253">
        <f t="shared" si="183"/>
        <v>123</v>
      </c>
      <c r="U193" s="255">
        <v>123</v>
      </c>
      <c r="V193" s="256"/>
      <c r="W193" s="257">
        <f>U193+V193</f>
        <v>123</v>
      </c>
      <c r="X193" s="258"/>
      <c r="Y193" s="256"/>
      <c r="Z193" s="257">
        <f>X193+Y193</f>
        <v>0</v>
      </c>
    </row>
    <row r="194" spans="1:26" s="156" customFormat="1" ht="15.75" customHeight="1" hidden="1">
      <c r="A194" s="734" t="s">
        <v>452</v>
      </c>
      <c r="B194" s="734"/>
      <c r="C194" s="734"/>
      <c r="D194" s="341" t="s">
        <v>239</v>
      </c>
      <c r="E194" s="341" t="s">
        <v>272</v>
      </c>
      <c r="F194" s="648" t="s">
        <v>272</v>
      </c>
      <c r="G194" s="648" t="s">
        <v>242</v>
      </c>
      <c r="H194" s="649" t="s">
        <v>243</v>
      </c>
      <c r="I194" s="204">
        <f>I187+I190+I193</f>
        <v>4085.4</v>
      </c>
      <c r="J194" s="204">
        <f aca="true" t="shared" si="184" ref="J194:Q194">J187+J190+J193</f>
        <v>0</v>
      </c>
      <c r="K194" s="204">
        <f t="shared" si="184"/>
        <v>4085.4</v>
      </c>
      <c r="L194" s="205">
        <f t="shared" si="184"/>
        <v>3790</v>
      </c>
      <c r="M194" s="206">
        <f t="shared" si="184"/>
        <v>0</v>
      </c>
      <c r="N194" s="207">
        <f t="shared" si="184"/>
        <v>3790</v>
      </c>
      <c r="O194" s="208">
        <f t="shared" si="184"/>
        <v>295.4</v>
      </c>
      <c r="P194" s="206">
        <f t="shared" si="184"/>
        <v>0</v>
      </c>
      <c r="Q194" s="207">
        <f t="shared" si="184"/>
        <v>295.4</v>
      </c>
      <c r="R194" s="204">
        <f aca="true" t="shared" si="185" ref="R194:Z194">R187+R190+R193</f>
        <v>4085.4</v>
      </c>
      <c r="S194" s="204">
        <f t="shared" si="185"/>
        <v>0</v>
      </c>
      <c r="T194" s="204">
        <f t="shared" si="185"/>
        <v>4085.4</v>
      </c>
      <c r="U194" s="205">
        <f t="shared" si="185"/>
        <v>3790</v>
      </c>
      <c r="V194" s="206">
        <f t="shared" si="185"/>
        <v>0</v>
      </c>
      <c r="W194" s="207">
        <f t="shared" si="185"/>
        <v>3790</v>
      </c>
      <c r="X194" s="208">
        <f t="shared" si="185"/>
        <v>295.4</v>
      </c>
      <c r="Y194" s="206">
        <f t="shared" si="185"/>
        <v>0</v>
      </c>
      <c r="Z194" s="207">
        <f t="shared" si="185"/>
        <v>295.4</v>
      </c>
    </row>
    <row r="195" spans="1:26" s="156" customFormat="1" ht="17.25" customHeight="1" hidden="1">
      <c r="A195" s="239" t="s">
        <v>453</v>
      </c>
      <c r="B195" s="749" t="s">
        <v>454</v>
      </c>
      <c r="C195" s="749"/>
      <c r="D195" s="280" t="s">
        <v>239</v>
      </c>
      <c r="E195" s="280" t="s">
        <v>272</v>
      </c>
      <c r="F195" s="280" t="s">
        <v>300</v>
      </c>
      <c r="G195" s="577" t="s">
        <v>253</v>
      </c>
      <c r="H195" s="750" t="s">
        <v>248</v>
      </c>
      <c r="I195" s="244">
        <f aca="true" t="shared" si="186" ref="I195:K198">L195+O195</f>
        <v>4339</v>
      </c>
      <c r="J195" s="244">
        <f t="shared" si="186"/>
        <v>0</v>
      </c>
      <c r="K195" s="244">
        <f t="shared" si="186"/>
        <v>4339</v>
      </c>
      <c r="L195" s="246">
        <v>4339</v>
      </c>
      <c r="M195" s="247"/>
      <c r="N195" s="248">
        <f>L195+M195</f>
        <v>4339</v>
      </c>
      <c r="O195" s="249"/>
      <c r="P195" s="247"/>
      <c r="Q195" s="248">
        <f>O195+P195</f>
        <v>0</v>
      </c>
      <c r="R195" s="244">
        <f aca="true" t="shared" si="187" ref="R195:T196">U195+X195</f>
        <v>4339</v>
      </c>
      <c r="S195" s="244">
        <f t="shared" si="187"/>
        <v>0</v>
      </c>
      <c r="T195" s="244">
        <f t="shared" si="187"/>
        <v>4339</v>
      </c>
      <c r="U195" s="246">
        <v>4339</v>
      </c>
      <c r="V195" s="247"/>
      <c r="W195" s="248">
        <f>U195+V195</f>
        <v>4339</v>
      </c>
      <c r="X195" s="249"/>
      <c r="Y195" s="247"/>
      <c r="Z195" s="248">
        <f>X195+Y195</f>
        <v>0</v>
      </c>
    </row>
    <row r="196" spans="1:26" s="156" customFormat="1" ht="14.25" customHeight="1" hidden="1">
      <c r="A196" s="239"/>
      <c r="B196" s="751" t="s">
        <v>455</v>
      </c>
      <c r="C196" s="751"/>
      <c r="D196" s="280"/>
      <c r="E196" s="280"/>
      <c r="F196" s="280"/>
      <c r="G196" s="430" t="s">
        <v>456</v>
      </c>
      <c r="H196" s="647" t="s">
        <v>384</v>
      </c>
      <c r="I196" s="262">
        <f t="shared" si="186"/>
        <v>2501</v>
      </c>
      <c r="J196" s="262">
        <f t="shared" si="186"/>
        <v>0</v>
      </c>
      <c r="K196" s="262">
        <f t="shared" si="186"/>
        <v>2501</v>
      </c>
      <c r="L196" s="264">
        <v>2501</v>
      </c>
      <c r="M196" s="265"/>
      <c r="N196" s="266">
        <f>L196+M196</f>
        <v>2501</v>
      </c>
      <c r="O196" s="267"/>
      <c r="P196" s="265"/>
      <c r="Q196" s="266">
        <f>O196+P196</f>
        <v>0</v>
      </c>
      <c r="R196" s="262">
        <f t="shared" si="187"/>
        <v>2501</v>
      </c>
      <c r="S196" s="262">
        <f t="shared" si="187"/>
        <v>0</v>
      </c>
      <c r="T196" s="262">
        <f t="shared" si="187"/>
        <v>2501</v>
      </c>
      <c r="U196" s="264">
        <v>2501</v>
      </c>
      <c r="V196" s="265"/>
      <c r="W196" s="266">
        <f>U196+V196</f>
        <v>2501</v>
      </c>
      <c r="X196" s="267"/>
      <c r="Y196" s="265"/>
      <c r="Z196" s="266">
        <f>X196+Y196</f>
        <v>0</v>
      </c>
    </row>
    <row r="197" spans="1:26" s="156" customFormat="1" ht="14.25" customHeight="1" hidden="1">
      <c r="A197" s="239"/>
      <c r="B197" s="627" t="s">
        <v>457</v>
      </c>
      <c r="C197" s="627"/>
      <c r="D197" s="752">
        <v>892</v>
      </c>
      <c r="E197" s="753" t="s">
        <v>272</v>
      </c>
      <c r="F197" s="754" t="s">
        <v>300</v>
      </c>
      <c r="G197" s="754" t="s">
        <v>242</v>
      </c>
      <c r="H197" s="754" t="s">
        <v>243</v>
      </c>
      <c r="I197" s="636">
        <f>I198</f>
        <v>140</v>
      </c>
      <c r="J197" s="636">
        <f aca="true" t="shared" si="188" ref="J197:Z197">J198</f>
        <v>0</v>
      </c>
      <c r="K197" s="636">
        <f t="shared" si="188"/>
        <v>140</v>
      </c>
      <c r="L197" s="637">
        <f t="shared" si="188"/>
        <v>140</v>
      </c>
      <c r="M197" s="638">
        <f t="shared" si="188"/>
        <v>0</v>
      </c>
      <c r="N197" s="639">
        <f t="shared" si="188"/>
        <v>140</v>
      </c>
      <c r="O197" s="640">
        <f t="shared" si="188"/>
        <v>0</v>
      </c>
      <c r="P197" s="638">
        <f t="shared" si="188"/>
        <v>0</v>
      </c>
      <c r="Q197" s="639">
        <f t="shared" si="188"/>
        <v>0</v>
      </c>
      <c r="R197" s="636">
        <f>R198</f>
        <v>140</v>
      </c>
      <c r="S197" s="636">
        <f t="shared" si="188"/>
        <v>0</v>
      </c>
      <c r="T197" s="636">
        <f t="shared" si="188"/>
        <v>140</v>
      </c>
      <c r="U197" s="637">
        <f t="shared" si="188"/>
        <v>140</v>
      </c>
      <c r="V197" s="638">
        <f t="shared" si="188"/>
        <v>0</v>
      </c>
      <c r="W197" s="639">
        <f t="shared" si="188"/>
        <v>140</v>
      </c>
      <c r="X197" s="640">
        <f t="shared" si="188"/>
        <v>0</v>
      </c>
      <c r="Y197" s="638">
        <f t="shared" si="188"/>
        <v>0</v>
      </c>
      <c r="Z197" s="639">
        <f t="shared" si="188"/>
        <v>0</v>
      </c>
    </row>
    <row r="198" spans="1:26" s="156" customFormat="1" ht="26.25" customHeight="1" hidden="1">
      <c r="A198" s="239"/>
      <c r="B198" s="755" t="s">
        <v>458</v>
      </c>
      <c r="C198" s="755"/>
      <c r="D198" s="756">
        <v>892</v>
      </c>
      <c r="E198" s="484" t="s">
        <v>272</v>
      </c>
      <c r="F198" s="484" t="s">
        <v>300</v>
      </c>
      <c r="G198" s="757" t="s">
        <v>319</v>
      </c>
      <c r="H198" s="758" t="s">
        <v>248</v>
      </c>
      <c r="I198" s="262">
        <f t="shared" si="186"/>
        <v>140</v>
      </c>
      <c r="J198" s="262">
        <f t="shared" si="186"/>
        <v>0</v>
      </c>
      <c r="K198" s="262">
        <f t="shared" si="186"/>
        <v>140</v>
      </c>
      <c r="L198" s="264">
        <v>140</v>
      </c>
      <c r="M198" s="265"/>
      <c r="N198" s="266">
        <f>L198+M198</f>
        <v>140</v>
      </c>
      <c r="O198" s="267"/>
      <c r="P198" s="265"/>
      <c r="Q198" s="266">
        <f>O198+P198</f>
        <v>0</v>
      </c>
      <c r="R198" s="262">
        <f>U198+X198</f>
        <v>140</v>
      </c>
      <c r="S198" s="262">
        <f>V198+Y198</f>
        <v>0</v>
      </c>
      <c r="T198" s="262">
        <f>W198+Z198</f>
        <v>140</v>
      </c>
      <c r="U198" s="264">
        <v>140</v>
      </c>
      <c r="V198" s="265"/>
      <c r="W198" s="266">
        <f>U198+V198</f>
        <v>140</v>
      </c>
      <c r="X198" s="267"/>
      <c r="Y198" s="265"/>
      <c r="Z198" s="266">
        <f>X198+Y198</f>
        <v>0</v>
      </c>
    </row>
    <row r="199" spans="1:26" s="156" customFormat="1" ht="15.75" customHeight="1" hidden="1">
      <c r="A199" s="734" t="s">
        <v>459</v>
      </c>
      <c r="B199" s="734"/>
      <c r="C199" s="734"/>
      <c r="D199" s="341" t="s">
        <v>239</v>
      </c>
      <c r="E199" s="341" t="s">
        <v>272</v>
      </c>
      <c r="F199" s="648" t="s">
        <v>300</v>
      </c>
      <c r="G199" s="648" t="s">
        <v>242</v>
      </c>
      <c r="H199" s="649" t="s">
        <v>243</v>
      </c>
      <c r="I199" s="204">
        <f>I195+I196+I197</f>
        <v>6980</v>
      </c>
      <c r="J199" s="204">
        <f aca="true" t="shared" si="189" ref="J199:Q199">J195+J196+J197</f>
        <v>0</v>
      </c>
      <c r="K199" s="204">
        <f t="shared" si="189"/>
        <v>6980</v>
      </c>
      <c r="L199" s="205">
        <f t="shared" si="189"/>
        <v>6980</v>
      </c>
      <c r="M199" s="206">
        <f t="shared" si="189"/>
        <v>0</v>
      </c>
      <c r="N199" s="207">
        <f t="shared" si="189"/>
        <v>6980</v>
      </c>
      <c r="O199" s="208">
        <f t="shared" si="189"/>
        <v>0</v>
      </c>
      <c r="P199" s="206">
        <f t="shared" si="189"/>
        <v>0</v>
      </c>
      <c r="Q199" s="207">
        <f t="shared" si="189"/>
        <v>0</v>
      </c>
      <c r="R199" s="204">
        <f>R195+R196+R197</f>
        <v>6980</v>
      </c>
      <c r="S199" s="204">
        <f aca="true" t="shared" si="190" ref="S199:Z199">S195+S196+S197</f>
        <v>0</v>
      </c>
      <c r="T199" s="204">
        <f t="shared" si="190"/>
        <v>6980</v>
      </c>
      <c r="U199" s="205">
        <f t="shared" si="190"/>
        <v>6980</v>
      </c>
      <c r="V199" s="206">
        <f t="shared" si="190"/>
        <v>0</v>
      </c>
      <c r="W199" s="207">
        <f t="shared" si="190"/>
        <v>6980</v>
      </c>
      <c r="X199" s="208">
        <f t="shared" si="190"/>
        <v>0</v>
      </c>
      <c r="Y199" s="206">
        <f t="shared" si="190"/>
        <v>0</v>
      </c>
      <c r="Z199" s="207">
        <f t="shared" si="190"/>
        <v>0</v>
      </c>
    </row>
    <row r="200" spans="1:26" s="156" customFormat="1" ht="27.75" customHeight="1" hidden="1">
      <c r="A200" s="759"/>
      <c r="B200" s="651"/>
      <c r="C200" s="651"/>
      <c r="D200" s="652"/>
      <c r="E200" s="652"/>
      <c r="F200" s="652"/>
      <c r="G200" s="652"/>
      <c r="H200" s="652"/>
      <c r="I200" s="653"/>
      <c r="J200" s="653"/>
      <c r="K200" s="653"/>
      <c r="L200" s="654"/>
      <c r="M200" s="654"/>
      <c r="N200" s="654"/>
      <c r="O200" s="654"/>
      <c r="P200" s="654"/>
      <c r="Q200" s="654"/>
      <c r="R200" s="653"/>
      <c r="S200" s="653"/>
      <c r="T200" s="653"/>
      <c r="U200" s="654"/>
      <c r="V200" s="654"/>
      <c r="W200" s="654"/>
      <c r="X200" s="654"/>
      <c r="Y200" s="654"/>
      <c r="Z200" s="654"/>
    </row>
    <row r="201" spans="1:26" s="156" customFormat="1" ht="35.25" customHeight="1" hidden="1">
      <c r="A201" s="760"/>
      <c r="B201" s="338"/>
      <c r="C201" s="338"/>
      <c r="D201" s="761"/>
      <c r="E201" s="761"/>
      <c r="F201" s="761"/>
      <c r="G201" s="761"/>
      <c r="H201" s="761"/>
      <c r="I201" s="708"/>
      <c r="J201" s="708"/>
      <c r="K201" s="708"/>
      <c r="L201" s="709"/>
      <c r="M201" s="709"/>
      <c r="N201" s="709"/>
      <c r="O201" s="709"/>
      <c r="P201" s="709"/>
      <c r="Q201" s="709"/>
      <c r="R201" s="708"/>
      <c r="S201" s="708"/>
      <c r="T201" s="708"/>
      <c r="U201" s="709"/>
      <c r="V201" s="709"/>
      <c r="W201" s="709"/>
      <c r="X201" s="709"/>
      <c r="Y201" s="709"/>
      <c r="Z201" s="709"/>
    </row>
    <row r="202" spans="1:26" s="156" customFormat="1" ht="21.75" customHeight="1" hidden="1">
      <c r="A202" s="198" t="s">
        <v>460</v>
      </c>
      <c r="B202" s="198"/>
      <c r="C202" s="198"/>
      <c r="D202" s="341" t="s">
        <v>239</v>
      </c>
      <c r="E202" s="343" t="s">
        <v>461</v>
      </c>
      <c r="F202" s="762" t="s">
        <v>241</v>
      </c>
      <c r="G202" s="343" t="s">
        <v>242</v>
      </c>
      <c r="H202" s="451" t="s">
        <v>243</v>
      </c>
      <c r="I202" s="204">
        <f aca="true" t="shared" si="191" ref="I202:Q202">I204+I214</f>
        <v>16650.3</v>
      </c>
      <c r="J202" s="204">
        <f t="shared" si="191"/>
        <v>750</v>
      </c>
      <c r="K202" s="204">
        <f t="shared" si="191"/>
        <v>17400.3</v>
      </c>
      <c r="L202" s="205">
        <f t="shared" si="191"/>
        <v>16545</v>
      </c>
      <c r="M202" s="206">
        <f t="shared" si="191"/>
        <v>150</v>
      </c>
      <c r="N202" s="207">
        <f t="shared" si="191"/>
        <v>16695</v>
      </c>
      <c r="O202" s="208">
        <f t="shared" si="191"/>
        <v>105.3</v>
      </c>
      <c r="P202" s="206">
        <f t="shared" si="191"/>
        <v>600</v>
      </c>
      <c r="Q202" s="207">
        <f t="shared" si="191"/>
        <v>705.3</v>
      </c>
      <c r="R202" s="204">
        <f aca="true" t="shared" si="192" ref="R202:Z202">R204+R214</f>
        <v>16650.3</v>
      </c>
      <c r="S202" s="204">
        <f t="shared" si="192"/>
        <v>750</v>
      </c>
      <c r="T202" s="204">
        <f t="shared" si="192"/>
        <v>17400.3</v>
      </c>
      <c r="U202" s="205">
        <f t="shared" si="192"/>
        <v>16545</v>
      </c>
      <c r="V202" s="206">
        <f t="shared" si="192"/>
        <v>150</v>
      </c>
      <c r="W202" s="207">
        <f t="shared" si="192"/>
        <v>16695</v>
      </c>
      <c r="X202" s="208">
        <f t="shared" si="192"/>
        <v>105.3</v>
      </c>
      <c r="Y202" s="206">
        <f t="shared" si="192"/>
        <v>600</v>
      </c>
      <c r="Z202" s="207">
        <f t="shared" si="192"/>
        <v>705.3</v>
      </c>
    </row>
    <row r="203" spans="1:26" s="156" customFormat="1" ht="10.5" customHeight="1" hidden="1">
      <c r="A203" s="209" t="s">
        <v>244</v>
      </c>
      <c r="B203" s="209"/>
      <c r="C203" s="209"/>
      <c r="D203" s="595"/>
      <c r="E203" s="200"/>
      <c r="F203" s="201"/>
      <c r="G203" s="201"/>
      <c r="H203" s="452"/>
      <c r="I203" s="211">
        <f>I202/I274</f>
        <v>0.03876066801236314</v>
      </c>
      <c r="J203" s="211"/>
      <c r="K203" s="211">
        <f>K202/K274</f>
        <v>0.04066422701091067</v>
      </c>
      <c r="L203" s="212">
        <f>L202/L274</f>
        <v>0.06024381540523023</v>
      </c>
      <c r="M203" s="213"/>
      <c r="N203" s="214">
        <f>N202/N274</f>
        <v>0.059971528341800716</v>
      </c>
      <c r="O203" s="215">
        <f>O202/O274</f>
        <v>0.0006889417971763202</v>
      </c>
      <c r="P203" s="213"/>
      <c r="Q203" s="214">
        <f>Q202/Q274</f>
        <v>0.0046653582760995144</v>
      </c>
      <c r="R203" s="211">
        <f>R202/R274</f>
        <v>0.03928866383195609</v>
      </c>
      <c r="S203" s="211"/>
      <c r="T203" s="211">
        <f>T202/T274</f>
        <v>0.041220337858806196</v>
      </c>
      <c r="U203" s="212">
        <f>U202/U274</f>
        <v>0.06024381540523023</v>
      </c>
      <c r="V203" s="213"/>
      <c r="W203" s="214">
        <f>W202/W274</f>
        <v>0.059971528341800716</v>
      </c>
      <c r="X203" s="215">
        <f>X202/X274</f>
        <v>0.0006830344111828236</v>
      </c>
      <c r="Y203" s="213"/>
      <c r="Z203" s="214">
        <f>Z202/Z274</f>
        <v>0.004624918032786885</v>
      </c>
    </row>
    <row r="204" spans="1:26" s="156" customFormat="1" ht="13.5" customHeight="1" hidden="1">
      <c r="A204" s="763" t="s">
        <v>462</v>
      </c>
      <c r="B204" s="763"/>
      <c r="C204" s="763"/>
      <c r="D204" s="454" t="s">
        <v>239</v>
      </c>
      <c r="E204" s="764" t="s">
        <v>461</v>
      </c>
      <c r="F204" s="764" t="s">
        <v>240</v>
      </c>
      <c r="G204" s="764" t="s">
        <v>242</v>
      </c>
      <c r="H204" s="765" t="s">
        <v>243</v>
      </c>
      <c r="I204" s="466">
        <f>I207+I210+I211+I212+I213</f>
        <v>16601.3</v>
      </c>
      <c r="J204" s="466">
        <f aca="true" t="shared" si="193" ref="J204:Q204">J207+J210+J211+J212+J213</f>
        <v>750</v>
      </c>
      <c r="K204" s="466">
        <f t="shared" si="193"/>
        <v>17351.3</v>
      </c>
      <c r="L204" s="468">
        <f t="shared" si="193"/>
        <v>16496</v>
      </c>
      <c r="M204" s="469">
        <f t="shared" si="193"/>
        <v>150</v>
      </c>
      <c r="N204" s="470">
        <f t="shared" si="193"/>
        <v>16646</v>
      </c>
      <c r="O204" s="471">
        <f t="shared" si="193"/>
        <v>105.3</v>
      </c>
      <c r="P204" s="469">
        <f t="shared" si="193"/>
        <v>600</v>
      </c>
      <c r="Q204" s="470">
        <f t="shared" si="193"/>
        <v>705.3</v>
      </c>
      <c r="R204" s="466">
        <f>R207+R210+R211+R212+R213</f>
        <v>16601.3</v>
      </c>
      <c r="S204" s="466">
        <f aca="true" t="shared" si="194" ref="S204:Z204">S207+S210+S211+S212+S213</f>
        <v>750</v>
      </c>
      <c r="T204" s="466">
        <f t="shared" si="194"/>
        <v>17351.3</v>
      </c>
      <c r="U204" s="468">
        <f t="shared" si="194"/>
        <v>16496</v>
      </c>
      <c r="V204" s="469">
        <f t="shared" si="194"/>
        <v>150</v>
      </c>
      <c r="W204" s="470">
        <f t="shared" si="194"/>
        <v>16646</v>
      </c>
      <c r="X204" s="471">
        <f t="shared" si="194"/>
        <v>105.3</v>
      </c>
      <c r="Y204" s="469">
        <f t="shared" si="194"/>
        <v>600</v>
      </c>
      <c r="Z204" s="470">
        <f t="shared" si="194"/>
        <v>705.3</v>
      </c>
    </row>
    <row r="205" spans="1:26" s="156" customFormat="1" ht="12.75" customHeight="1" hidden="1">
      <c r="A205" s="766" t="s">
        <v>303</v>
      </c>
      <c r="B205" s="749" t="s">
        <v>463</v>
      </c>
      <c r="C205" s="749"/>
      <c r="D205" s="275" t="s">
        <v>239</v>
      </c>
      <c r="E205" s="577" t="s">
        <v>461</v>
      </c>
      <c r="F205" s="577" t="s">
        <v>240</v>
      </c>
      <c r="G205" s="577" t="s">
        <v>464</v>
      </c>
      <c r="H205" s="750" t="s">
        <v>384</v>
      </c>
      <c r="I205" s="244">
        <f aca="true" t="shared" si="195" ref="I205:K206">L205+O205</f>
        <v>7898</v>
      </c>
      <c r="J205" s="244">
        <f t="shared" si="195"/>
        <v>50</v>
      </c>
      <c r="K205" s="244">
        <f t="shared" si="195"/>
        <v>7948</v>
      </c>
      <c r="L205" s="246">
        <v>7898</v>
      </c>
      <c r="M205" s="247">
        <v>50</v>
      </c>
      <c r="N205" s="248">
        <f>L205+M205</f>
        <v>7948</v>
      </c>
      <c r="O205" s="249"/>
      <c r="P205" s="247"/>
      <c r="Q205" s="248">
        <f>O205+P205</f>
        <v>0</v>
      </c>
      <c r="R205" s="244">
        <f aca="true" t="shared" si="196" ref="R205:T206">U205+X205</f>
        <v>7898</v>
      </c>
      <c r="S205" s="244">
        <f t="shared" si="196"/>
        <v>50</v>
      </c>
      <c r="T205" s="244">
        <f t="shared" si="196"/>
        <v>7948</v>
      </c>
      <c r="U205" s="246">
        <v>7898</v>
      </c>
      <c r="V205" s="247">
        <v>50</v>
      </c>
      <c r="W205" s="248">
        <f>U205+V205</f>
        <v>7948</v>
      </c>
      <c r="X205" s="249"/>
      <c r="Y205" s="247"/>
      <c r="Z205" s="248">
        <f>X205+Y205</f>
        <v>0</v>
      </c>
    </row>
    <row r="206" spans="1:26" s="156" customFormat="1" ht="12" customHeight="1" hidden="1">
      <c r="A206" s="766"/>
      <c r="B206" s="738" t="s">
        <v>465</v>
      </c>
      <c r="C206" s="738"/>
      <c r="D206" s="275"/>
      <c r="E206" s="577"/>
      <c r="F206" s="577"/>
      <c r="G206" s="577"/>
      <c r="H206" s="750"/>
      <c r="I206" s="253">
        <f t="shared" si="195"/>
        <v>2575</v>
      </c>
      <c r="J206" s="253">
        <f t="shared" si="195"/>
        <v>100</v>
      </c>
      <c r="K206" s="253">
        <f t="shared" si="195"/>
        <v>2675</v>
      </c>
      <c r="L206" s="255">
        <v>2575</v>
      </c>
      <c r="M206" s="256">
        <v>100</v>
      </c>
      <c r="N206" s="257">
        <f>L206+M206</f>
        <v>2675</v>
      </c>
      <c r="O206" s="258"/>
      <c r="P206" s="256"/>
      <c r="Q206" s="257">
        <f>O206+P206</f>
        <v>0</v>
      </c>
      <c r="R206" s="253">
        <f t="shared" si="196"/>
        <v>2575</v>
      </c>
      <c r="S206" s="253">
        <f t="shared" si="196"/>
        <v>100</v>
      </c>
      <c r="T206" s="253">
        <f t="shared" si="196"/>
        <v>2675</v>
      </c>
      <c r="U206" s="255">
        <v>2575</v>
      </c>
      <c r="V206" s="256">
        <v>100</v>
      </c>
      <c r="W206" s="257">
        <f>U206+V206</f>
        <v>2675</v>
      </c>
      <c r="X206" s="258"/>
      <c r="Y206" s="256"/>
      <c r="Z206" s="257">
        <f>X206+Y206</f>
        <v>0</v>
      </c>
    </row>
    <row r="207" spans="1:26" s="156" customFormat="1" ht="9" customHeight="1" hidden="1">
      <c r="A207" s="766"/>
      <c r="B207" s="738" t="s">
        <v>466</v>
      </c>
      <c r="C207" s="738"/>
      <c r="D207" s="275"/>
      <c r="E207" s="577"/>
      <c r="F207" s="577"/>
      <c r="G207" s="398" t="s">
        <v>464</v>
      </c>
      <c r="H207" s="488" t="s">
        <v>384</v>
      </c>
      <c r="I207" s="402">
        <f aca="true" t="shared" si="197" ref="I207:Q207">I205+I206</f>
        <v>10473</v>
      </c>
      <c r="J207" s="402">
        <f t="shared" si="197"/>
        <v>150</v>
      </c>
      <c r="K207" s="402">
        <f t="shared" si="197"/>
        <v>10623</v>
      </c>
      <c r="L207" s="404">
        <f t="shared" si="197"/>
        <v>10473</v>
      </c>
      <c r="M207" s="405">
        <f t="shared" si="197"/>
        <v>150</v>
      </c>
      <c r="N207" s="406">
        <f t="shared" si="197"/>
        <v>10623</v>
      </c>
      <c r="O207" s="407">
        <f t="shared" si="197"/>
        <v>0</v>
      </c>
      <c r="P207" s="405">
        <f t="shared" si="197"/>
        <v>0</v>
      </c>
      <c r="Q207" s="406">
        <f t="shared" si="197"/>
        <v>0</v>
      </c>
      <c r="R207" s="402">
        <f aca="true" t="shared" si="198" ref="R207:Z207">R205+R206</f>
        <v>10473</v>
      </c>
      <c r="S207" s="402">
        <f t="shared" si="198"/>
        <v>150</v>
      </c>
      <c r="T207" s="402">
        <f t="shared" si="198"/>
        <v>10623</v>
      </c>
      <c r="U207" s="404">
        <f t="shared" si="198"/>
        <v>10473</v>
      </c>
      <c r="V207" s="405">
        <f t="shared" si="198"/>
        <v>150</v>
      </c>
      <c r="W207" s="406">
        <f t="shared" si="198"/>
        <v>10623</v>
      </c>
      <c r="X207" s="407">
        <f t="shared" si="198"/>
        <v>0</v>
      </c>
      <c r="Y207" s="405">
        <f t="shared" si="198"/>
        <v>0</v>
      </c>
      <c r="Z207" s="406">
        <f t="shared" si="198"/>
        <v>0</v>
      </c>
    </row>
    <row r="208" spans="1:26" s="156" customFormat="1" ht="13.5" customHeight="1" hidden="1">
      <c r="A208" s="766"/>
      <c r="B208" s="767" t="s">
        <v>467</v>
      </c>
      <c r="C208" s="767"/>
      <c r="D208" s="275"/>
      <c r="E208" s="577"/>
      <c r="F208" s="577"/>
      <c r="G208" s="519" t="s">
        <v>468</v>
      </c>
      <c r="H208" s="768" t="s">
        <v>384</v>
      </c>
      <c r="I208" s="253">
        <f aca="true" t="shared" si="199" ref="I208:K209">L208+O208</f>
        <v>1473</v>
      </c>
      <c r="J208" s="253">
        <f t="shared" si="199"/>
        <v>0</v>
      </c>
      <c r="K208" s="253">
        <f t="shared" si="199"/>
        <v>1473</v>
      </c>
      <c r="L208" s="255">
        <v>1473</v>
      </c>
      <c r="M208" s="256"/>
      <c r="N208" s="257">
        <f>L208+M208</f>
        <v>1473</v>
      </c>
      <c r="O208" s="258"/>
      <c r="P208" s="256"/>
      <c r="Q208" s="257">
        <f>O208+P208</f>
        <v>0</v>
      </c>
      <c r="R208" s="253">
        <f aca="true" t="shared" si="200" ref="R208:T209">U208+X208</f>
        <v>1473</v>
      </c>
      <c r="S208" s="253">
        <f t="shared" si="200"/>
        <v>0</v>
      </c>
      <c r="T208" s="253">
        <f t="shared" si="200"/>
        <v>1473</v>
      </c>
      <c r="U208" s="255">
        <v>1473</v>
      </c>
      <c r="V208" s="256"/>
      <c r="W208" s="257">
        <f>U208+V208</f>
        <v>1473</v>
      </c>
      <c r="X208" s="258"/>
      <c r="Y208" s="256"/>
      <c r="Z208" s="257">
        <f>X208+Y208</f>
        <v>0</v>
      </c>
    </row>
    <row r="209" spans="1:26" s="156" customFormat="1" ht="12" customHeight="1" hidden="1">
      <c r="A209" s="766"/>
      <c r="B209" s="738" t="s">
        <v>469</v>
      </c>
      <c r="C209" s="738"/>
      <c r="D209" s="275"/>
      <c r="E209" s="577"/>
      <c r="F209" s="577"/>
      <c r="G209" s="519"/>
      <c r="H209" s="768"/>
      <c r="I209" s="253">
        <f t="shared" si="199"/>
        <v>931</v>
      </c>
      <c r="J209" s="253">
        <f t="shared" si="199"/>
        <v>0</v>
      </c>
      <c r="K209" s="253">
        <f t="shared" si="199"/>
        <v>931</v>
      </c>
      <c r="L209" s="255">
        <v>931</v>
      </c>
      <c r="M209" s="256"/>
      <c r="N209" s="257">
        <f>L209+M209</f>
        <v>931</v>
      </c>
      <c r="O209" s="258"/>
      <c r="P209" s="256"/>
      <c r="Q209" s="257">
        <f>O209+P209</f>
        <v>0</v>
      </c>
      <c r="R209" s="253">
        <f t="shared" si="200"/>
        <v>931</v>
      </c>
      <c r="S209" s="253">
        <f t="shared" si="200"/>
        <v>0</v>
      </c>
      <c r="T209" s="253">
        <f t="shared" si="200"/>
        <v>931</v>
      </c>
      <c r="U209" s="255">
        <v>931</v>
      </c>
      <c r="V209" s="256"/>
      <c r="W209" s="257">
        <f>U209+V209</f>
        <v>931</v>
      </c>
      <c r="X209" s="258"/>
      <c r="Y209" s="256"/>
      <c r="Z209" s="257">
        <f>X209+Y209</f>
        <v>0</v>
      </c>
    </row>
    <row r="210" spans="1:26" s="156" customFormat="1" ht="9" customHeight="1" hidden="1">
      <c r="A210" s="766"/>
      <c r="B210" s="738" t="s">
        <v>470</v>
      </c>
      <c r="C210" s="738"/>
      <c r="D210" s="275"/>
      <c r="E210" s="577"/>
      <c r="F210" s="577"/>
      <c r="G210" s="769" t="s">
        <v>471</v>
      </c>
      <c r="H210" s="770" t="s">
        <v>243</v>
      </c>
      <c r="I210" s="402">
        <f aca="true" t="shared" si="201" ref="I210:Q210">I208+I209</f>
        <v>2404</v>
      </c>
      <c r="J210" s="402">
        <f t="shared" si="201"/>
        <v>0</v>
      </c>
      <c r="K210" s="402">
        <f t="shared" si="201"/>
        <v>2404</v>
      </c>
      <c r="L210" s="404">
        <f t="shared" si="201"/>
        <v>2404</v>
      </c>
      <c r="M210" s="405">
        <f t="shared" si="201"/>
        <v>0</v>
      </c>
      <c r="N210" s="406">
        <f t="shared" si="201"/>
        <v>2404</v>
      </c>
      <c r="O210" s="407">
        <f t="shared" si="201"/>
        <v>0</v>
      </c>
      <c r="P210" s="405">
        <f t="shared" si="201"/>
        <v>0</v>
      </c>
      <c r="Q210" s="406">
        <f t="shared" si="201"/>
        <v>0</v>
      </c>
      <c r="R210" s="402">
        <f aca="true" t="shared" si="202" ref="R210:Z210">R208+R209</f>
        <v>2404</v>
      </c>
      <c r="S210" s="402">
        <f t="shared" si="202"/>
        <v>0</v>
      </c>
      <c r="T210" s="402">
        <f t="shared" si="202"/>
        <v>2404</v>
      </c>
      <c r="U210" s="404">
        <f t="shared" si="202"/>
        <v>2404</v>
      </c>
      <c r="V210" s="405">
        <f t="shared" si="202"/>
        <v>0</v>
      </c>
      <c r="W210" s="406">
        <f t="shared" si="202"/>
        <v>2404</v>
      </c>
      <c r="X210" s="407">
        <f t="shared" si="202"/>
        <v>0</v>
      </c>
      <c r="Y210" s="405">
        <f t="shared" si="202"/>
        <v>0</v>
      </c>
      <c r="Z210" s="406">
        <f t="shared" si="202"/>
        <v>0</v>
      </c>
    </row>
    <row r="211" spans="1:26" s="156" customFormat="1" ht="11.25" customHeight="1" hidden="1">
      <c r="A211" s="766"/>
      <c r="B211" s="738" t="s">
        <v>472</v>
      </c>
      <c r="C211" s="738"/>
      <c r="D211" s="275"/>
      <c r="E211" s="577"/>
      <c r="F211" s="577"/>
      <c r="G211" s="519" t="s">
        <v>473</v>
      </c>
      <c r="H211" s="768" t="s">
        <v>384</v>
      </c>
      <c r="I211" s="253">
        <f aca="true" t="shared" si="203" ref="I211:K213">L211+O211</f>
        <v>3619</v>
      </c>
      <c r="J211" s="253">
        <f t="shared" si="203"/>
        <v>0</v>
      </c>
      <c r="K211" s="253">
        <f t="shared" si="203"/>
        <v>3619</v>
      </c>
      <c r="L211" s="255">
        <v>3619</v>
      </c>
      <c r="M211" s="256"/>
      <c r="N211" s="257">
        <f>L211+M211</f>
        <v>3619</v>
      </c>
      <c r="O211" s="258">
        <v>0</v>
      </c>
      <c r="P211" s="256"/>
      <c r="Q211" s="257">
        <f>O211+P211</f>
        <v>0</v>
      </c>
      <c r="R211" s="253">
        <f aca="true" t="shared" si="204" ref="R211:T213">U211+X211</f>
        <v>3619</v>
      </c>
      <c r="S211" s="253">
        <f t="shared" si="204"/>
        <v>0</v>
      </c>
      <c r="T211" s="253">
        <f t="shared" si="204"/>
        <v>3619</v>
      </c>
      <c r="U211" s="255">
        <v>3619</v>
      </c>
      <c r="V211" s="256"/>
      <c r="W211" s="257">
        <f>U211+V211</f>
        <v>3619</v>
      </c>
      <c r="X211" s="258">
        <v>0</v>
      </c>
      <c r="Y211" s="256"/>
      <c r="Z211" s="257">
        <f>X211+Y211</f>
        <v>0</v>
      </c>
    </row>
    <row r="212" spans="1:26" s="156" customFormat="1" ht="12.75" customHeight="1" hidden="1">
      <c r="A212" s="766"/>
      <c r="B212" s="771" t="s">
        <v>474</v>
      </c>
      <c r="C212" s="771"/>
      <c r="D212" s="275"/>
      <c r="E212" s="577"/>
      <c r="F212" s="577"/>
      <c r="G212" s="519" t="s">
        <v>475</v>
      </c>
      <c r="H212" s="768" t="s">
        <v>384</v>
      </c>
      <c r="I212" s="376">
        <f t="shared" si="203"/>
        <v>105.3</v>
      </c>
      <c r="J212" s="376">
        <f t="shared" si="203"/>
        <v>0</v>
      </c>
      <c r="K212" s="376">
        <f t="shared" si="203"/>
        <v>105.3</v>
      </c>
      <c r="L212" s="377"/>
      <c r="M212" s="378"/>
      <c r="N212" s="379">
        <f>L212+M212</f>
        <v>0</v>
      </c>
      <c r="O212" s="380">
        <v>105.3</v>
      </c>
      <c r="P212" s="378"/>
      <c r="Q212" s="379">
        <f>O212+P212</f>
        <v>105.3</v>
      </c>
      <c r="R212" s="376">
        <f t="shared" si="204"/>
        <v>105.3</v>
      </c>
      <c r="S212" s="376">
        <f t="shared" si="204"/>
        <v>0</v>
      </c>
      <c r="T212" s="376">
        <f t="shared" si="204"/>
        <v>105.3</v>
      </c>
      <c r="U212" s="377"/>
      <c r="V212" s="378"/>
      <c r="W212" s="379">
        <f>U212+V212</f>
        <v>0</v>
      </c>
      <c r="X212" s="380">
        <v>105.3</v>
      </c>
      <c r="Y212" s="378"/>
      <c r="Z212" s="379">
        <f>X212+Y212</f>
        <v>105.3</v>
      </c>
    </row>
    <row r="213" spans="1:26" s="156" customFormat="1" ht="12.75" customHeight="1" hidden="1">
      <c r="A213" s="772"/>
      <c r="B213" s="293" t="s">
        <v>400</v>
      </c>
      <c r="C213" s="293"/>
      <c r="D213" s="645">
        <v>892</v>
      </c>
      <c r="E213" s="646" t="s">
        <v>461</v>
      </c>
      <c r="F213" s="430" t="s">
        <v>240</v>
      </c>
      <c r="G213" s="430" t="s">
        <v>349</v>
      </c>
      <c r="H213" s="647" t="s">
        <v>248</v>
      </c>
      <c r="I213" s="376">
        <f t="shared" si="203"/>
        <v>0</v>
      </c>
      <c r="J213" s="376">
        <f t="shared" si="203"/>
        <v>600</v>
      </c>
      <c r="K213" s="376">
        <f t="shared" si="203"/>
        <v>600</v>
      </c>
      <c r="L213" s="377"/>
      <c r="M213" s="378"/>
      <c r="N213" s="379">
        <f>L213+M213</f>
        <v>0</v>
      </c>
      <c r="O213" s="380">
        <v>0</v>
      </c>
      <c r="P213" s="378">
        <v>600</v>
      </c>
      <c r="Q213" s="379">
        <f>O213+P213</f>
        <v>600</v>
      </c>
      <c r="R213" s="376">
        <f t="shared" si="204"/>
        <v>0</v>
      </c>
      <c r="S213" s="376">
        <f t="shared" si="204"/>
        <v>600</v>
      </c>
      <c r="T213" s="376">
        <f t="shared" si="204"/>
        <v>600</v>
      </c>
      <c r="U213" s="377"/>
      <c r="V213" s="378"/>
      <c r="W213" s="379">
        <f>U213+V213</f>
        <v>0</v>
      </c>
      <c r="X213" s="380">
        <v>0</v>
      </c>
      <c r="Y213" s="378">
        <v>600</v>
      </c>
      <c r="Z213" s="379">
        <f>X213+Y213</f>
        <v>600</v>
      </c>
    </row>
    <row r="214" spans="1:26" s="156" customFormat="1" ht="15" customHeight="1" hidden="1">
      <c r="A214" s="462" t="s">
        <v>476</v>
      </c>
      <c r="B214" s="462"/>
      <c r="C214" s="462"/>
      <c r="D214" s="540" t="s">
        <v>239</v>
      </c>
      <c r="E214" s="541" t="s">
        <v>461</v>
      </c>
      <c r="F214" s="541" t="s">
        <v>259</v>
      </c>
      <c r="G214" s="540" t="s">
        <v>242</v>
      </c>
      <c r="H214" s="541" t="s">
        <v>243</v>
      </c>
      <c r="I214" s="466">
        <f aca="true" t="shared" si="205" ref="I214:Z214">I215</f>
        <v>49</v>
      </c>
      <c r="J214" s="466">
        <f t="shared" si="205"/>
        <v>0</v>
      </c>
      <c r="K214" s="466">
        <f t="shared" si="205"/>
        <v>49</v>
      </c>
      <c r="L214" s="468">
        <f t="shared" si="205"/>
        <v>49</v>
      </c>
      <c r="M214" s="469">
        <f t="shared" si="205"/>
        <v>0</v>
      </c>
      <c r="N214" s="470">
        <f t="shared" si="205"/>
        <v>49</v>
      </c>
      <c r="O214" s="471">
        <f t="shared" si="205"/>
        <v>0</v>
      </c>
      <c r="P214" s="469">
        <f t="shared" si="205"/>
        <v>0</v>
      </c>
      <c r="Q214" s="470">
        <f t="shared" si="205"/>
        <v>0</v>
      </c>
      <c r="R214" s="466">
        <f t="shared" si="205"/>
        <v>49</v>
      </c>
      <c r="S214" s="466">
        <f t="shared" si="205"/>
        <v>0</v>
      </c>
      <c r="T214" s="466">
        <f t="shared" si="205"/>
        <v>49</v>
      </c>
      <c r="U214" s="468">
        <f t="shared" si="205"/>
        <v>49</v>
      </c>
      <c r="V214" s="469">
        <f t="shared" si="205"/>
        <v>0</v>
      </c>
      <c r="W214" s="470">
        <f t="shared" si="205"/>
        <v>49</v>
      </c>
      <c r="X214" s="471">
        <f t="shared" si="205"/>
        <v>0</v>
      </c>
      <c r="Y214" s="469">
        <f t="shared" si="205"/>
        <v>0</v>
      </c>
      <c r="Z214" s="470">
        <f t="shared" si="205"/>
        <v>0</v>
      </c>
    </row>
    <row r="215" spans="1:26" s="156" customFormat="1" ht="21.75" customHeight="1" hidden="1">
      <c r="A215" s="239"/>
      <c r="B215" s="773" t="s">
        <v>477</v>
      </c>
      <c r="C215" s="773"/>
      <c r="D215" s="10">
        <v>892</v>
      </c>
      <c r="E215" s="282" t="s">
        <v>461</v>
      </c>
      <c r="F215" s="280" t="s">
        <v>259</v>
      </c>
      <c r="G215" s="280" t="s">
        <v>319</v>
      </c>
      <c r="H215" s="774" t="s">
        <v>248</v>
      </c>
      <c r="I215" s="268">
        <f>L215+O215</f>
        <v>49</v>
      </c>
      <c r="J215" s="268">
        <f>M215+P215</f>
        <v>0</v>
      </c>
      <c r="K215" s="268">
        <f>N215+Q215</f>
        <v>49</v>
      </c>
      <c r="L215" s="270">
        <v>49</v>
      </c>
      <c r="M215" s="271"/>
      <c r="N215" s="272">
        <f>L215+M215</f>
        <v>49</v>
      </c>
      <c r="O215" s="273"/>
      <c r="P215" s="271"/>
      <c r="Q215" s="272">
        <f>O215+P215</f>
        <v>0</v>
      </c>
      <c r="R215" s="268">
        <f>U215+X215</f>
        <v>49</v>
      </c>
      <c r="S215" s="268">
        <f>V215+Y215</f>
        <v>0</v>
      </c>
      <c r="T215" s="268">
        <f>W215+Z215</f>
        <v>49</v>
      </c>
      <c r="U215" s="270">
        <v>49</v>
      </c>
      <c r="V215" s="271"/>
      <c r="W215" s="272">
        <f>U215+V215</f>
        <v>49</v>
      </c>
      <c r="X215" s="273"/>
      <c r="Y215" s="271"/>
      <c r="Z215" s="272">
        <f>X215+Y215</f>
        <v>0</v>
      </c>
    </row>
    <row r="216" spans="1:26" s="156" customFormat="1" ht="24" customHeight="1" hidden="1">
      <c r="A216" s="775"/>
      <c r="B216" s="776"/>
      <c r="C216" s="777"/>
      <c r="D216" s="778"/>
      <c r="E216" s="779"/>
      <c r="F216" s="779"/>
      <c r="G216" s="779"/>
      <c r="H216" s="779"/>
      <c r="I216" s="780"/>
      <c r="J216" s="780"/>
      <c r="K216" s="780"/>
      <c r="L216" s="781"/>
      <c r="M216" s="781"/>
      <c r="N216" s="781"/>
      <c r="O216" s="781"/>
      <c r="P216" s="781"/>
      <c r="Q216" s="781"/>
      <c r="R216" s="780"/>
      <c r="S216" s="780"/>
      <c r="T216" s="780"/>
      <c r="U216" s="781"/>
      <c r="V216" s="781"/>
      <c r="W216" s="781"/>
      <c r="X216" s="781"/>
      <c r="Y216" s="781"/>
      <c r="Z216" s="781"/>
    </row>
    <row r="217" spans="1:26" s="156" customFormat="1" ht="19.5" customHeight="1" hidden="1">
      <c r="A217" s="198" t="s">
        <v>478</v>
      </c>
      <c r="B217" s="198"/>
      <c r="C217" s="198"/>
      <c r="D217" s="341" t="s">
        <v>239</v>
      </c>
      <c r="E217" s="343" t="s">
        <v>300</v>
      </c>
      <c r="F217" s="762" t="s">
        <v>241</v>
      </c>
      <c r="G217" s="343" t="s">
        <v>242</v>
      </c>
      <c r="H217" s="451" t="s">
        <v>243</v>
      </c>
      <c r="I217" s="782">
        <f aca="true" t="shared" si="206" ref="I217:Q217">I219+I226</f>
        <v>418</v>
      </c>
      <c r="J217" s="782">
        <f t="shared" si="206"/>
        <v>0</v>
      </c>
      <c r="K217" s="782">
        <f t="shared" si="206"/>
        <v>418</v>
      </c>
      <c r="L217" s="205">
        <f t="shared" si="206"/>
        <v>418</v>
      </c>
      <c r="M217" s="206">
        <f t="shared" si="206"/>
        <v>0</v>
      </c>
      <c r="N217" s="207">
        <f t="shared" si="206"/>
        <v>418</v>
      </c>
      <c r="O217" s="208">
        <f t="shared" si="206"/>
        <v>0</v>
      </c>
      <c r="P217" s="206">
        <f t="shared" si="206"/>
        <v>0</v>
      </c>
      <c r="Q217" s="207">
        <f t="shared" si="206"/>
        <v>0</v>
      </c>
      <c r="R217" s="782">
        <f aca="true" t="shared" si="207" ref="R217:Z217">R219+R226</f>
        <v>418</v>
      </c>
      <c r="S217" s="782">
        <f t="shared" si="207"/>
        <v>0</v>
      </c>
      <c r="T217" s="782">
        <f t="shared" si="207"/>
        <v>418</v>
      </c>
      <c r="U217" s="205">
        <f t="shared" si="207"/>
        <v>418</v>
      </c>
      <c r="V217" s="206">
        <f t="shared" si="207"/>
        <v>0</v>
      </c>
      <c r="W217" s="207">
        <f t="shared" si="207"/>
        <v>418</v>
      </c>
      <c r="X217" s="208">
        <f t="shared" si="207"/>
        <v>0</v>
      </c>
      <c r="Y217" s="206">
        <f t="shared" si="207"/>
        <v>0</v>
      </c>
      <c r="Z217" s="207">
        <f t="shared" si="207"/>
        <v>0</v>
      </c>
    </row>
    <row r="218" spans="1:26" s="156" customFormat="1" ht="10.5" customHeight="1" hidden="1">
      <c r="A218" s="209" t="s">
        <v>244</v>
      </c>
      <c r="B218" s="209"/>
      <c r="C218" s="209"/>
      <c r="D218" s="595"/>
      <c r="E218" s="200"/>
      <c r="F218" s="201"/>
      <c r="G218" s="201"/>
      <c r="H218" s="452"/>
      <c r="I218" s="211">
        <f>I217/I274</f>
        <v>0.0009730731115456055</v>
      </c>
      <c r="J218" s="211"/>
      <c r="K218" s="211">
        <f>K217/K274</f>
        <v>0.0009768594156744806</v>
      </c>
      <c r="L218" s="212">
        <f>L217/L274</f>
        <v>0.001522025677811196</v>
      </c>
      <c r="M218" s="213"/>
      <c r="N218" s="214">
        <f>N217/N274</f>
        <v>0.0015015333241612879</v>
      </c>
      <c r="O218" s="215">
        <f>O217/O274</f>
        <v>0</v>
      </c>
      <c r="P218" s="213"/>
      <c r="Q218" s="214">
        <f>Q217/Q274</f>
        <v>0</v>
      </c>
      <c r="R218" s="211">
        <f>R217/R274</f>
        <v>0.00098632826325998</v>
      </c>
      <c r="S218" s="211"/>
      <c r="T218" s="211">
        <f>T217/T274</f>
        <v>0.000990218629850117</v>
      </c>
      <c r="U218" s="212">
        <f>U217/U274</f>
        <v>0.001522025677811196</v>
      </c>
      <c r="V218" s="213"/>
      <c r="W218" s="214">
        <f>W217/W274</f>
        <v>0.0015015333241612879</v>
      </c>
      <c r="X218" s="215">
        <f>X217/X274</f>
        <v>0</v>
      </c>
      <c r="Y218" s="213"/>
      <c r="Z218" s="214">
        <f>Z217/Z274</f>
        <v>0</v>
      </c>
    </row>
    <row r="219" spans="1:26" s="156" customFormat="1" ht="15.75" customHeight="1" hidden="1">
      <c r="A219" s="783" t="s">
        <v>479</v>
      </c>
      <c r="B219" s="783"/>
      <c r="C219" s="783"/>
      <c r="D219" s="784" t="s">
        <v>239</v>
      </c>
      <c r="E219" s="785" t="s">
        <v>300</v>
      </c>
      <c r="F219" s="786"/>
      <c r="G219" s="785" t="s">
        <v>242</v>
      </c>
      <c r="H219" s="555" t="s">
        <v>243</v>
      </c>
      <c r="I219" s="466">
        <f aca="true" t="shared" si="208" ref="I219:Q219">I220+I225</f>
        <v>0</v>
      </c>
      <c r="J219" s="466">
        <f t="shared" si="208"/>
        <v>0</v>
      </c>
      <c r="K219" s="466">
        <f t="shared" si="208"/>
        <v>0</v>
      </c>
      <c r="L219" s="468">
        <f t="shared" si="208"/>
        <v>0</v>
      </c>
      <c r="M219" s="469">
        <f t="shared" si="208"/>
        <v>0</v>
      </c>
      <c r="N219" s="470">
        <f t="shared" si="208"/>
        <v>0</v>
      </c>
      <c r="O219" s="471">
        <f t="shared" si="208"/>
        <v>0</v>
      </c>
      <c r="P219" s="469">
        <f t="shared" si="208"/>
        <v>0</v>
      </c>
      <c r="Q219" s="470">
        <f t="shared" si="208"/>
        <v>0</v>
      </c>
      <c r="R219" s="466">
        <f aca="true" t="shared" si="209" ref="R219:Z219">R220+R225</f>
        <v>0</v>
      </c>
      <c r="S219" s="466">
        <f t="shared" si="209"/>
        <v>0</v>
      </c>
      <c r="T219" s="466">
        <f t="shared" si="209"/>
        <v>0</v>
      </c>
      <c r="U219" s="468">
        <f t="shared" si="209"/>
        <v>0</v>
      </c>
      <c r="V219" s="469">
        <f t="shared" si="209"/>
        <v>0</v>
      </c>
      <c r="W219" s="470">
        <f t="shared" si="209"/>
        <v>0</v>
      </c>
      <c r="X219" s="471">
        <f t="shared" si="209"/>
        <v>0</v>
      </c>
      <c r="Y219" s="469">
        <f t="shared" si="209"/>
        <v>0</v>
      </c>
      <c r="Z219" s="470">
        <f t="shared" si="209"/>
        <v>0</v>
      </c>
    </row>
    <row r="220" spans="1:26" s="156" customFormat="1" ht="15.75" customHeight="1" hidden="1">
      <c r="A220" s="787" t="s">
        <v>303</v>
      </c>
      <c r="B220" s="304" t="s">
        <v>480</v>
      </c>
      <c r="C220" s="304"/>
      <c r="D220" s="305"/>
      <c r="E220" s="307"/>
      <c r="F220" s="307"/>
      <c r="G220" s="307" t="s">
        <v>481</v>
      </c>
      <c r="H220" s="788" t="s">
        <v>384</v>
      </c>
      <c r="I220" s="233">
        <f aca="true" t="shared" si="210" ref="I220:Q220">I221+I222+I223+I224</f>
        <v>0</v>
      </c>
      <c r="J220" s="233">
        <f t="shared" si="210"/>
        <v>0</v>
      </c>
      <c r="K220" s="233">
        <f t="shared" si="210"/>
        <v>0</v>
      </c>
      <c r="L220" s="235">
        <f t="shared" si="210"/>
        <v>0</v>
      </c>
      <c r="M220" s="236">
        <f t="shared" si="210"/>
        <v>0</v>
      </c>
      <c r="N220" s="237">
        <f t="shared" si="210"/>
        <v>0</v>
      </c>
      <c r="O220" s="238">
        <f t="shared" si="210"/>
        <v>0</v>
      </c>
      <c r="P220" s="236">
        <f t="shared" si="210"/>
        <v>0</v>
      </c>
      <c r="Q220" s="237">
        <f t="shared" si="210"/>
        <v>0</v>
      </c>
      <c r="R220" s="233">
        <f aca="true" t="shared" si="211" ref="R220:Z220">R221+R222+R223+R224</f>
        <v>0</v>
      </c>
      <c r="S220" s="233">
        <f t="shared" si="211"/>
        <v>0</v>
      </c>
      <c r="T220" s="233">
        <f t="shared" si="211"/>
        <v>0</v>
      </c>
      <c r="U220" s="235">
        <f t="shared" si="211"/>
        <v>0</v>
      </c>
      <c r="V220" s="236">
        <f t="shared" si="211"/>
        <v>0</v>
      </c>
      <c r="W220" s="237">
        <f t="shared" si="211"/>
        <v>0</v>
      </c>
      <c r="X220" s="238">
        <f t="shared" si="211"/>
        <v>0</v>
      </c>
      <c r="Y220" s="236">
        <f t="shared" si="211"/>
        <v>0</v>
      </c>
      <c r="Z220" s="237">
        <f t="shared" si="211"/>
        <v>0</v>
      </c>
    </row>
    <row r="221" spans="1:26" s="156" customFormat="1" ht="15" customHeight="1" hidden="1">
      <c r="A221" s="787"/>
      <c r="B221" s="789" t="s">
        <v>482</v>
      </c>
      <c r="C221" s="789"/>
      <c r="D221" s="280" t="s">
        <v>239</v>
      </c>
      <c r="E221" s="523" t="s">
        <v>300</v>
      </c>
      <c r="F221" s="523" t="s">
        <v>240</v>
      </c>
      <c r="G221" s="523" t="s">
        <v>481</v>
      </c>
      <c r="H221" s="669" t="s">
        <v>384</v>
      </c>
      <c r="I221" s="374">
        <f aca="true" t="shared" si="212" ref="I221:K225">L221+O221</f>
        <v>0</v>
      </c>
      <c r="J221" s="374">
        <f t="shared" si="212"/>
        <v>0</v>
      </c>
      <c r="K221" s="374">
        <f t="shared" si="212"/>
        <v>0</v>
      </c>
      <c r="L221" s="665">
        <v>0</v>
      </c>
      <c r="M221" s="666"/>
      <c r="N221" s="667">
        <f>L221+M221</f>
        <v>0</v>
      </c>
      <c r="O221" s="668"/>
      <c r="P221" s="666"/>
      <c r="Q221" s="667">
        <f>O221+P221</f>
        <v>0</v>
      </c>
      <c r="R221" s="374">
        <f aca="true" t="shared" si="213" ref="R221:T225">U221+X221</f>
        <v>0</v>
      </c>
      <c r="S221" s="374">
        <f t="shared" si="213"/>
        <v>0</v>
      </c>
      <c r="T221" s="374">
        <f t="shared" si="213"/>
        <v>0</v>
      </c>
      <c r="U221" s="665">
        <v>0</v>
      </c>
      <c r="V221" s="666"/>
      <c r="W221" s="667">
        <f>U221+V221</f>
        <v>0</v>
      </c>
      <c r="X221" s="668"/>
      <c r="Y221" s="666"/>
      <c r="Z221" s="667">
        <f>X221+Y221</f>
        <v>0</v>
      </c>
    </row>
    <row r="222" spans="1:26" s="156" customFormat="1" ht="13.5" customHeight="1" hidden="1">
      <c r="A222" s="787"/>
      <c r="B222" s="738" t="s">
        <v>483</v>
      </c>
      <c r="C222" s="738"/>
      <c r="D222" s="280"/>
      <c r="E222" s="523" t="s">
        <v>300</v>
      </c>
      <c r="F222" s="523" t="s">
        <v>246</v>
      </c>
      <c r="G222" s="523"/>
      <c r="H222" s="669"/>
      <c r="I222" s="253">
        <f t="shared" si="212"/>
        <v>0</v>
      </c>
      <c r="J222" s="253">
        <f t="shared" si="212"/>
        <v>0</v>
      </c>
      <c r="K222" s="253">
        <f t="shared" si="212"/>
        <v>0</v>
      </c>
      <c r="L222" s="255">
        <v>0</v>
      </c>
      <c r="M222" s="256"/>
      <c r="N222" s="257">
        <f>L222+M222</f>
        <v>0</v>
      </c>
      <c r="O222" s="258"/>
      <c r="P222" s="256"/>
      <c r="Q222" s="257">
        <f>O222+P222</f>
        <v>0</v>
      </c>
      <c r="R222" s="253">
        <f t="shared" si="213"/>
        <v>0</v>
      </c>
      <c r="S222" s="253">
        <f t="shared" si="213"/>
        <v>0</v>
      </c>
      <c r="T222" s="253">
        <f t="shared" si="213"/>
        <v>0</v>
      </c>
      <c r="U222" s="255">
        <v>0</v>
      </c>
      <c r="V222" s="256"/>
      <c r="W222" s="257">
        <f>U222+V222</f>
        <v>0</v>
      </c>
      <c r="X222" s="258"/>
      <c r="Y222" s="256"/>
      <c r="Z222" s="257">
        <f>X222+Y222</f>
        <v>0</v>
      </c>
    </row>
    <row r="223" spans="1:26" s="156" customFormat="1" ht="14.25" customHeight="1" hidden="1">
      <c r="A223" s="787"/>
      <c r="B223" s="738" t="s">
        <v>484</v>
      </c>
      <c r="C223" s="738"/>
      <c r="D223" s="280"/>
      <c r="E223" s="523" t="s">
        <v>300</v>
      </c>
      <c r="F223" s="523" t="s">
        <v>250</v>
      </c>
      <c r="G223" s="523"/>
      <c r="H223" s="669"/>
      <c r="I223" s="253">
        <f t="shared" si="212"/>
        <v>0</v>
      </c>
      <c r="J223" s="253">
        <f t="shared" si="212"/>
        <v>0</v>
      </c>
      <c r="K223" s="253">
        <f t="shared" si="212"/>
        <v>0</v>
      </c>
      <c r="L223" s="255">
        <v>0</v>
      </c>
      <c r="M223" s="256"/>
      <c r="N223" s="257">
        <f>L223+M223</f>
        <v>0</v>
      </c>
      <c r="O223" s="258"/>
      <c r="P223" s="256"/>
      <c r="Q223" s="257">
        <f>O223+P223</f>
        <v>0</v>
      </c>
      <c r="R223" s="253">
        <f t="shared" si="213"/>
        <v>0</v>
      </c>
      <c r="S223" s="253">
        <f t="shared" si="213"/>
        <v>0</v>
      </c>
      <c r="T223" s="253">
        <f t="shared" si="213"/>
        <v>0</v>
      </c>
      <c r="U223" s="255">
        <v>0</v>
      </c>
      <c r="V223" s="256"/>
      <c r="W223" s="257">
        <f>U223+V223</f>
        <v>0</v>
      </c>
      <c r="X223" s="258"/>
      <c r="Y223" s="256"/>
      <c r="Z223" s="257">
        <f>X223+Y223</f>
        <v>0</v>
      </c>
    </row>
    <row r="224" spans="1:26" s="156" customFormat="1" ht="14.25" customHeight="1" hidden="1">
      <c r="A224" s="787"/>
      <c r="B224" s="743" t="s">
        <v>485</v>
      </c>
      <c r="C224" s="743"/>
      <c r="D224" s="280"/>
      <c r="E224" s="523" t="s">
        <v>300</v>
      </c>
      <c r="F224" s="523" t="s">
        <v>259</v>
      </c>
      <c r="G224" s="523"/>
      <c r="H224" s="669"/>
      <c r="I224" s="262">
        <f t="shared" si="212"/>
        <v>0</v>
      </c>
      <c r="J224" s="262">
        <f t="shared" si="212"/>
        <v>0</v>
      </c>
      <c r="K224" s="262">
        <f t="shared" si="212"/>
        <v>0</v>
      </c>
      <c r="L224" s="264">
        <v>0</v>
      </c>
      <c r="M224" s="265"/>
      <c r="N224" s="266">
        <f>L224+M224</f>
        <v>0</v>
      </c>
      <c r="O224" s="267"/>
      <c r="P224" s="265"/>
      <c r="Q224" s="266">
        <f>O224+P224</f>
        <v>0</v>
      </c>
      <c r="R224" s="262">
        <f t="shared" si="213"/>
        <v>0</v>
      </c>
      <c r="S224" s="262">
        <f t="shared" si="213"/>
        <v>0</v>
      </c>
      <c r="T224" s="262">
        <f t="shared" si="213"/>
        <v>0</v>
      </c>
      <c r="U224" s="264">
        <v>0</v>
      </c>
      <c r="V224" s="265"/>
      <c r="W224" s="266">
        <f>U224+V224</f>
        <v>0</v>
      </c>
      <c r="X224" s="267"/>
      <c r="Y224" s="265"/>
      <c r="Z224" s="266">
        <f>X224+Y224</f>
        <v>0</v>
      </c>
    </row>
    <row r="225" spans="1:26" s="156" customFormat="1" ht="12.75" customHeight="1" hidden="1">
      <c r="A225" s="787"/>
      <c r="B225" s="773" t="s">
        <v>486</v>
      </c>
      <c r="C225" s="773"/>
      <c r="D225" s="790" t="s">
        <v>239</v>
      </c>
      <c r="E225" s="280" t="s">
        <v>300</v>
      </c>
      <c r="F225" s="280" t="s">
        <v>259</v>
      </c>
      <c r="G225" s="280" t="s">
        <v>487</v>
      </c>
      <c r="H225" s="774" t="s">
        <v>384</v>
      </c>
      <c r="I225" s="791">
        <f t="shared" si="212"/>
        <v>0</v>
      </c>
      <c r="J225" s="791">
        <f t="shared" si="212"/>
        <v>0</v>
      </c>
      <c r="K225" s="791">
        <f t="shared" si="212"/>
        <v>0</v>
      </c>
      <c r="L225" s="792">
        <v>0</v>
      </c>
      <c r="M225" s="793"/>
      <c r="N225" s="794">
        <f>L225+M225</f>
        <v>0</v>
      </c>
      <c r="O225" s="795">
        <v>0</v>
      </c>
      <c r="P225" s="793"/>
      <c r="Q225" s="794">
        <f>O225+P225</f>
        <v>0</v>
      </c>
      <c r="R225" s="791">
        <f t="shared" si="213"/>
        <v>0</v>
      </c>
      <c r="S225" s="791">
        <f t="shared" si="213"/>
        <v>0</v>
      </c>
      <c r="T225" s="791">
        <f t="shared" si="213"/>
        <v>0</v>
      </c>
      <c r="U225" s="792">
        <v>0</v>
      </c>
      <c r="V225" s="793"/>
      <c r="W225" s="794">
        <f>U225+V225</f>
        <v>0</v>
      </c>
      <c r="X225" s="795">
        <v>0</v>
      </c>
      <c r="Y225" s="793"/>
      <c r="Z225" s="794">
        <f>X225+Y225</f>
        <v>0</v>
      </c>
    </row>
    <row r="226" spans="1:26" s="156" customFormat="1" ht="18" customHeight="1" hidden="1">
      <c r="A226" s="783" t="s">
        <v>488</v>
      </c>
      <c r="B226" s="783"/>
      <c r="C226" s="783"/>
      <c r="D226" s="454" t="s">
        <v>239</v>
      </c>
      <c r="E226" s="541" t="s">
        <v>300</v>
      </c>
      <c r="F226" s="541" t="s">
        <v>300</v>
      </c>
      <c r="G226" s="785" t="s">
        <v>242</v>
      </c>
      <c r="H226" s="555" t="s">
        <v>243</v>
      </c>
      <c r="I226" s="466">
        <f>I227+I228</f>
        <v>418</v>
      </c>
      <c r="J226" s="466">
        <f aca="true" t="shared" si="214" ref="J226:Q226">J227+J228</f>
        <v>0</v>
      </c>
      <c r="K226" s="466">
        <f t="shared" si="214"/>
        <v>418</v>
      </c>
      <c r="L226" s="468">
        <f t="shared" si="214"/>
        <v>418</v>
      </c>
      <c r="M226" s="469">
        <f t="shared" si="214"/>
        <v>0</v>
      </c>
      <c r="N226" s="470">
        <f t="shared" si="214"/>
        <v>418</v>
      </c>
      <c r="O226" s="471">
        <f t="shared" si="214"/>
        <v>0</v>
      </c>
      <c r="P226" s="469">
        <f t="shared" si="214"/>
        <v>0</v>
      </c>
      <c r="Q226" s="470">
        <f t="shared" si="214"/>
        <v>0</v>
      </c>
      <c r="R226" s="466">
        <f>R227+R228</f>
        <v>418</v>
      </c>
      <c r="S226" s="466">
        <f aca="true" t="shared" si="215" ref="S226:Z226">S227+S228</f>
        <v>0</v>
      </c>
      <c r="T226" s="466">
        <f t="shared" si="215"/>
        <v>418</v>
      </c>
      <c r="U226" s="468">
        <f t="shared" si="215"/>
        <v>418</v>
      </c>
      <c r="V226" s="469">
        <f t="shared" si="215"/>
        <v>0</v>
      </c>
      <c r="W226" s="470">
        <f t="shared" si="215"/>
        <v>418</v>
      </c>
      <c r="X226" s="471">
        <f t="shared" si="215"/>
        <v>0</v>
      </c>
      <c r="Y226" s="469">
        <f t="shared" si="215"/>
        <v>0</v>
      </c>
      <c r="Z226" s="470">
        <f t="shared" si="215"/>
        <v>0</v>
      </c>
    </row>
    <row r="227" spans="1:26" s="156" customFormat="1" ht="20.25" customHeight="1" hidden="1">
      <c r="A227" s="796"/>
      <c r="B227" s="738" t="s">
        <v>489</v>
      </c>
      <c r="C227" s="738"/>
      <c r="D227" s="797"/>
      <c r="E227" s="797"/>
      <c r="F227" s="797"/>
      <c r="G227" s="519" t="s">
        <v>319</v>
      </c>
      <c r="H227" s="768" t="s">
        <v>248</v>
      </c>
      <c r="I227" s="253">
        <f aca="true" t="shared" si="216" ref="I227:K228">L227+O227</f>
        <v>418</v>
      </c>
      <c r="J227" s="253">
        <f t="shared" si="216"/>
        <v>0</v>
      </c>
      <c r="K227" s="253">
        <f t="shared" si="216"/>
        <v>418</v>
      </c>
      <c r="L227" s="255">
        <v>418</v>
      </c>
      <c r="M227" s="256"/>
      <c r="N227" s="257">
        <f>L227+M227</f>
        <v>418</v>
      </c>
      <c r="O227" s="258">
        <v>0</v>
      </c>
      <c r="P227" s="256"/>
      <c r="Q227" s="257">
        <f>O227+P227</f>
        <v>0</v>
      </c>
      <c r="R227" s="253">
        <f aca="true" t="shared" si="217" ref="R227:T228">U227+X227</f>
        <v>418</v>
      </c>
      <c r="S227" s="253">
        <f t="shared" si="217"/>
        <v>0</v>
      </c>
      <c r="T227" s="253">
        <f t="shared" si="217"/>
        <v>418</v>
      </c>
      <c r="U227" s="255">
        <v>418</v>
      </c>
      <c r="V227" s="256"/>
      <c r="W227" s="257">
        <f>U227+V227</f>
        <v>418</v>
      </c>
      <c r="X227" s="258">
        <v>0</v>
      </c>
      <c r="Y227" s="256"/>
      <c r="Z227" s="257">
        <f>X227+Y227</f>
        <v>0</v>
      </c>
    </row>
    <row r="228" spans="1:26" s="156" customFormat="1" ht="31.5" customHeight="1" hidden="1">
      <c r="A228" s="796"/>
      <c r="B228" s="743" t="s">
        <v>490</v>
      </c>
      <c r="C228" s="743"/>
      <c r="D228" s="797"/>
      <c r="E228" s="797"/>
      <c r="F228" s="797"/>
      <c r="G228" s="529" t="s">
        <v>319</v>
      </c>
      <c r="H228" s="664" t="s">
        <v>248</v>
      </c>
      <c r="I228" s="296">
        <f t="shared" si="216"/>
        <v>0</v>
      </c>
      <c r="J228" s="296">
        <f t="shared" si="216"/>
        <v>0</v>
      </c>
      <c r="K228" s="296">
        <f t="shared" si="216"/>
        <v>0</v>
      </c>
      <c r="L228" s="298">
        <v>0</v>
      </c>
      <c r="M228" s="299"/>
      <c r="N228" s="300">
        <f>L228+M228</f>
        <v>0</v>
      </c>
      <c r="O228" s="301">
        <v>0</v>
      </c>
      <c r="P228" s="299"/>
      <c r="Q228" s="300">
        <f>O228+P228</f>
        <v>0</v>
      </c>
      <c r="R228" s="296">
        <f t="shared" si="217"/>
        <v>0</v>
      </c>
      <c r="S228" s="296">
        <f t="shared" si="217"/>
        <v>0</v>
      </c>
      <c r="T228" s="296">
        <f t="shared" si="217"/>
        <v>0</v>
      </c>
      <c r="U228" s="298">
        <v>0</v>
      </c>
      <c r="V228" s="299"/>
      <c r="W228" s="300">
        <f>U228+V228</f>
        <v>0</v>
      </c>
      <c r="X228" s="301">
        <v>0</v>
      </c>
      <c r="Y228" s="299"/>
      <c r="Z228" s="300">
        <f>X228+Y228</f>
        <v>0</v>
      </c>
    </row>
    <row r="229" spans="1:26" s="156" customFormat="1" ht="31.5" customHeight="1" hidden="1">
      <c r="A229" s="330"/>
      <c r="B229" s="798"/>
      <c r="C229" s="799"/>
      <c r="D229" s="800"/>
      <c r="E229" s="800"/>
      <c r="F229" s="800"/>
      <c r="G229" s="331"/>
      <c r="H229" s="331"/>
      <c r="I229" s="334"/>
      <c r="J229" s="334"/>
      <c r="K229" s="334"/>
      <c r="L229" s="335"/>
      <c r="M229" s="335"/>
      <c r="N229" s="335"/>
      <c r="O229" s="335"/>
      <c r="P229" s="335"/>
      <c r="Q229" s="335"/>
      <c r="R229" s="334"/>
      <c r="S229" s="334"/>
      <c r="T229" s="334"/>
      <c r="U229" s="335"/>
      <c r="V229" s="335"/>
      <c r="W229" s="335"/>
      <c r="X229" s="335"/>
      <c r="Y229" s="335"/>
      <c r="Z229" s="335"/>
    </row>
    <row r="230" spans="1:26" s="156" customFormat="1" ht="45" customHeight="1" hidden="1">
      <c r="A230" s="447"/>
      <c r="B230" s="801"/>
      <c r="C230" s="46"/>
      <c r="D230" s="802"/>
      <c r="E230" s="802"/>
      <c r="F230" s="802"/>
      <c r="G230" s="337"/>
      <c r="H230" s="337"/>
      <c r="I230" s="339"/>
      <c r="J230" s="339"/>
      <c r="K230" s="339"/>
      <c r="L230" s="340"/>
      <c r="M230" s="340"/>
      <c r="N230" s="340"/>
      <c r="O230" s="340"/>
      <c r="P230" s="340"/>
      <c r="Q230" s="340"/>
      <c r="R230" s="339"/>
      <c r="S230" s="339"/>
      <c r="T230" s="339"/>
      <c r="U230" s="340"/>
      <c r="V230" s="340"/>
      <c r="W230" s="340"/>
      <c r="X230" s="340"/>
      <c r="Y230" s="340"/>
      <c r="Z230" s="340"/>
    </row>
    <row r="231" spans="1:26" s="156" customFormat="1" ht="18" customHeight="1" hidden="1">
      <c r="A231" s="198" t="s">
        <v>491</v>
      </c>
      <c r="B231" s="198"/>
      <c r="C231" s="198"/>
      <c r="D231" s="341" t="s">
        <v>239</v>
      </c>
      <c r="E231" s="343" t="s">
        <v>492</v>
      </c>
      <c r="F231" s="762" t="s">
        <v>241</v>
      </c>
      <c r="G231" s="343" t="s">
        <v>242</v>
      </c>
      <c r="H231" s="451" t="s">
        <v>243</v>
      </c>
      <c r="I231" s="204">
        <f aca="true" t="shared" si="218" ref="I231:Q231">I233+I236+I245+I261</f>
        <v>15844.9</v>
      </c>
      <c r="J231" s="204">
        <f t="shared" si="218"/>
        <v>917.7</v>
      </c>
      <c r="K231" s="204">
        <f t="shared" si="218"/>
        <v>16762.6</v>
      </c>
      <c r="L231" s="205">
        <f t="shared" si="218"/>
        <v>3969</v>
      </c>
      <c r="M231" s="206">
        <f t="shared" si="218"/>
        <v>0</v>
      </c>
      <c r="N231" s="207">
        <f t="shared" si="218"/>
        <v>3969</v>
      </c>
      <c r="O231" s="208">
        <f t="shared" si="218"/>
        <v>11875.9</v>
      </c>
      <c r="P231" s="206">
        <f t="shared" si="218"/>
        <v>917.7</v>
      </c>
      <c r="Q231" s="207">
        <f t="shared" si="218"/>
        <v>12793.599999999999</v>
      </c>
      <c r="R231" s="204">
        <f aca="true" t="shared" si="219" ref="R231:Z231">R233+R236+R245+R261</f>
        <v>15844.9</v>
      </c>
      <c r="S231" s="204">
        <f t="shared" si="219"/>
        <v>917.7</v>
      </c>
      <c r="T231" s="204">
        <f t="shared" si="219"/>
        <v>16762.6</v>
      </c>
      <c r="U231" s="205">
        <f t="shared" si="219"/>
        <v>3969</v>
      </c>
      <c r="V231" s="206">
        <f t="shared" si="219"/>
        <v>0</v>
      </c>
      <c r="W231" s="207">
        <f t="shared" si="219"/>
        <v>3969</v>
      </c>
      <c r="X231" s="208">
        <f t="shared" si="219"/>
        <v>11875.9</v>
      </c>
      <c r="Y231" s="206">
        <f t="shared" si="219"/>
        <v>917.7</v>
      </c>
      <c r="Z231" s="207">
        <f t="shared" si="219"/>
        <v>12793.599999999999</v>
      </c>
    </row>
    <row r="232" spans="1:26" s="156" customFormat="1" ht="11.25" customHeight="1" hidden="1">
      <c r="A232" s="209" t="s">
        <v>244</v>
      </c>
      <c r="B232" s="209"/>
      <c r="C232" s="209"/>
      <c r="D232" s="595"/>
      <c r="E232" s="200"/>
      <c r="F232" s="201"/>
      <c r="G232" s="201"/>
      <c r="H232" s="452"/>
      <c r="I232" s="211">
        <f>I231/I274</f>
        <v>0.036885756328059724</v>
      </c>
      <c r="J232" s="211"/>
      <c r="K232" s="211">
        <f>K231/K274</f>
        <v>0.039173932155945085</v>
      </c>
      <c r="L232" s="212">
        <f>L231/L274</f>
        <v>0.014451961519695303</v>
      </c>
      <c r="M232" s="213"/>
      <c r="N232" s="214">
        <f>N231/N274</f>
        <v>0.01425738220956017</v>
      </c>
      <c r="O232" s="215">
        <f>O231/O274</f>
        <v>0.07769994196663114</v>
      </c>
      <c r="P232" s="213"/>
      <c r="Q232" s="214">
        <f>Q231/Q274</f>
        <v>0.08462601395307918</v>
      </c>
      <c r="R232" s="211">
        <f>R231/R274</f>
        <v>0.037388212197435544</v>
      </c>
      <c r="S232" s="211"/>
      <c r="T232" s="211">
        <f>T231/T274</f>
        <v>0.039709662212262124</v>
      </c>
      <c r="U232" s="212">
        <f>U231/U274</f>
        <v>0.014451961519695303</v>
      </c>
      <c r="V232" s="213"/>
      <c r="W232" s="214">
        <f>W231/W274</f>
        <v>0.01425738220956017</v>
      </c>
      <c r="X232" s="215">
        <f>X231/X274</f>
        <v>0.07703369766159635</v>
      </c>
      <c r="Y232" s="213"/>
      <c r="Z232" s="214">
        <f>Z231/Z274</f>
        <v>0.08389245901639343</v>
      </c>
    </row>
    <row r="233" spans="1:26" s="156" customFormat="1" ht="13.5" customHeight="1" hidden="1">
      <c r="A233" s="783" t="s">
        <v>493</v>
      </c>
      <c r="B233" s="783"/>
      <c r="C233" s="783"/>
      <c r="D233" s="803" t="s">
        <v>239</v>
      </c>
      <c r="E233" s="804" t="s">
        <v>492</v>
      </c>
      <c r="F233" s="804" t="s">
        <v>240</v>
      </c>
      <c r="G233" s="805" t="s">
        <v>494</v>
      </c>
      <c r="H233" s="804" t="s">
        <v>495</v>
      </c>
      <c r="I233" s="466">
        <f aca="true" t="shared" si="220" ref="I233:Q233">I234+I235</f>
        <v>1522</v>
      </c>
      <c r="J233" s="466">
        <f t="shared" si="220"/>
        <v>0</v>
      </c>
      <c r="K233" s="466">
        <f t="shared" si="220"/>
        <v>1522</v>
      </c>
      <c r="L233" s="468">
        <f t="shared" si="220"/>
        <v>1522</v>
      </c>
      <c r="M233" s="469">
        <f t="shared" si="220"/>
        <v>0</v>
      </c>
      <c r="N233" s="470">
        <f t="shared" si="220"/>
        <v>1522</v>
      </c>
      <c r="O233" s="471">
        <f t="shared" si="220"/>
        <v>0</v>
      </c>
      <c r="P233" s="469">
        <f t="shared" si="220"/>
        <v>0</v>
      </c>
      <c r="Q233" s="470">
        <f t="shared" si="220"/>
        <v>0</v>
      </c>
      <c r="R233" s="466">
        <f aca="true" t="shared" si="221" ref="R233:Z233">R234+R235</f>
        <v>1522</v>
      </c>
      <c r="S233" s="466">
        <f t="shared" si="221"/>
        <v>0</v>
      </c>
      <c r="T233" s="466">
        <f t="shared" si="221"/>
        <v>1522</v>
      </c>
      <c r="U233" s="468">
        <f t="shared" si="221"/>
        <v>1522</v>
      </c>
      <c r="V233" s="469">
        <f t="shared" si="221"/>
        <v>0</v>
      </c>
      <c r="W233" s="470">
        <f t="shared" si="221"/>
        <v>1522</v>
      </c>
      <c r="X233" s="471">
        <f t="shared" si="221"/>
        <v>0</v>
      </c>
      <c r="Y233" s="469">
        <f t="shared" si="221"/>
        <v>0</v>
      </c>
      <c r="Z233" s="470">
        <f t="shared" si="221"/>
        <v>0</v>
      </c>
    </row>
    <row r="234" spans="1:26" s="156" customFormat="1" ht="14.25" customHeight="1" hidden="1">
      <c r="A234" s="239" t="s">
        <v>283</v>
      </c>
      <c r="B234" s="749" t="s">
        <v>496</v>
      </c>
      <c r="C234" s="749"/>
      <c r="D234" s="241" t="s">
        <v>239</v>
      </c>
      <c r="E234" s="241" t="s">
        <v>492</v>
      </c>
      <c r="F234" s="241" t="s">
        <v>240</v>
      </c>
      <c r="G234" s="806" t="s">
        <v>497</v>
      </c>
      <c r="H234" s="579" t="s">
        <v>498</v>
      </c>
      <c r="I234" s="244">
        <f aca="true" t="shared" si="222" ref="I234:K235">L234+O234</f>
        <v>1350</v>
      </c>
      <c r="J234" s="244">
        <f t="shared" si="222"/>
        <v>0</v>
      </c>
      <c r="K234" s="244">
        <f t="shared" si="222"/>
        <v>1350</v>
      </c>
      <c r="L234" s="246">
        <v>1350</v>
      </c>
      <c r="M234" s="247"/>
      <c r="N234" s="248">
        <f>L234+M234</f>
        <v>1350</v>
      </c>
      <c r="O234" s="249"/>
      <c r="P234" s="247"/>
      <c r="Q234" s="248">
        <f>O234+P234</f>
        <v>0</v>
      </c>
      <c r="R234" s="244">
        <f aca="true" t="shared" si="223" ref="R234:T235">U234+X234</f>
        <v>1350</v>
      </c>
      <c r="S234" s="244">
        <f t="shared" si="223"/>
        <v>0</v>
      </c>
      <c r="T234" s="244">
        <f t="shared" si="223"/>
        <v>1350</v>
      </c>
      <c r="U234" s="246">
        <v>1350</v>
      </c>
      <c r="V234" s="247"/>
      <c r="W234" s="248">
        <f>U234+V234</f>
        <v>1350</v>
      </c>
      <c r="X234" s="249"/>
      <c r="Y234" s="247"/>
      <c r="Z234" s="248">
        <f>X234+Y234</f>
        <v>0</v>
      </c>
    </row>
    <row r="235" spans="1:26" s="156" customFormat="1" ht="13.5" customHeight="1" hidden="1">
      <c r="A235" s="239"/>
      <c r="B235" s="807" t="s">
        <v>499</v>
      </c>
      <c r="C235" s="807"/>
      <c r="D235" s="241"/>
      <c r="E235" s="241"/>
      <c r="F235" s="241"/>
      <c r="G235" s="808" t="s">
        <v>500</v>
      </c>
      <c r="H235" s="586" t="s">
        <v>498</v>
      </c>
      <c r="I235" s="262">
        <f t="shared" si="222"/>
        <v>172</v>
      </c>
      <c r="J235" s="262">
        <f t="shared" si="222"/>
        <v>0</v>
      </c>
      <c r="K235" s="262">
        <f t="shared" si="222"/>
        <v>172</v>
      </c>
      <c r="L235" s="298">
        <v>172</v>
      </c>
      <c r="M235" s="299"/>
      <c r="N235" s="300">
        <f>L235+M235</f>
        <v>172</v>
      </c>
      <c r="O235" s="301"/>
      <c r="P235" s="299"/>
      <c r="Q235" s="300">
        <f>O235+P235</f>
        <v>0</v>
      </c>
      <c r="R235" s="262">
        <f t="shared" si="223"/>
        <v>172</v>
      </c>
      <c r="S235" s="262">
        <f t="shared" si="223"/>
        <v>0</v>
      </c>
      <c r="T235" s="262">
        <f t="shared" si="223"/>
        <v>172</v>
      </c>
      <c r="U235" s="298">
        <v>172</v>
      </c>
      <c r="V235" s="299"/>
      <c r="W235" s="300">
        <f>U235+V235</f>
        <v>172</v>
      </c>
      <c r="X235" s="301"/>
      <c r="Y235" s="299"/>
      <c r="Z235" s="300">
        <f>X235+Y235</f>
        <v>0</v>
      </c>
    </row>
    <row r="236" spans="1:26" s="156" customFormat="1" ht="15" customHeight="1" hidden="1">
      <c r="A236" s="783" t="s">
        <v>501</v>
      </c>
      <c r="B236" s="783"/>
      <c r="C236" s="783"/>
      <c r="D236" s="803" t="s">
        <v>239</v>
      </c>
      <c r="E236" s="465" t="s">
        <v>492</v>
      </c>
      <c r="F236" s="465" t="s">
        <v>250</v>
      </c>
      <c r="G236" s="464" t="s">
        <v>242</v>
      </c>
      <c r="H236" s="465" t="s">
        <v>243</v>
      </c>
      <c r="I236" s="466">
        <f>I237+I241+I242</f>
        <v>2447</v>
      </c>
      <c r="J236" s="466">
        <f aca="true" t="shared" si="224" ref="J236:Q236">J237+J241+J242</f>
        <v>910.8</v>
      </c>
      <c r="K236" s="466">
        <f t="shared" si="224"/>
        <v>3357.8</v>
      </c>
      <c r="L236" s="468">
        <f t="shared" si="224"/>
        <v>2447</v>
      </c>
      <c r="M236" s="469">
        <f t="shared" si="224"/>
        <v>0</v>
      </c>
      <c r="N236" s="470">
        <f t="shared" si="224"/>
        <v>2447</v>
      </c>
      <c r="O236" s="471">
        <f t="shared" si="224"/>
        <v>0</v>
      </c>
      <c r="P236" s="469">
        <f t="shared" si="224"/>
        <v>910.8</v>
      </c>
      <c r="Q236" s="470">
        <f t="shared" si="224"/>
        <v>910.8</v>
      </c>
      <c r="R236" s="466">
        <f>R237+R241+R242</f>
        <v>2447</v>
      </c>
      <c r="S236" s="466">
        <f aca="true" t="shared" si="225" ref="S236:Z236">S237+S241+S242</f>
        <v>910.8</v>
      </c>
      <c r="T236" s="466">
        <f t="shared" si="225"/>
        <v>3357.8</v>
      </c>
      <c r="U236" s="468">
        <f t="shared" si="225"/>
        <v>2447</v>
      </c>
      <c r="V236" s="469">
        <f t="shared" si="225"/>
        <v>0</v>
      </c>
      <c r="W236" s="470">
        <f t="shared" si="225"/>
        <v>2447</v>
      </c>
      <c r="X236" s="471">
        <f t="shared" si="225"/>
        <v>0</v>
      </c>
      <c r="Y236" s="469">
        <f t="shared" si="225"/>
        <v>910.8</v>
      </c>
      <c r="Z236" s="470">
        <f t="shared" si="225"/>
        <v>910.8</v>
      </c>
    </row>
    <row r="237" spans="1:26" s="156" customFormat="1" ht="21.75" customHeight="1" hidden="1">
      <c r="A237" s="809" t="s">
        <v>322</v>
      </c>
      <c r="B237" s="810" t="s">
        <v>502</v>
      </c>
      <c r="C237" s="810"/>
      <c r="D237" s="661" t="s">
        <v>239</v>
      </c>
      <c r="E237" s="661" t="s">
        <v>492</v>
      </c>
      <c r="F237" s="661" t="s">
        <v>250</v>
      </c>
      <c r="G237" s="672" t="s">
        <v>503</v>
      </c>
      <c r="H237" s="674" t="s">
        <v>243</v>
      </c>
      <c r="I237" s="390">
        <f>L237+O237</f>
        <v>2217</v>
      </c>
      <c r="J237" s="390">
        <f>M237+P237</f>
        <v>0</v>
      </c>
      <c r="K237" s="390">
        <f>N237+Q237</f>
        <v>2217</v>
      </c>
      <c r="L237" s="392">
        <v>2217</v>
      </c>
      <c r="M237" s="393"/>
      <c r="N237" s="394">
        <f aca="true" t="shared" si="226" ref="N237:N244">L237+M237</f>
        <v>2217</v>
      </c>
      <c r="O237" s="395"/>
      <c r="P237" s="393"/>
      <c r="Q237" s="394">
        <f aca="true" t="shared" si="227" ref="Q237:Q244">O237+P237</f>
        <v>0</v>
      </c>
      <c r="R237" s="390">
        <f aca="true" t="shared" si="228" ref="R237:T241">U237+X237</f>
        <v>2217</v>
      </c>
      <c r="S237" s="390">
        <f t="shared" si="228"/>
        <v>0</v>
      </c>
      <c r="T237" s="390">
        <f t="shared" si="228"/>
        <v>2217</v>
      </c>
      <c r="U237" s="392">
        <v>2217</v>
      </c>
      <c r="V237" s="393"/>
      <c r="W237" s="394">
        <f aca="true" t="shared" si="229" ref="W237:W244">U237+V237</f>
        <v>2217</v>
      </c>
      <c r="X237" s="395"/>
      <c r="Y237" s="393"/>
      <c r="Z237" s="394">
        <f aca="true" t="shared" si="230" ref="Z237:Z244">X237+Y237</f>
        <v>0</v>
      </c>
    </row>
    <row r="238" spans="1:26" s="156" customFormat="1" ht="12.75" customHeight="1" hidden="1">
      <c r="A238" s="809"/>
      <c r="B238" s="811" t="s">
        <v>228</v>
      </c>
      <c r="C238" s="738" t="s">
        <v>448</v>
      </c>
      <c r="D238" s="812">
        <v>892</v>
      </c>
      <c r="E238" s="812">
        <v>10</v>
      </c>
      <c r="F238" s="812" t="s">
        <v>250</v>
      </c>
      <c r="G238" s="410" t="s">
        <v>503</v>
      </c>
      <c r="H238" s="485" t="s">
        <v>498</v>
      </c>
      <c r="I238" s="253">
        <f aca="true" t="shared" si="231" ref="I238:K241">L238+O238</f>
        <v>2217</v>
      </c>
      <c r="J238" s="253">
        <f t="shared" si="231"/>
        <v>0</v>
      </c>
      <c r="K238" s="253">
        <f t="shared" si="231"/>
        <v>2217</v>
      </c>
      <c r="L238" s="255">
        <v>2217</v>
      </c>
      <c r="M238" s="378"/>
      <c r="N238" s="257">
        <f>L238+M238</f>
        <v>2217</v>
      </c>
      <c r="O238" s="258"/>
      <c r="P238" s="256"/>
      <c r="Q238" s="257">
        <f>O238+P238</f>
        <v>0</v>
      </c>
      <c r="R238" s="253">
        <f t="shared" si="228"/>
        <v>2217</v>
      </c>
      <c r="S238" s="253">
        <f t="shared" si="228"/>
        <v>0</v>
      </c>
      <c r="T238" s="253">
        <f t="shared" si="228"/>
        <v>2217</v>
      </c>
      <c r="U238" s="255">
        <v>2217</v>
      </c>
      <c r="V238" s="378"/>
      <c r="W238" s="257">
        <f t="shared" si="229"/>
        <v>2217</v>
      </c>
      <c r="X238" s="258"/>
      <c r="Y238" s="256"/>
      <c r="Z238" s="257">
        <f t="shared" si="230"/>
        <v>0</v>
      </c>
    </row>
    <row r="239" spans="1:26" s="156" customFormat="1" ht="12" customHeight="1" hidden="1">
      <c r="A239" s="809"/>
      <c r="B239" s="811"/>
      <c r="C239" s="738" t="s">
        <v>504</v>
      </c>
      <c r="D239" s="812"/>
      <c r="E239" s="812"/>
      <c r="F239" s="812"/>
      <c r="G239" s="410" t="s">
        <v>503</v>
      </c>
      <c r="H239" s="485" t="s">
        <v>329</v>
      </c>
      <c r="I239" s="253">
        <f t="shared" si="231"/>
        <v>0</v>
      </c>
      <c r="J239" s="253">
        <f t="shared" si="231"/>
        <v>0</v>
      </c>
      <c r="K239" s="253">
        <f t="shared" si="231"/>
        <v>0</v>
      </c>
      <c r="L239" s="255">
        <v>0</v>
      </c>
      <c r="M239" s="378"/>
      <c r="N239" s="257">
        <f>L239+M239</f>
        <v>0</v>
      </c>
      <c r="O239" s="258">
        <v>0</v>
      </c>
      <c r="P239" s="256"/>
      <c r="Q239" s="257">
        <f>O239+P239</f>
        <v>0</v>
      </c>
      <c r="R239" s="253">
        <f t="shared" si="228"/>
        <v>0</v>
      </c>
      <c r="S239" s="253">
        <f t="shared" si="228"/>
        <v>0</v>
      </c>
      <c r="T239" s="253">
        <f t="shared" si="228"/>
        <v>0</v>
      </c>
      <c r="U239" s="255">
        <v>0</v>
      </c>
      <c r="V239" s="378"/>
      <c r="W239" s="257">
        <f t="shared" si="229"/>
        <v>0</v>
      </c>
      <c r="X239" s="258">
        <v>0</v>
      </c>
      <c r="Y239" s="256"/>
      <c r="Z239" s="257">
        <f t="shared" si="230"/>
        <v>0</v>
      </c>
    </row>
    <row r="240" spans="1:26" s="156" customFormat="1" ht="12.75" customHeight="1" hidden="1">
      <c r="A240" s="809"/>
      <c r="B240" s="811"/>
      <c r="C240" s="743" t="s">
        <v>449</v>
      </c>
      <c r="D240" s="812"/>
      <c r="E240" s="812"/>
      <c r="F240" s="812"/>
      <c r="G240" s="484" t="s">
        <v>503</v>
      </c>
      <c r="H240" s="530" t="s">
        <v>505</v>
      </c>
      <c r="I240" s="296">
        <f t="shared" si="231"/>
        <v>0</v>
      </c>
      <c r="J240" s="296">
        <f t="shared" si="231"/>
        <v>0</v>
      </c>
      <c r="K240" s="296">
        <f t="shared" si="231"/>
        <v>0</v>
      </c>
      <c r="L240" s="298">
        <v>0</v>
      </c>
      <c r="M240" s="378"/>
      <c r="N240" s="257">
        <f>L240+M240</f>
        <v>0</v>
      </c>
      <c r="O240" s="258">
        <v>0</v>
      </c>
      <c r="P240" s="256"/>
      <c r="Q240" s="257">
        <f>O240+P240</f>
        <v>0</v>
      </c>
      <c r="R240" s="296">
        <f t="shared" si="228"/>
        <v>0</v>
      </c>
      <c r="S240" s="296">
        <f t="shared" si="228"/>
        <v>0</v>
      </c>
      <c r="T240" s="296">
        <f t="shared" si="228"/>
        <v>0</v>
      </c>
      <c r="U240" s="298">
        <v>0</v>
      </c>
      <c r="V240" s="378"/>
      <c r="W240" s="257">
        <f t="shared" si="229"/>
        <v>0</v>
      </c>
      <c r="X240" s="258">
        <v>0</v>
      </c>
      <c r="Y240" s="256"/>
      <c r="Z240" s="257">
        <f t="shared" si="230"/>
        <v>0</v>
      </c>
    </row>
    <row r="241" spans="1:26" s="156" customFormat="1" ht="33.75" customHeight="1" hidden="1">
      <c r="A241" s="809"/>
      <c r="B241" s="813" t="s">
        <v>506</v>
      </c>
      <c r="C241" s="813"/>
      <c r="D241" s="814" t="s">
        <v>239</v>
      </c>
      <c r="E241" s="814" t="s">
        <v>492</v>
      </c>
      <c r="F241" s="814" t="s">
        <v>250</v>
      </c>
      <c r="G241" s="282" t="s">
        <v>507</v>
      </c>
      <c r="H241" s="815" t="s">
        <v>498</v>
      </c>
      <c r="I241" s="268">
        <f t="shared" si="231"/>
        <v>230</v>
      </c>
      <c r="J241" s="268">
        <f t="shared" si="231"/>
        <v>0</v>
      </c>
      <c r="K241" s="268">
        <f t="shared" si="231"/>
        <v>230</v>
      </c>
      <c r="L241" s="270">
        <v>230</v>
      </c>
      <c r="M241" s="271"/>
      <c r="N241" s="272">
        <f>L241+M241</f>
        <v>230</v>
      </c>
      <c r="O241" s="273">
        <v>0</v>
      </c>
      <c r="P241" s="271"/>
      <c r="Q241" s="272">
        <f>O241+P241</f>
        <v>0</v>
      </c>
      <c r="R241" s="268">
        <f t="shared" si="228"/>
        <v>230</v>
      </c>
      <c r="S241" s="268">
        <f t="shared" si="228"/>
        <v>0</v>
      </c>
      <c r="T241" s="268">
        <f t="shared" si="228"/>
        <v>230</v>
      </c>
      <c r="U241" s="270">
        <v>230</v>
      </c>
      <c r="V241" s="271"/>
      <c r="W241" s="272">
        <f t="shared" si="229"/>
        <v>230</v>
      </c>
      <c r="X241" s="273">
        <v>0</v>
      </c>
      <c r="Y241" s="271"/>
      <c r="Z241" s="272">
        <f t="shared" si="230"/>
        <v>0</v>
      </c>
    </row>
    <row r="242" spans="1:26" s="156" customFormat="1" ht="15" customHeight="1" hidden="1">
      <c r="A242" s="809"/>
      <c r="B242" s="816" t="s">
        <v>508</v>
      </c>
      <c r="C242" s="816"/>
      <c r="D242" s="817" t="s">
        <v>239</v>
      </c>
      <c r="E242" s="754" t="s">
        <v>492</v>
      </c>
      <c r="F242" s="754" t="s">
        <v>250</v>
      </c>
      <c r="G242" s="754" t="s">
        <v>509</v>
      </c>
      <c r="H242" s="818" t="s">
        <v>498</v>
      </c>
      <c r="I242" s="361">
        <f>I243+I244</f>
        <v>0</v>
      </c>
      <c r="J242" s="361">
        <f>J243+J244</f>
        <v>910.8</v>
      </c>
      <c r="K242" s="361">
        <f>K243+K244</f>
        <v>910.8</v>
      </c>
      <c r="L242" s="819">
        <f>L243+L244</f>
        <v>0</v>
      </c>
      <c r="M242" s="405"/>
      <c r="N242" s="406">
        <f t="shared" si="226"/>
        <v>0</v>
      </c>
      <c r="O242" s="407">
        <f>O243+O244</f>
        <v>0</v>
      </c>
      <c r="P242" s="405">
        <f>P243+P244</f>
        <v>910.8</v>
      </c>
      <c r="Q242" s="406">
        <f t="shared" si="227"/>
        <v>910.8</v>
      </c>
      <c r="R242" s="361">
        <f>R243+R244</f>
        <v>0</v>
      </c>
      <c r="S242" s="361">
        <f>S243+S244</f>
        <v>910.8</v>
      </c>
      <c r="T242" s="361">
        <f>T243+T244</f>
        <v>910.8</v>
      </c>
      <c r="U242" s="819">
        <f>U243+U244</f>
        <v>0</v>
      </c>
      <c r="V242" s="405"/>
      <c r="W242" s="406">
        <f t="shared" si="229"/>
        <v>0</v>
      </c>
      <c r="X242" s="407">
        <f>X243+X244</f>
        <v>0</v>
      </c>
      <c r="Y242" s="405">
        <f>Y243+Y244</f>
        <v>910.8</v>
      </c>
      <c r="Z242" s="406">
        <f t="shared" si="230"/>
        <v>910.8</v>
      </c>
    </row>
    <row r="243" spans="1:26" s="156" customFormat="1" ht="27.75" customHeight="1" hidden="1">
      <c r="A243" s="809"/>
      <c r="B243" s="820" t="s">
        <v>510</v>
      </c>
      <c r="C243" s="820"/>
      <c r="D243" s="812" t="s">
        <v>239</v>
      </c>
      <c r="E243" s="529" t="s">
        <v>492</v>
      </c>
      <c r="F243" s="529" t="s">
        <v>250</v>
      </c>
      <c r="G243" s="410" t="s">
        <v>511</v>
      </c>
      <c r="H243" s="485" t="s">
        <v>498</v>
      </c>
      <c r="I243" s="253">
        <f aca="true" t="shared" si="232" ref="I243:K244">L243+O243</f>
        <v>0</v>
      </c>
      <c r="J243" s="253">
        <f t="shared" si="232"/>
        <v>910.8</v>
      </c>
      <c r="K243" s="253">
        <f t="shared" si="232"/>
        <v>910.8</v>
      </c>
      <c r="L243" s="255"/>
      <c r="M243" s="256"/>
      <c r="N243" s="257">
        <f t="shared" si="226"/>
        <v>0</v>
      </c>
      <c r="O243" s="258">
        <v>0</v>
      </c>
      <c r="P243" s="256">
        <v>910.8</v>
      </c>
      <c r="Q243" s="257">
        <f t="shared" si="227"/>
        <v>910.8</v>
      </c>
      <c r="R243" s="253">
        <f aca="true" t="shared" si="233" ref="R243:T244">U243+X243</f>
        <v>0</v>
      </c>
      <c r="S243" s="253">
        <f t="shared" si="233"/>
        <v>910.8</v>
      </c>
      <c r="T243" s="253">
        <f t="shared" si="233"/>
        <v>910.8</v>
      </c>
      <c r="U243" s="255"/>
      <c r="V243" s="256"/>
      <c r="W243" s="257">
        <f t="shared" si="229"/>
        <v>0</v>
      </c>
      <c r="X243" s="258">
        <v>0</v>
      </c>
      <c r="Y243" s="256">
        <v>910.8</v>
      </c>
      <c r="Z243" s="257">
        <f t="shared" si="230"/>
        <v>910.8</v>
      </c>
    </row>
    <row r="244" spans="1:26" s="156" customFormat="1" ht="27.75" customHeight="1" hidden="1">
      <c r="A244" s="809"/>
      <c r="B244" s="821" t="s">
        <v>512</v>
      </c>
      <c r="C244" s="821"/>
      <c r="D244" s="812"/>
      <c r="E244" s="529"/>
      <c r="F244" s="529"/>
      <c r="G244" s="484" t="s">
        <v>513</v>
      </c>
      <c r="H244" s="530" t="s">
        <v>498</v>
      </c>
      <c r="I244" s="296">
        <f t="shared" si="232"/>
        <v>0</v>
      </c>
      <c r="J244" s="296">
        <f t="shared" si="232"/>
        <v>0</v>
      </c>
      <c r="K244" s="296">
        <f t="shared" si="232"/>
        <v>0</v>
      </c>
      <c r="L244" s="298"/>
      <c r="M244" s="299"/>
      <c r="N244" s="300">
        <f t="shared" si="226"/>
        <v>0</v>
      </c>
      <c r="O244" s="301">
        <v>0</v>
      </c>
      <c r="P244" s="299"/>
      <c r="Q244" s="300">
        <f t="shared" si="227"/>
        <v>0</v>
      </c>
      <c r="R244" s="296">
        <f t="shared" si="233"/>
        <v>0</v>
      </c>
      <c r="S244" s="296">
        <f t="shared" si="233"/>
        <v>0</v>
      </c>
      <c r="T244" s="296">
        <f t="shared" si="233"/>
        <v>0</v>
      </c>
      <c r="U244" s="298"/>
      <c r="V244" s="299"/>
      <c r="W244" s="300">
        <f t="shared" si="229"/>
        <v>0</v>
      </c>
      <c r="X244" s="301">
        <v>0</v>
      </c>
      <c r="Y244" s="299"/>
      <c r="Z244" s="300">
        <f t="shared" si="230"/>
        <v>0</v>
      </c>
    </row>
    <row r="245" spans="1:26" s="156" customFormat="1" ht="12" customHeight="1" hidden="1">
      <c r="A245" s="783" t="s">
        <v>514</v>
      </c>
      <c r="B245" s="783"/>
      <c r="C245" s="783"/>
      <c r="D245" s="803" t="s">
        <v>239</v>
      </c>
      <c r="E245" s="465" t="s">
        <v>492</v>
      </c>
      <c r="F245" s="464" t="s">
        <v>259</v>
      </c>
      <c r="G245" s="464" t="s">
        <v>242</v>
      </c>
      <c r="H245" s="465" t="s">
        <v>243</v>
      </c>
      <c r="I245" s="466">
        <f>I246+I247+I248+I249+I250+I254+I255+I256+I257+I258</f>
        <v>10768.9</v>
      </c>
      <c r="J245" s="466">
        <f aca="true" t="shared" si="234" ref="J245:Q245">J246+J247+J248+J249+J250+J254+J255+J256+J257+J258</f>
        <v>-45.09999999999991</v>
      </c>
      <c r="K245" s="466">
        <f t="shared" si="234"/>
        <v>10723.8</v>
      </c>
      <c r="L245" s="468">
        <f t="shared" si="234"/>
        <v>0</v>
      </c>
      <c r="M245" s="469">
        <f t="shared" si="234"/>
        <v>0</v>
      </c>
      <c r="N245" s="470">
        <f t="shared" si="234"/>
        <v>0</v>
      </c>
      <c r="O245" s="471">
        <f t="shared" si="234"/>
        <v>10768.9</v>
      </c>
      <c r="P245" s="469">
        <f t="shared" si="234"/>
        <v>-45.09999999999991</v>
      </c>
      <c r="Q245" s="470">
        <f t="shared" si="234"/>
        <v>10723.8</v>
      </c>
      <c r="R245" s="466">
        <f>R246+R247+R248+R249+R250+R254+R255+R256+R257+R258</f>
        <v>10768.9</v>
      </c>
      <c r="S245" s="466">
        <f aca="true" t="shared" si="235" ref="S245:Z245">S246+S247+S248+S249+S250+S254+S255+S256+S257+S258</f>
        <v>-45.09999999999991</v>
      </c>
      <c r="T245" s="466">
        <f t="shared" si="235"/>
        <v>10723.8</v>
      </c>
      <c r="U245" s="468">
        <f t="shared" si="235"/>
        <v>0</v>
      </c>
      <c r="V245" s="469">
        <f t="shared" si="235"/>
        <v>0</v>
      </c>
      <c r="W245" s="470">
        <f t="shared" si="235"/>
        <v>0</v>
      </c>
      <c r="X245" s="471">
        <f t="shared" si="235"/>
        <v>10768.9</v>
      </c>
      <c r="Y245" s="469">
        <f t="shared" si="235"/>
        <v>-45.09999999999991</v>
      </c>
      <c r="Z245" s="470">
        <f t="shared" si="235"/>
        <v>10723.8</v>
      </c>
    </row>
    <row r="246" spans="1:26" s="156" customFormat="1" ht="22.5" customHeight="1" hidden="1">
      <c r="A246" s="809" t="s">
        <v>322</v>
      </c>
      <c r="B246" s="231" t="s">
        <v>515</v>
      </c>
      <c r="C246" s="231"/>
      <c r="D246" s="241" t="s">
        <v>239</v>
      </c>
      <c r="E246" s="282" t="s">
        <v>492</v>
      </c>
      <c r="F246" s="282" t="s">
        <v>259</v>
      </c>
      <c r="G246" s="714" t="s">
        <v>516</v>
      </c>
      <c r="H246" s="715" t="s">
        <v>498</v>
      </c>
      <c r="I246" s="311">
        <f aca="true" t="shared" si="236" ref="I246:K249">L246+O246</f>
        <v>132</v>
      </c>
      <c r="J246" s="311">
        <f t="shared" si="236"/>
        <v>-45.1</v>
      </c>
      <c r="K246" s="311">
        <f t="shared" si="236"/>
        <v>86.9</v>
      </c>
      <c r="L246" s="313"/>
      <c r="M246" s="314"/>
      <c r="N246" s="315">
        <f aca="true" t="shared" si="237" ref="N246:N253">L246+M246</f>
        <v>0</v>
      </c>
      <c r="O246" s="316">
        <v>132</v>
      </c>
      <c r="P246" s="314">
        <v>-45.1</v>
      </c>
      <c r="Q246" s="315">
        <f>O246+P246</f>
        <v>86.9</v>
      </c>
      <c r="R246" s="311">
        <f aca="true" t="shared" si="238" ref="R246:T249">U246+X246</f>
        <v>132</v>
      </c>
      <c r="S246" s="311">
        <f t="shared" si="238"/>
        <v>-45.1</v>
      </c>
      <c r="T246" s="311">
        <f t="shared" si="238"/>
        <v>86.9</v>
      </c>
      <c r="U246" s="313"/>
      <c r="V246" s="314"/>
      <c r="W246" s="315">
        <f aca="true" t="shared" si="239" ref="W246:W258">U246+V246</f>
        <v>0</v>
      </c>
      <c r="X246" s="316">
        <v>132</v>
      </c>
      <c r="Y246" s="314">
        <v>-45.1</v>
      </c>
      <c r="Z246" s="315">
        <f>X246+Y246</f>
        <v>86.9</v>
      </c>
    </row>
    <row r="247" spans="1:26" s="156" customFormat="1" ht="16.5" customHeight="1" hidden="1">
      <c r="A247" s="809"/>
      <c r="B247" s="231" t="s">
        <v>517</v>
      </c>
      <c r="C247" s="231"/>
      <c r="D247" s="241"/>
      <c r="E247" s="282"/>
      <c r="F247" s="282"/>
      <c r="G247" s="642" t="s">
        <v>518</v>
      </c>
      <c r="H247" s="644" t="s">
        <v>498</v>
      </c>
      <c r="I247" s="244">
        <f t="shared" si="236"/>
        <v>2970</v>
      </c>
      <c r="J247" s="244">
        <f t="shared" si="236"/>
        <v>-2970</v>
      </c>
      <c r="K247" s="244">
        <f t="shared" si="236"/>
        <v>0</v>
      </c>
      <c r="L247" s="246"/>
      <c r="M247" s="247"/>
      <c r="N247" s="248">
        <f t="shared" si="237"/>
        <v>0</v>
      </c>
      <c r="O247" s="249">
        <v>2970</v>
      </c>
      <c r="P247" s="247">
        <v>-2970</v>
      </c>
      <c r="Q247" s="248">
        <f>O247+P247</f>
        <v>0</v>
      </c>
      <c r="R247" s="244">
        <f t="shared" si="238"/>
        <v>2970</v>
      </c>
      <c r="S247" s="244">
        <f t="shared" si="238"/>
        <v>-2970</v>
      </c>
      <c r="T247" s="244">
        <f t="shared" si="238"/>
        <v>0</v>
      </c>
      <c r="U247" s="246"/>
      <c r="V247" s="247"/>
      <c r="W247" s="248">
        <f t="shared" si="239"/>
        <v>0</v>
      </c>
      <c r="X247" s="249">
        <v>2970</v>
      </c>
      <c r="Y247" s="247">
        <v>-2970</v>
      </c>
      <c r="Z247" s="248">
        <f>X247+Y247</f>
        <v>0</v>
      </c>
    </row>
    <row r="248" spans="1:26" s="156" customFormat="1" ht="16.5" customHeight="1" hidden="1">
      <c r="A248" s="809"/>
      <c r="B248" s="231"/>
      <c r="C248" s="231"/>
      <c r="D248" s="241"/>
      <c r="E248" s="282"/>
      <c r="F248" s="282"/>
      <c r="G248" s="327" t="s">
        <v>519</v>
      </c>
      <c r="H248" s="509" t="s">
        <v>498</v>
      </c>
      <c r="I248" s="262">
        <f>L248+O248</f>
        <v>0</v>
      </c>
      <c r="J248" s="262">
        <f>M248+P248</f>
        <v>2970</v>
      </c>
      <c r="K248" s="262">
        <f>N248+Q248</f>
        <v>2970</v>
      </c>
      <c r="L248" s="264"/>
      <c r="M248" s="265"/>
      <c r="N248" s="266">
        <f>L248+M248</f>
        <v>0</v>
      </c>
      <c r="O248" s="267">
        <v>0</v>
      </c>
      <c r="P248" s="265">
        <v>2970</v>
      </c>
      <c r="Q248" s="266">
        <f>O248+P248</f>
        <v>2970</v>
      </c>
      <c r="R248" s="262">
        <f t="shared" si="238"/>
        <v>0</v>
      </c>
      <c r="S248" s="262">
        <f t="shared" si="238"/>
        <v>2970</v>
      </c>
      <c r="T248" s="262">
        <f t="shared" si="238"/>
        <v>2970</v>
      </c>
      <c r="U248" s="264"/>
      <c r="V248" s="265"/>
      <c r="W248" s="266">
        <f t="shared" si="239"/>
        <v>0</v>
      </c>
      <c r="X248" s="267">
        <v>0</v>
      </c>
      <c r="Y248" s="265">
        <v>2970</v>
      </c>
      <c r="Z248" s="266">
        <f>X248+Y248</f>
        <v>2970</v>
      </c>
    </row>
    <row r="249" spans="1:26" s="156" customFormat="1" ht="21.75" customHeight="1" hidden="1">
      <c r="A249" s="809"/>
      <c r="B249" s="773" t="s">
        <v>520</v>
      </c>
      <c r="C249" s="773"/>
      <c r="D249" s="241"/>
      <c r="E249" s="282"/>
      <c r="F249" s="282"/>
      <c r="G249" s="822" t="s">
        <v>521</v>
      </c>
      <c r="H249" s="823" t="s">
        <v>498</v>
      </c>
      <c r="I249" s="222">
        <f t="shared" si="236"/>
        <v>3029.8</v>
      </c>
      <c r="J249" s="222">
        <f t="shared" si="236"/>
        <v>0</v>
      </c>
      <c r="K249" s="222">
        <f t="shared" si="236"/>
        <v>3029.8</v>
      </c>
      <c r="L249" s="224"/>
      <c r="M249" s="225"/>
      <c r="N249" s="226">
        <f t="shared" si="237"/>
        <v>0</v>
      </c>
      <c r="O249" s="227">
        <v>3029.8</v>
      </c>
      <c r="P249" s="225"/>
      <c r="Q249" s="226">
        <f>O249+P249</f>
        <v>3029.8</v>
      </c>
      <c r="R249" s="222">
        <f t="shared" si="238"/>
        <v>3029.8</v>
      </c>
      <c r="S249" s="222">
        <f t="shared" si="238"/>
        <v>0</v>
      </c>
      <c r="T249" s="222">
        <f t="shared" si="238"/>
        <v>3029.8</v>
      </c>
      <c r="U249" s="224"/>
      <c r="V249" s="225"/>
      <c r="W249" s="226">
        <f t="shared" si="239"/>
        <v>0</v>
      </c>
      <c r="X249" s="227">
        <v>3029.8</v>
      </c>
      <c r="Y249" s="225"/>
      <c r="Z249" s="226">
        <f>X249+Y249</f>
        <v>3029.8</v>
      </c>
    </row>
    <row r="250" spans="1:26" s="156" customFormat="1" ht="21.75" customHeight="1" hidden="1">
      <c r="A250" s="809"/>
      <c r="B250" s="570" t="s">
        <v>522</v>
      </c>
      <c r="C250" s="570"/>
      <c r="D250" s="824"/>
      <c r="E250" s="358">
        <v>10</v>
      </c>
      <c r="F250" s="358" t="s">
        <v>259</v>
      </c>
      <c r="G250" s="358" t="s">
        <v>523</v>
      </c>
      <c r="H250" s="563" t="s">
        <v>498</v>
      </c>
      <c r="I250" s="390">
        <f>I251+I252+I253</f>
        <v>3733.9</v>
      </c>
      <c r="J250" s="390">
        <f>J251+J252+J253</f>
        <v>0</v>
      </c>
      <c r="K250" s="390">
        <f>K251+K252+K253</f>
        <v>3733.9</v>
      </c>
      <c r="L250" s="392">
        <f>L251+L252+L253</f>
        <v>0</v>
      </c>
      <c r="M250" s="393">
        <f>M251+M252+M253</f>
        <v>0</v>
      </c>
      <c r="N250" s="394">
        <f t="shared" si="237"/>
        <v>0</v>
      </c>
      <c r="O250" s="395">
        <f aca="true" t="shared" si="240" ref="O250:V250">O251+O252+O253</f>
        <v>3733.9</v>
      </c>
      <c r="P250" s="393">
        <f t="shared" si="240"/>
        <v>0</v>
      </c>
      <c r="Q250" s="394">
        <f t="shared" si="240"/>
        <v>3733.9</v>
      </c>
      <c r="R250" s="390">
        <f t="shared" si="240"/>
        <v>3733.9</v>
      </c>
      <c r="S250" s="390">
        <f t="shared" si="240"/>
        <v>0</v>
      </c>
      <c r="T250" s="390">
        <f t="shared" si="240"/>
        <v>3733.9</v>
      </c>
      <c r="U250" s="392">
        <f t="shared" si="240"/>
        <v>0</v>
      </c>
      <c r="V250" s="393">
        <f t="shared" si="240"/>
        <v>0</v>
      </c>
      <c r="W250" s="394">
        <f t="shared" si="239"/>
        <v>0</v>
      </c>
      <c r="X250" s="395">
        <f>X251+X252+X253</f>
        <v>3733.9</v>
      </c>
      <c r="Y250" s="393">
        <f>Y251+Y252+Y253</f>
        <v>0</v>
      </c>
      <c r="Z250" s="394">
        <f>Z251+Z252+Z253</f>
        <v>3733.9</v>
      </c>
    </row>
    <row r="251" spans="1:26" s="156" customFormat="1" ht="13.5" customHeight="1" hidden="1">
      <c r="A251" s="809"/>
      <c r="B251" s="251" t="s">
        <v>524</v>
      </c>
      <c r="C251" s="251"/>
      <c r="D251" s="322" t="s">
        <v>239</v>
      </c>
      <c r="E251" s="529">
        <v>10</v>
      </c>
      <c r="F251" s="529" t="s">
        <v>259</v>
      </c>
      <c r="G251" s="370" t="s">
        <v>525</v>
      </c>
      <c r="H251" s="530" t="s">
        <v>498</v>
      </c>
      <c r="I251" s="253">
        <f aca="true" t="shared" si="241" ref="I251:K254">L251+O251</f>
        <v>240</v>
      </c>
      <c r="J251" s="253">
        <f t="shared" si="241"/>
        <v>0</v>
      </c>
      <c r="K251" s="253">
        <f t="shared" si="241"/>
        <v>240</v>
      </c>
      <c r="L251" s="255"/>
      <c r="M251" s="256"/>
      <c r="N251" s="257">
        <f t="shared" si="237"/>
        <v>0</v>
      </c>
      <c r="O251" s="258">
        <v>240</v>
      </c>
      <c r="P251" s="256"/>
      <c r="Q251" s="257">
        <f aca="true" t="shared" si="242" ref="Q251:Q258">O251+P251</f>
        <v>240</v>
      </c>
      <c r="R251" s="253">
        <f aca="true" t="shared" si="243" ref="R251:T258">U251+X251</f>
        <v>240</v>
      </c>
      <c r="S251" s="253">
        <f t="shared" si="243"/>
        <v>0</v>
      </c>
      <c r="T251" s="253">
        <f t="shared" si="243"/>
        <v>240</v>
      </c>
      <c r="U251" s="255"/>
      <c r="V251" s="256"/>
      <c r="W251" s="257">
        <f t="shared" si="239"/>
        <v>0</v>
      </c>
      <c r="X251" s="258">
        <v>240</v>
      </c>
      <c r="Y251" s="256"/>
      <c r="Z251" s="257">
        <f aca="true" t="shared" si="244" ref="Z251:Z258">X251+Y251</f>
        <v>240</v>
      </c>
    </row>
    <row r="252" spans="1:26" s="156" customFormat="1" ht="12" customHeight="1" hidden="1">
      <c r="A252" s="809"/>
      <c r="B252" s="220" t="s">
        <v>526</v>
      </c>
      <c r="C252" s="220"/>
      <c r="D252" s="322"/>
      <c r="E252" s="529"/>
      <c r="F252" s="529"/>
      <c r="G252" s="484" t="s">
        <v>527</v>
      </c>
      <c r="H252" s="669" t="s">
        <v>498</v>
      </c>
      <c r="I252" s="296">
        <f t="shared" si="241"/>
        <v>175</v>
      </c>
      <c r="J252" s="296">
        <f t="shared" si="241"/>
        <v>0</v>
      </c>
      <c r="K252" s="296">
        <f t="shared" si="241"/>
        <v>175</v>
      </c>
      <c r="L252" s="298"/>
      <c r="M252" s="299"/>
      <c r="N252" s="300">
        <f t="shared" si="237"/>
        <v>0</v>
      </c>
      <c r="O252" s="301">
        <v>175</v>
      </c>
      <c r="P252" s="299"/>
      <c r="Q252" s="300">
        <f t="shared" si="242"/>
        <v>175</v>
      </c>
      <c r="R252" s="296">
        <f t="shared" si="243"/>
        <v>175</v>
      </c>
      <c r="S252" s="296">
        <f t="shared" si="243"/>
        <v>0</v>
      </c>
      <c r="T252" s="296">
        <f t="shared" si="243"/>
        <v>175</v>
      </c>
      <c r="U252" s="298"/>
      <c r="V252" s="299"/>
      <c r="W252" s="300">
        <f t="shared" si="239"/>
        <v>0</v>
      </c>
      <c r="X252" s="301">
        <v>175</v>
      </c>
      <c r="Y252" s="299"/>
      <c r="Z252" s="300">
        <f t="shared" si="244"/>
        <v>175</v>
      </c>
    </row>
    <row r="253" spans="1:26" s="156" customFormat="1" ht="13.5" customHeight="1" hidden="1">
      <c r="A253" s="809"/>
      <c r="B253" s="323" t="s">
        <v>528</v>
      </c>
      <c r="C253" s="323"/>
      <c r="D253" s="322"/>
      <c r="E253" s="529"/>
      <c r="F253" s="529"/>
      <c r="G253" s="327" t="s">
        <v>529</v>
      </c>
      <c r="H253" s="825" t="s">
        <v>498</v>
      </c>
      <c r="I253" s="262">
        <f t="shared" si="241"/>
        <v>3318.9</v>
      </c>
      <c r="J253" s="262">
        <f t="shared" si="241"/>
        <v>0</v>
      </c>
      <c r="K253" s="262">
        <f t="shared" si="241"/>
        <v>3318.9</v>
      </c>
      <c r="L253" s="264"/>
      <c r="M253" s="265"/>
      <c r="N253" s="266">
        <f t="shared" si="237"/>
        <v>0</v>
      </c>
      <c r="O253" s="267">
        <v>3318.9</v>
      </c>
      <c r="P253" s="265"/>
      <c r="Q253" s="266">
        <f t="shared" si="242"/>
        <v>3318.9</v>
      </c>
      <c r="R253" s="262">
        <f t="shared" si="243"/>
        <v>3318.9</v>
      </c>
      <c r="S253" s="262">
        <f t="shared" si="243"/>
        <v>0</v>
      </c>
      <c r="T253" s="262">
        <f t="shared" si="243"/>
        <v>3318.9</v>
      </c>
      <c r="U253" s="264"/>
      <c r="V253" s="265"/>
      <c r="W253" s="266">
        <f t="shared" si="239"/>
        <v>0</v>
      </c>
      <c r="X253" s="267">
        <v>3318.9</v>
      </c>
      <c r="Y253" s="265"/>
      <c r="Z253" s="266">
        <f t="shared" si="244"/>
        <v>3318.9</v>
      </c>
    </row>
    <row r="254" spans="1:26" s="156" customFormat="1" ht="18.75" customHeight="1" hidden="1">
      <c r="A254" s="809"/>
      <c r="B254" s="826" t="s">
        <v>530</v>
      </c>
      <c r="C254" s="826"/>
      <c r="D254" s="827">
        <v>892</v>
      </c>
      <c r="E254" s="828">
        <v>10</v>
      </c>
      <c r="F254" s="829" t="s">
        <v>259</v>
      </c>
      <c r="G254" s="642" t="s">
        <v>531</v>
      </c>
      <c r="H254" s="828" t="s">
        <v>263</v>
      </c>
      <c r="I254" s="244">
        <f t="shared" si="241"/>
        <v>368.4</v>
      </c>
      <c r="J254" s="244">
        <f t="shared" si="241"/>
        <v>-368.4</v>
      </c>
      <c r="K254" s="244">
        <f t="shared" si="241"/>
        <v>0</v>
      </c>
      <c r="L254" s="246"/>
      <c r="M254" s="247"/>
      <c r="N254" s="248">
        <f>L254+M254</f>
        <v>0</v>
      </c>
      <c r="O254" s="249">
        <v>368.4</v>
      </c>
      <c r="P254" s="247">
        <v>-368.4</v>
      </c>
      <c r="Q254" s="248">
        <f t="shared" si="242"/>
        <v>0</v>
      </c>
      <c r="R254" s="244">
        <f t="shared" si="243"/>
        <v>368.4</v>
      </c>
      <c r="S254" s="244">
        <f t="shared" si="243"/>
        <v>-368.4</v>
      </c>
      <c r="T254" s="244">
        <f t="shared" si="243"/>
        <v>0</v>
      </c>
      <c r="U254" s="246"/>
      <c r="V254" s="247"/>
      <c r="W254" s="248">
        <f t="shared" si="239"/>
        <v>0</v>
      </c>
      <c r="X254" s="249">
        <v>368.4</v>
      </c>
      <c r="Y254" s="247">
        <v>-368.4</v>
      </c>
      <c r="Z254" s="248">
        <f t="shared" si="244"/>
        <v>0</v>
      </c>
    </row>
    <row r="255" spans="1:26" s="156" customFormat="1" ht="12.75" customHeight="1" hidden="1">
      <c r="A255" s="809"/>
      <c r="B255" s="826"/>
      <c r="C255" s="826"/>
      <c r="D255" s="830"/>
      <c r="E255" s="831"/>
      <c r="F255" s="832"/>
      <c r="G255" s="327" t="s">
        <v>532</v>
      </c>
      <c r="H255" s="831" t="s">
        <v>263</v>
      </c>
      <c r="I255" s="262">
        <f>L255+O255</f>
        <v>0</v>
      </c>
      <c r="J255" s="262">
        <f>M255+P255</f>
        <v>368.4</v>
      </c>
      <c r="K255" s="262">
        <f>N255+Q255</f>
        <v>368.4</v>
      </c>
      <c r="L255" s="264"/>
      <c r="M255" s="265"/>
      <c r="N255" s="266">
        <f>L255+M255</f>
        <v>0</v>
      </c>
      <c r="O255" s="267">
        <v>0</v>
      </c>
      <c r="P255" s="265">
        <v>368.4</v>
      </c>
      <c r="Q255" s="266">
        <f t="shared" si="242"/>
        <v>368.4</v>
      </c>
      <c r="R255" s="262">
        <f t="shared" si="243"/>
        <v>0</v>
      </c>
      <c r="S255" s="262">
        <f t="shared" si="243"/>
        <v>368.4</v>
      </c>
      <c r="T255" s="262">
        <f t="shared" si="243"/>
        <v>368.4</v>
      </c>
      <c r="U255" s="264"/>
      <c r="V255" s="265"/>
      <c r="W255" s="266">
        <f t="shared" si="239"/>
        <v>0</v>
      </c>
      <c r="X255" s="267">
        <v>0</v>
      </c>
      <c r="Y255" s="265">
        <v>368.4</v>
      </c>
      <c r="Z255" s="266">
        <f t="shared" si="244"/>
        <v>368.4</v>
      </c>
    </row>
    <row r="256" spans="1:26" s="156" customFormat="1" ht="12" customHeight="1" hidden="1">
      <c r="A256" s="809"/>
      <c r="B256" s="826" t="s">
        <v>533</v>
      </c>
      <c r="C256" s="826"/>
      <c r="D256" s="833">
        <v>892</v>
      </c>
      <c r="E256" s="814">
        <v>10</v>
      </c>
      <c r="F256" s="814" t="s">
        <v>259</v>
      </c>
      <c r="G256" s="642" t="s">
        <v>534</v>
      </c>
      <c r="H256" s="828" t="s">
        <v>263</v>
      </c>
      <c r="I256" s="244">
        <f aca="true" t="shared" si="245" ref="I256:K258">L256+O256</f>
        <v>384.8</v>
      </c>
      <c r="J256" s="244">
        <f t="shared" si="245"/>
        <v>-384.8</v>
      </c>
      <c r="K256" s="244">
        <f t="shared" si="245"/>
        <v>0</v>
      </c>
      <c r="L256" s="246"/>
      <c r="M256" s="247"/>
      <c r="N256" s="248">
        <f>L256+M256</f>
        <v>0</v>
      </c>
      <c r="O256" s="249">
        <v>384.8</v>
      </c>
      <c r="P256" s="247">
        <v>-384.8</v>
      </c>
      <c r="Q256" s="248">
        <f t="shared" si="242"/>
        <v>0</v>
      </c>
      <c r="R256" s="244">
        <f t="shared" si="243"/>
        <v>384.8</v>
      </c>
      <c r="S256" s="244">
        <f t="shared" si="243"/>
        <v>-384.8</v>
      </c>
      <c r="T256" s="244">
        <f t="shared" si="243"/>
        <v>0</v>
      </c>
      <c r="U256" s="246"/>
      <c r="V256" s="247"/>
      <c r="W256" s="248">
        <f t="shared" si="239"/>
        <v>0</v>
      </c>
      <c r="X256" s="249">
        <v>384.8</v>
      </c>
      <c r="Y256" s="247">
        <v>-384.8</v>
      </c>
      <c r="Z256" s="248">
        <f t="shared" si="244"/>
        <v>0</v>
      </c>
    </row>
    <row r="257" spans="1:26" s="156" customFormat="1" ht="11.25" customHeight="1" hidden="1">
      <c r="A257" s="809"/>
      <c r="B257" s="826"/>
      <c r="C257" s="826"/>
      <c r="D257" s="833"/>
      <c r="E257" s="814"/>
      <c r="F257" s="814"/>
      <c r="G257" s="327" t="s">
        <v>535</v>
      </c>
      <c r="H257" s="831" t="s">
        <v>263</v>
      </c>
      <c r="I257" s="262">
        <f>L257+O257</f>
        <v>0</v>
      </c>
      <c r="J257" s="262">
        <f>M257+P257</f>
        <v>384.8</v>
      </c>
      <c r="K257" s="262">
        <f>N257+Q257</f>
        <v>384.8</v>
      </c>
      <c r="L257" s="264"/>
      <c r="M257" s="265"/>
      <c r="N257" s="266">
        <f>L257+M257</f>
        <v>0</v>
      </c>
      <c r="O257" s="267">
        <v>0</v>
      </c>
      <c r="P257" s="265">
        <v>384.8</v>
      </c>
      <c r="Q257" s="266">
        <f t="shared" si="242"/>
        <v>384.8</v>
      </c>
      <c r="R257" s="262">
        <f t="shared" si="243"/>
        <v>0</v>
      </c>
      <c r="S257" s="262">
        <f t="shared" si="243"/>
        <v>384.8</v>
      </c>
      <c r="T257" s="262">
        <f t="shared" si="243"/>
        <v>384.8</v>
      </c>
      <c r="U257" s="264"/>
      <c r="V257" s="265"/>
      <c r="W257" s="266">
        <f t="shared" si="239"/>
        <v>0</v>
      </c>
      <c r="X257" s="267">
        <v>0</v>
      </c>
      <c r="Y257" s="265">
        <v>384.8</v>
      </c>
      <c r="Z257" s="266">
        <f t="shared" si="244"/>
        <v>384.8</v>
      </c>
    </row>
    <row r="258" spans="1:26" s="156" customFormat="1" ht="20.25" customHeight="1" hidden="1">
      <c r="A258" s="809"/>
      <c r="B258" s="277" t="s">
        <v>536</v>
      </c>
      <c r="C258" s="277"/>
      <c r="D258" s="834">
        <v>892</v>
      </c>
      <c r="E258" s="835">
        <v>10</v>
      </c>
      <c r="F258" s="836" t="s">
        <v>259</v>
      </c>
      <c r="G258" s="484" t="s">
        <v>537</v>
      </c>
      <c r="H258" s="837" t="s">
        <v>498</v>
      </c>
      <c r="I258" s="311">
        <f t="shared" si="245"/>
        <v>150</v>
      </c>
      <c r="J258" s="311">
        <f t="shared" si="245"/>
        <v>0</v>
      </c>
      <c r="K258" s="311">
        <f t="shared" si="245"/>
        <v>150</v>
      </c>
      <c r="L258" s="313"/>
      <c r="M258" s="314"/>
      <c r="N258" s="315">
        <f>L258+M258</f>
        <v>0</v>
      </c>
      <c r="O258" s="316">
        <v>150</v>
      </c>
      <c r="P258" s="314"/>
      <c r="Q258" s="315">
        <f t="shared" si="242"/>
        <v>150</v>
      </c>
      <c r="R258" s="311">
        <f t="shared" si="243"/>
        <v>150</v>
      </c>
      <c r="S258" s="311">
        <f t="shared" si="243"/>
        <v>0</v>
      </c>
      <c r="T258" s="311">
        <f t="shared" si="243"/>
        <v>150</v>
      </c>
      <c r="U258" s="313"/>
      <c r="V258" s="314"/>
      <c r="W258" s="315">
        <f t="shared" si="239"/>
        <v>0</v>
      </c>
      <c r="X258" s="316">
        <v>150</v>
      </c>
      <c r="Y258" s="314"/>
      <c r="Z258" s="315">
        <f t="shared" si="244"/>
        <v>150</v>
      </c>
    </row>
    <row r="259" spans="1:26" s="156" customFormat="1" ht="13.5" customHeight="1" hidden="1">
      <c r="A259" s="838"/>
      <c r="B259" s="651"/>
      <c r="C259" s="839"/>
      <c r="D259" s="840"/>
      <c r="E259" s="841"/>
      <c r="F259" s="842"/>
      <c r="G259" s="332"/>
      <c r="H259" s="842"/>
      <c r="I259" s="653"/>
      <c r="J259" s="653"/>
      <c r="K259" s="653"/>
      <c r="L259" s="654"/>
      <c r="M259" s="654"/>
      <c r="N259" s="654"/>
      <c r="O259" s="654"/>
      <c r="P259" s="654"/>
      <c r="Q259" s="654"/>
      <c r="R259" s="653"/>
      <c r="S259" s="653"/>
      <c r="T259" s="653"/>
      <c r="U259" s="654"/>
      <c r="V259" s="654"/>
      <c r="W259" s="654"/>
      <c r="X259" s="654"/>
      <c r="Y259" s="654"/>
      <c r="Z259" s="654"/>
    </row>
    <row r="260" spans="1:26" s="156" customFormat="1" ht="6" customHeight="1" hidden="1">
      <c r="A260" s="843"/>
      <c r="B260" s="338"/>
      <c r="C260" s="844"/>
      <c r="D260" s="845"/>
      <c r="E260" s="846"/>
      <c r="F260" s="847"/>
      <c r="G260" s="707"/>
      <c r="H260" s="847"/>
      <c r="I260" s="708"/>
      <c r="J260" s="708"/>
      <c r="K260" s="708"/>
      <c r="L260" s="709"/>
      <c r="M260" s="709"/>
      <c r="N260" s="709"/>
      <c r="O260" s="709"/>
      <c r="P260" s="709"/>
      <c r="Q260" s="709"/>
      <c r="R260" s="708"/>
      <c r="S260" s="708"/>
      <c r="T260" s="708"/>
      <c r="U260" s="709"/>
      <c r="V260" s="709"/>
      <c r="W260" s="709"/>
      <c r="X260" s="709"/>
      <c r="Y260" s="709"/>
      <c r="Z260" s="709"/>
    </row>
    <row r="261" spans="1:26" s="156" customFormat="1" ht="18" customHeight="1" hidden="1">
      <c r="A261" s="848" t="s">
        <v>538</v>
      </c>
      <c r="B261" s="848"/>
      <c r="C261" s="848"/>
      <c r="D261" s="803" t="s">
        <v>239</v>
      </c>
      <c r="E261" s="465" t="s">
        <v>492</v>
      </c>
      <c r="F261" s="465" t="s">
        <v>265</v>
      </c>
      <c r="G261" s="464" t="s">
        <v>242</v>
      </c>
      <c r="H261" s="465" t="s">
        <v>243</v>
      </c>
      <c r="I261" s="466">
        <f aca="true" t="shared" si="246" ref="I261:Z261">I262</f>
        <v>1107</v>
      </c>
      <c r="J261" s="466">
        <f t="shared" si="246"/>
        <v>52</v>
      </c>
      <c r="K261" s="466">
        <f t="shared" si="246"/>
        <v>1159</v>
      </c>
      <c r="L261" s="468">
        <f t="shared" si="246"/>
        <v>0</v>
      </c>
      <c r="M261" s="469">
        <f t="shared" si="246"/>
        <v>0</v>
      </c>
      <c r="N261" s="470">
        <f t="shared" si="246"/>
        <v>0</v>
      </c>
      <c r="O261" s="471">
        <f t="shared" si="246"/>
        <v>1107</v>
      </c>
      <c r="P261" s="469">
        <f t="shared" si="246"/>
        <v>52</v>
      </c>
      <c r="Q261" s="470">
        <f t="shared" si="246"/>
        <v>1159</v>
      </c>
      <c r="R261" s="466">
        <f t="shared" si="246"/>
        <v>1107</v>
      </c>
      <c r="S261" s="466">
        <f t="shared" si="246"/>
        <v>52</v>
      </c>
      <c r="T261" s="466">
        <f t="shared" si="246"/>
        <v>1159</v>
      </c>
      <c r="U261" s="468">
        <f t="shared" si="246"/>
        <v>0</v>
      </c>
      <c r="V261" s="469">
        <f t="shared" si="246"/>
        <v>0</v>
      </c>
      <c r="W261" s="470">
        <f t="shared" si="246"/>
        <v>0</v>
      </c>
      <c r="X261" s="471">
        <f t="shared" si="246"/>
        <v>1107</v>
      </c>
      <c r="Y261" s="469">
        <f t="shared" si="246"/>
        <v>52</v>
      </c>
      <c r="Z261" s="470">
        <f t="shared" si="246"/>
        <v>1159</v>
      </c>
    </row>
    <row r="262" spans="1:26" s="156" customFormat="1" ht="18.75" customHeight="1" hidden="1">
      <c r="A262" s="796"/>
      <c r="B262" s="323" t="s">
        <v>539</v>
      </c>
      <c r="C262" s="323"/>
      <c r="D262" s="543">
        <v>892</v>
      </c>
      <c r="E262" s="543">
        <v>10</v>
      </c>
      <c r="F262" s="543" t="s">
        <v>265</v>
      </c>
      <c r="G262" s="484" t="s">
        <v>253</v>
      </c>
      <c r="H262" s="530" t="s">
        <v>248</v>
      </c>
      <c r="I262" s="296">
        <f>L262+O262</f>
        <v>1107</v>
      </c>
      <c r="J262" s="296">
        <f>M262+P262</f>
        <v>52</v>
      </c>
      <c r="K262" s="296">
        <f>N262+Q262</f>
        <v>1159</v>
      </c>
      <c r="L262" s="298"/>
      <c r="M262" s="299"/>
      <c r="N262" s="300">
        <f>L262+M262</f>
        <v>0</v>
      </c>
      <c r="O262" s="301">
        <v>1107</v>
      </c>
      <c r="P262" s="299">
        <v>52</v>
      </c>
      <c r="Q262" s="300">
        <f>O262+P262</f>
        <v>1159</v>
      </c>
      <c r="R262" s="296">
        <f>U262+X262</f>
        <v>1107</v>
      </c>
      <c r="S262" s="296">
        <f>V262+Y262</f>
        <v>52</v>
      </c>
      <c r="T262" s="296">
        <f>W262+Z262</f>
        <v>1159</v>
      </c>
      <c r="U262" s="298"/>
      <c r="V262" s="299"/>
      <c r="W262" s="300">
        <f>U262+V262</f>
        <v>0</v>
      </c>
      <c r="X262" s="301">
        <v>1107</v>
      </c>
      <c r="Y262" s="299">
        <v>52</v>
      </c>
      <c r="Z262" s="300">
        <f>X262+Y262</f>
        <v>1159</v>
      </c>
    </row>
    <row r="263" spans="1:26" s="156" customFormat="1" ht="20.25" customHeight="1" hidden="1">
      <c r="A263" s="344" t="s">
        <v>540</v>
      </c>
      <c r="B263" s="344"/>
      <c r="C263" s="344"/>
      <c r="D263" s="341" t="s">
        <v>239</v>
      </c>
      <c r="E263" s="649" t="s">
        <v>279</v>
      </c>
      <c r="F263" s="649" t="s">
        <v>241</v>
      </c>
      <c r="G263" s="343" t="s">
        <v>242</v>
      </c>
      <c r="H263" s="451" t="s">
        <v>243</v>
      </c>
      <c r="I263" s="204">
        <f aca="true" t="shared" si="247" ref="I263:Q263">I265</f>
        <v>650</v>
      </c>
      <c r="J263" s="204">
        <f t="shared" si="247"/>
        <v>0</v>
      </c>
      <c r="K263" s="204">
        <f t="shared" si="247"/>
        <v>650</v>
      </c>
      <c r="L263" s="205">
        <f t="shared" si="247"/>
        <v>650</v>
      </c>
      <c r="M263" s="206">
        <f t="shared" si="247"/>
        <v>0</v>
      </c>
      <c r="N263" s="207">
        <f t="shared" si="247"/>
        <v>650</v>
      </c>
      <c r="O263" s="208">
        <f t="shared" si="247"/>
        <v>0</v>
      </c>
      <c r="P263" s="206">
        <f t="shared" si="247"/>
        <v>0</v>
      </c>
      <c r="Q263" s="207">
        <f t="shared" si="247"/>
        <v>0</v>
      </c>
      <c r="R263" s="204">
        <f aca="true" t="shared" si="248" ref="R263:Z263">R265</f>
        <v>650</v>
      </c>
      <c r="S263" s="204">
        <f t="shared" si="248"/>
        <v>0</v>
      </c>
      <c r="T263" s="204">
        <f t="shared" si="248"/>
        <v>650</v>
      </c>
      <c r="U263" s="205">
        <f t="shared" si="248"/>
        <v>650</v>
      </c>
      <c r="V263" s="206">
        <f t="shared" si="248"/>
        <v>0</v>
      </c>
      <c r="W263" s="207">
        <f t="shared" si="248"/>
        <v>650</v>
      </c>
      <c r="X263" s="208">
        <f t="shared" si="248"/>
        <v>0</v>
      </c>
      <c r="Y263" s="206">
        <f t="shared" si="248"/>
        <v>0</v>
      </c>
      <c r="Z263" s="207">
        <f t="shared" si="248"/>
        <v>0</v>
      </c>
    </row>
    <row r="264" spans="1:26" s="156" customFormat="1" ht="12" customHeight="1" hidden="1">
      <c r="A264" s="209" t="s">
        <v>244</v>
      </c>
      <c r="B264" s="209"/>
      <c r="C264" s="209"/>
      <c r="D264" s="346"/>
      <c r="E264" s="200"/>
      <c r="F264" s="201"/>
      <c r="G264" s="202"/>
      <c r="H264" s="203"/>
      <c r="I264" s="211">
        <f>I263/I274</f>
        <v>0.0015131519677144584</v>
      </c>
      <c r="J264" s="849"/>
      <c r="K264" s="211">
        <f>K263/K274</f>
        <v>0.0015190397612162975</v>
      </c>
      <c r="L264" s="212">
        <f>L263/L274</f>
        <v>0.002366786341093965</v>
      </c>
      <c r="M264" s="213"/>
      <c r="N264" s="214">
        <f>N263/N274</f>
        <v>0.0023349202409206626</v>
      </c>
      <c r="O264" s="215">
        <f>O263/O274</f>
        <v>0</v>
      </c>
      <c r="P264" s="213"/>
      <c r="Q264" s="214">
        <f>Q263/Q274</f>
        <v>0</v>
      </c>
      <c r="R264" s="211">
        <f>R263/R274</f>
        <v>0.0015337640457392034</v>
      </c>
      <c r="S264" s="849"/>
      <c r="T264" s="211">
        <f>T263/T274</f>
        <v>0.0015398136588578373</v>
      </c>
      <c r="U264" s="212">
        <f>U263/U274</f>
        <v>0.002366786341093965</v>
      </c>
      <c r="V264" s="213"/>
      <c r="W264" s="214">
        <f>W263/W274</f>
        <v>0.0023349202409206626</v>
      </c>
      <c r="X264" s="215">
        <f>X263/X274</f>
        <v>0</v>
      </c>
      <c r="Y264" s="213"/>
      <c r="Z264" s="214">
        <f>Z263/Z274</f>
        <v>0</v>
      </c>
    </row>
    <row r="265" spans="1:26" s="156" customFormat="1" ht="18" customHeight="1" hidden="1">
      <c r="A265" s="850" t="s">
        <v>541</v>
      </c>
      <c r="B265" s="850"/>
      <c r="C265" s="850"/>
      <c r="D265" s="851" t="s">
        <v>239</v>
      </c>
      <c r="E265" s="852" t="s">
        <v>279</v>
      </c>
      <c r="F265" s="852" t="s">
        <v>240</v>
      </c>
      <c r="G265" s="853" t="s">
        <v>242</v>
      </c>
      <c r="H265" s="854" t="s">
        <v>243</v>
      </c>
      <c r="I265" s="352">
        <f>I266</f>
        <v>650</v>
      </c>
      <c r="J265" s="352">
        <f aca="true" t="shared" si="249" ref="J265:Z265">J266</f>
        <v>0</v>
      </c>
      <c r="K265" s="352">
        <f t="shared" si="249"/>
        <v>650</v>
      </c>
      <c r="L265" s="353">
        <f t="shared" si="249"/>
        <v>650</v>
      </c>
      <c r="M265" s="354">
        <f t="shared" si="249"/>
        <v>0</v>
      </c>
      <c r="N265" s="355">
        <f t="shared" si="249"/>
        <v>650</v>
      </c>
      <c r="O265" s="356">
        <f t="shared" si="249"/>
        <v>0</v>
      </c>
      <c r="P265" s="354">
        <f t="shared" si="249"/>
        <v>0</v>
      </c>
      <c r="Q265" s="355">
        <f t="shared" si="249"/>
        <v>0</v>
      </c>
      <c r="R265" s="352">
        <f>R266</f>
        <v>650</v>
      </c>
      <c r="S265" s="352">
        <f t="shared" si="249"/>
        <v>0</v>
      </c>
      <c r="T265" s="352">
        <f t="shared" si="249"/>
        <v>650</v>
      </c>
      <c r="U265" s="353">
        <f t="shared" si="249"/>
        <v>650</v>
      </c>
      <c r="V265" s="354">
        <f t="shared" si="249"/>
        <v>0</v>
      </c>
      <c r="W265" s="355">
        <f t="shared" si="249"/>
        <v>650</v>
      </c>
      <c r="X265" s="356">
        <f t="shared" si="249"/>
        <v>0</v>
      </c>
      <c r="Y265" s="354">
        <f t="shared" si="249"/>
        <v>0</v>
      </c>
      <c r="Z265" s="355">
        <f t="shared" si="249"/>
        <v>0</v>
      </c>
    </row>
    <row r="266" spans="1:26" s="156" customFormat="1" ht="17.25" customHeight="1" hidden="1">
      <c r="A266" s="796"/>
      <c r="B266" s="242" t="s">
        <v>542</v>
      </c>
      <c r="C266" s="242"/>
      <c r="D266" s="643" t="s">
        <v>239</v>
      </c>
      <c r="E266" s="644" t="s">
        <v>279</v>
      </c>
      <c r="F266" s="644" t="s">
        <v>240</v>
      </c>
      <c r="G266" s="310" t="s">
        <v>543</v>
      </c>
      <c r="H266" s="855" t="s">
        <v>248</v>
      </c>
      <c r="I266" s="311">
        <f>L266+O266</f>
        <v>650</v>
      </c>
      <c r="J266" s="311">
        <f>M266+P266</f>
        <v>0</v>
      </c>
      <c r="K266" s="311">
        <f>N266+Q266</f>
        <v>650</v>
      </c>
      <c r="L266" s="313">
        <v>650</v>
      </c>
      <c r="M266" s="314"/>
      <c r="N266" s="315">
        <f>L266+M266</f>
        <v>650</v>
      </c>
      <c r="O266" s="316">
        <v>0</v>
      </c>
      <c r="P266" s="314"/>
      <c r="Q266" s="315">
        <f>O266+P266</f>
        <v>0</v>
      </c>
      <c r="R266" s="311">
        <f>U266+X266</f>
        <v>650</v>
      </c>
      <c r="S266" s="311">
        <f>V266+Y266</f>
        <v>0</v>
      </c>
      <c r="T266" s="311">
        <f>W266+Z266</f>
        <v>650</v>
      </c>
      <c r="U266" s="313">
        <v>650</v>
      </c>
      <c r="V266" s="314"/>
      <c r="W266" s="315">
        <f>U266+V266</f>
        <v>650</v>
      </c>
      <c r="X266" s="316">
        <v>0</v>
      </c>
      <c r="Y266" s="314"/>
      <c r="Z266" s="315">
        <f>X266+Y266</f>
        <v>0</v>
      </c>
    </row>
    <row r="267" spans="1:26" s="156" customFormat="1" ht="20.25" customHeight="1" hidden="1">
      <c r="A267" s="344" t="s">
        <v>544</v>
      </c>
      <c r="B267" s="344"/>
      <c r="C267" s="344"/>
      <c r="D267" s="341" t="s">
        <v>239</v>
      </c>
      <c r="E267" s="649" t="s">
        <v>315</v>
      </c>
      <c r="F267" s="649" t="s">
        <v>241</v>
      </c>
      <c r="G267" s="343" t="s">
        <v>242</v>
      </c>
      <c r="H267" s="451" t="s">
        <v>243</v>
      </c>
      <c r="I267" s="204">
        <f aca="true" t="shared" si="250" ref="I267:Q267">I269</f>
        <v>1331</v>
      </c>
      <c r="J267" s="204">
        <f t="shared" si="250"/>
        <v>0</v>
      </c>
      <c r="K267" s="204">
        <f t="shared" si="250"/>
        <v>1331</v>
      </c>
      <c r="L267" s="205">
        <f t="shared" si="250"/>
        <v>1331</v>
      </c>
      <c r="M267" s="206">
        <f t="shared" si="250"/>
        <v>0</v>
      </c>
      <c r="N267" s="207">
        <f t="shared" si="250"/>
        <v>1331</v>
      </c>
      <c r="O267" s="208">
        <f t="shared" si="250"/>
        <v>0</v>
      </c>
      <c r="P267" s="206">
        <f t="shared" si="250"/>
        <v>0</v>
      </c>
      <c r="Q267" s="207">
        <f t="shared" si="250"/>
        <v>0</v>
      </c>
      <c r="R267" s="204">
        <f aca="true" t="shared" si="251" ref="R267:Z267">R269</f>
        <v>1331</v>
      </c>
      <c r="S267" s="204">
        <f t="shared" si="251"/>
        <v>0</v>
      </c>
      <c r="T267" s="204">
        <f t="shared" si="251"/>
        <v>1331</v>
      </c>
      <c r="U267" s="205">
        <f t="shared" si="251"/>
        <v>1331</v>
      </c>
      <c r="V267" s="206">
        <f t="shared" si="251"/>
        <v>0</v>
      </c>
      <c r="W267" s="207">
        <f t="shared" si="251"/>
        <v>1331</v>
      </c>
      <c r="X267" s="208">
        <f t="shared" si="251"/>
        <v>0</v>
      </c>
      <c r="Y267" s="206">
        <f t="shared" si="251"/>
        <v>0</v>
      </c>
      <c r="Z267" s="207">
        <f t="shared" si="251"/>
        <v>0</v>
      </c>
    </row>
    <row r="268" spans="1:26" s="156" customFormat="1" ht="12" customHeight="1" hidden="1">
      <c r="A268" s="209" t="s">
        <v>244</v>
      </c>
      <c r="B268" s="209"/>
      <c r="C268" s="209"/>
      <c r="D268" s="346"/>
      <c r="E268" s="200"/>
      <c r="F268" s="201"/>
      <c r="G268" s="202"/>
      <c r="H268" s="203"/>
      <c r="I268" s="211">
        <f>I267/I274</f>
        <v>0.0030984696446583757</v>
      </c>
      <c r="J268" s="211"/>
      <c r="K268" s="211">
        <f>K267/K274</f>
        <v>0.003110526034121372</v>
      </c>
      <c r="L268" s="212">
        <f>L267/L274</f>
        <v>0.004846450184609334</v>
      </c>
      <c r="M268" s="213"/>
      <c r="N268" s="214">
        <f>N267/N274</f>
        <v>0.004781198216408311</v>
      </c>
      <c r="O268" s="215">
        <f>O267/O274</f>
        <v>0</v>
      </c>
      <c r="P268" s="213"/>
      <c r="Q268" s="214">
        <f>Q267/Q274</f>
        <v>0</v>
      </c>
      <c r="R268" s="211">
        <f>R267/R274</f>
        <v>0.0031406768382752</v>
      </c>
      <c r="S268" s="211"/>
      <c r="T268" s="211">
        <f>T267/T274</f>
        <v>0.0031530645845227407</v>
      </c>
      <c r="U268" s="212">
        <f>U267/U274</f>
        <v>0.004846450184609334</v>
      </c>
      <c r="V268" s="213"/>
      <c r="W268" s="214">
        <f>W267/W274</f>
        <v>0.004781198216408311</v>
      </c>
      <c r="X268" s="215">
        <f>X267/X274</f>
        <v>0</v>
      </c>
      <c r="Y268" s="213"/>
      <c r="Z268" s="214">
        <f>Z267/Z274</f>
        <v>0</v>
      </c>
    </row>
    <row r="269" spans="1:26" s="156" customFormat="1" ht="16.5" customHeight="1" hidden="1">
      <c r="A269" s="850" t="s">
        <v>545</v>
      </c>
      <c r="B269" s="850"/>
      <c r="C269" s="850"/>
      <c r="D269" s="851" t="s">
        <v>239</v>
      </c>
      <c r="E269" s="852" t="s">
        <v>315</v>
      </c>
      <c r="F269" s="852" t="s">
        <v>240</v>
      </c>
      <c r="G269" s="853" t="s">
        <v>242</v>
      </c>
      <c r="H269" s="854" t="s">
        <v>243</v>
      </c>
      <c r="I269" s="352">
        <f aca="true" t="shared" si="252" ref="I269:Z269">I270</f>
        <v>1331</v>
      </c>
      <c r="J269" s="352">
        <f t="shared" si="252"/>
        <v>0</v>
      </c>
      <c r="K269" s="352">
        <f t="shared" si="252"/>
        <v>1331</v>
      </c>
      <c r="L269" s="353">
        <f t="shared" si="252"/>
        <v>1331</v>
      </c>
      <c r="M269" s="354">
        <f t="shared" si="252"/>
        <v>0</v>
      </c>
      <c r="N269" s="355">
        <f t="shared" si="252"/>
        <v>1331</v>
      </c>
      <c r="O269" s="356">
        <f t="shared" si="252"/>
        <v>0</v>
      </c>
      <c r="P269" s="354">
        <f t="shared" si="252"/>
        <v>0</v>
      </c>
      <c r="Q269" s="355">
        <f t="shared" si="252"/>
        <v>0</v>
      </c>
      <c r="R269" s="352">
        <f t="shared" si="252"/>
        <v>1331</v>
      </c>
      <c r="S269" s="352">
        <f t="shared" si="252"/>
        <v>0</v>
      </c>
      <c r="T269" s="352">
        <f t="shared" si="252"/>
        <v>1331</v>
      </c>
      <c r="U269" s="353">
        <f t="shared" si="252"/>
        <v>1331</v>
      </c>
      <c r="V269" s="354">
        <f t="shared" si="252"/>
        <v>0</v>
      </c>
      <c r="W269" s="355">
        <f t="shared" si="252"/>
        <v>1331</v>
      </c>
      <c r="X269" s="356">
        <f t="shared" si="252"/>
        <v>0</v>
      </c>
      <c r="Y269" s="354">
        <f t="shared" si="252"/>
        <v>0</v>
      </c>
      <c r="Z269" s="355">
        <f t="shared" si="252"/>
        <v>0</v>
      </c>
    </row>
    <row r="270" spans="1:26" s="156" customFormat="1" ht="18.75" customHeight="1" hidden="1">
      <c r="A270" s="796"/>
      <c r="B270" s="773" t="s">
        <v>546</v>
      </c>
      <c r="C270" s="773"/>
      <c r="D270" s="856" t="s">
        <v>239</v>
      </c>
      <c r="E270" s="823" t="s">
        <v>315</v>
      </c>
      <c r="F270" s="823" t="s">
        <v>240</v>
      </c>
      <c r="G270" s="219" t="s">
        <v>547</v>
      </c>
      <c r="H270" s="857" t="s">
        <v>384</v>
      </c>
      <c r="I270" s="383">
        <f>L270+O270</f>
        <v>1331</v>
      </c>
      <c r="J270" s="383">
        <f>M270+P270</f>
        <v>0</v>
      </c>
      <c r="K270" s="383">
        <f>N270+Q270</f>
        <v>1331</v>
      </c>
      <c r="L270" s="565">
        <v>1331</v>
      </c>
      <c r="M270" s="566"/>
      <c r="N270" s="567">
        <f>L270+M270</f>
        <v>1331</v>
      </c>
      <c r="O270" s="568"/>
      <c r="P270" s="566"/>
      <c r="Q270" s="567">
        <f>O270+P270</f>
        <v>0</v>
      </c>
      <c r="R270" s="383">
        <f>U270+X270</f>
        <v>1331</v>
      </c>
      <c r="S270" s="383">
        <f>V270+Y270</f>
        <v>0</v>
      </c>
      <c r="T270" s="383">
        <f>W270+Z270</f>
        <v>1331</v>
      </c>
      <c r="U270" s="565">
        <v>1331</v>
      </c>
      <c r="V270" s="566"/>
      <c r="W270" s="567">
        <f>U270+V270</f>
        <v>1331</v>
      </c>
      <c r="X270" s="568"/>
      <c r="Y270" s="566"/>
      <c r="Z270" s="567">
        <f>X270+Y270</f>
        <v>0</v>
      </c>
    </row>
    <row r="271" spans="1:26" s="156" customFormat="1" ht="21" customHeight="1" hidden="1">
      <c r="A271" s="344" t="s">
        <v>548</v>
      </c>
      <c r="B271" s="344"/>
      <c r="C271" s="344"/>
      <c r="D271" s="341" t="s">
        <v>239</v>
      </c>
      <c r="E271" s="649" t="s">
        <v>282</v>
      </c>
      <c r="F271" s="649" t="s">
        <v>241</v>
      </c>
      <c r="G271" s="343" t="s">
        <v>242</v>
      </c>
      <c r="H271" s="451" t="s">
        <v>243</v>
      </c>
      <c r="I271" s="204">
        <f aca="true" t="shared" si="253" ref="I271:Q271">I273</f>
        <v>479</v>
      </c>
      <c r="J271" s="204">
        <f t="shared" si="253"/>
        <v>0</v>
      </c>
      <c r="K271" s="204">
        <f t="shared" si="253"/>
        <v>479</v>
      </c>
      <c r="L271" s="205">
        <f t="shared" si="253"/>
        <v>479</v>
      </c>
      <c r="M271" s="206">
        <f t="shared" si="253"/>
        <v>0</v>
      </c>
      <c r="N271" s="207">
        <f t="shared" si="253"/>
        <v>479</v>
      </c>
      <c r="O271" s="208">
        <f t="shared" si="253"/>
        <v>0</v>
      </c>
      <c r="P271" s="206">
        <f t="shared" si="253"/>
        <v>0</v>
      </c>
      <c r="Q271" s="207">
        <f t="shared" si="253"/>
        <v>0</v>
      </c>
      <c r="R271" s="204">
        <f aca="true" t="shared" si="254" ref="R271:Z271">R273</f>
        <v>479</v>
      </c>
      <c r="S271" s="204">
        <f t="shared" si="254"/>
        <v>0</v>
      </c>
      <c r="T271" s="204">
        <f t="shared" si="254"/>
        <v>479</v>
      </c>
      <c r="U271" s="205">
        <f t="shared" si="254"/>
        <v>479</v>
      </c>
      <c r="V271" s="206">
        <f t="shared" si="254"/>
        <v>0</v>
      </c>
      <c r="W271" s="207">
        <f t="shared" si="254"/>
        <v>479</v>
      </c>
      <c r="X271" s="208">
        <f t="shared" si="254"/>
        <v>0</v>
      </c>
      <c r="Y271" s="206">
        <f t="shared" si="254"/>
        <v>0</v>
      </c>
      <c r="Z271" s="207">
        <f t="shared" si="254"/>
        <v>0</v>
      </c>
    </row>
    <row r="272" spans="1:26" s="156" customFormat="1" ht="12" customHeight="1" hidden="1">
      <c r="A272" s="858" t="s">
        <v>244</v>
      </c>
      <c r="B272" s="858"/>
      <c r="C272" s="858"/>
      <c r="D272" s="346"/>
      <c r="E272" s="200"/>
      <c r="F272" s="201"/>
      <c r="G272" s="202"/>
      <c r="H272" s="203"/>
      <c r="I272" s="211">
        <f>I271/I274</f>
        <v>0.001115076603900347</v>
      </c>
      <c r="J272" s="211"/>
      <c r="K272" s="211">
        <f>K271/K274</f>
        <v>0.00111941545480401</v>
      </c>
      <c r="L272" s="212">
        <f>L271/L274</f>
        <v>0.0017441394728984758</v>
      </c>
      <c r="M272" s="213"/>
      <c r="N272" s="214">
        <f>N271/N274</f>
        <v>0.0017206566083092269</v>
      </c>
      <c r="O272" s="215">
        <f>O271/O274</f>
        <v>0</v>
      </c>
      <c r="P272" s="213"/>
      <c r="Q272" s="214">
        <f>Q271/Q274</f>
        <v>0</v>
      </c>
      <c r="R272" s="211">
        <f>R271/R274</f>
        <v>0.0011302661198601207</v>
      </c>
      <c r="S272" s="211"/>
      <c r="T272" s="211">
        <f>T271/T274</f>
        <v>0.0011347242193736986</v>
      </c>
      <c r="U272" s="212">
        <f>U271/U274</f>
        <v>0.0017441394728984758</v>
      </c>
      <c r="V272" s="213"/>
      <c r="W272" s="214">
        <f>W271/W274</f>
        <v>0.0017206566083092269</v>
      </c>
      <c r="X272" s="215">
        <f>X271/X274</f>
        <v>0</v>
      </c>
      <c r="Y272" s="213"/>
      <c r="Z272" s="214">
        <f>Z271/Z274</f>
        <v>0</v>
      </c>
    </row>
    <row r="273" spans="1:26" s="156" customFormat="1" ht="21.75" customHeight="1" hidden="1">
      <c r="A273" s="231" t="s">
        <v>549</v>
      </c>
      <c r="B273" s="231"/>
      <c r="C273" s="231"/>
      <c r="D273" s="856" t="s">
        <v>239</v>
      </c>
      <c r="E273" s="823" t="s">
        <v>282</v>
      </c>
      <c r="F273" s="823" t="s">
        <v>240</v>
      </c>
      <c r="G273" s="219" t="s">
        <v>550</v>
      </c>
      <c r="H273" s="857" t="s">
        <v>248</v>
      </c>
      <c r="I273" s="859">
        <f>L273+O273</f>
        <v>479</v>
      </c>
      <c r="J273" s="859">
        <f>M273+P273</f>
        <v>0</v>
      </c>
      <c r="K273" s="859">
        <f>N273+Q273</f>
        <v>479</v>
      </c>
      <c r="L273" s="860">
        <v>479</v>
      </c>
      <c r="M273" s="861"/>
      <c r="N273" s="862">
        <f>L273+M273</f>
        <v>479</v>
      </c>
      <c r="O273" s="863"/>
      <c r="P273" s="861"/>
      <c r="Q273" s="862">
        <f>O273+P273</f>
        <v>0</v>
      </c>
      <c r="R273" s="859">
        <f>U273+X273</f>
        <v>479</v>
      </c>
      <c r="S273" s="859">
        <f>V273+Y273</f>
        <v>0</v>
      </c>
      <c r="T273" s="859">
        <f>W273+Z273</f>
        <v>479</v>
      </c>
      <c r="U273" s="860">
        <v>479</v>
      </c>
      <c r="V273" s="861"/>
      <c r="W273" s="862">
        <f>U273+V273</f>
        <v>479</v>
      </c>
      <c r="X273" s="863"/>
      <c r="Y273" s="861"/>
      <c r="Z273" s="862">
        <f>X273+Y273</f>
        <v>0</v>
      </c>
    </row>
    <row r="274" spans="1:26" s="156" customFormat="1" ht="27" customHeight="1">
      <c r="A274" s="864" t="s">
        <v>551</v>
      </c>
      <c r="B274" s="864"/>
      <c r="C274" s="864"/>
      <c r="D274" s="341" t="s">
        <v>243</v>
      </c>
      <c r="E274" s="342" t="s">
        <v>552</v>
      </c>
      <c r="F274" s="342" t="s">
        <v>241</v>
      </c>
      <c r="G274" s="343" t="s">
        <v>242</v>
      </c>
      <c r="H274" s="451" t="s">
        <v>243</v>
      </c>
      <c r="I274" s="204">
        <v>429566.9</v>
      </c>
      <c r="J274" s="204">
        <v>-1665</v>
      </c>
      <c r="K274" s="204">
        <f>I274+J274</f>
        <v>427901.9</v>
      </c>
      <c r="L274" s="865">
        <f>L14+L42+L62+L107+L202+L217+L231+L263+L267+L271</f>
        <v>274634</v>
      </c>
      <c r="M274" s="866">
        <f>M14+M42+M62+M107+M202+M217+M231+M263+M267+M271</f>
        <v>3748.1</v>
      </c>
      <c r="N274" s="867">
        <f>N14+N42+N62+N107+N202+N217+N231+N263+N267+N271</f>
        <v>278382.1</v>
      </c>
      <c r="O274" s="868">
        <f>O14+O42+O62+O107+O202+O217+O231+O263+O267+O271</f>
        <v>152843.09999999998</v>
      </c>
      <c r="P274" s="866">
        <v>-1665</v>
      </c>
      <c r="Q274" s="867">
        <f>O274+P274</f>
        <v>151178.09999999998</v>
      </c>
      <c r="R274" s="204">
        <v>423794</v>
      </c>
      <c r="S274" s="204">
        <v>-1665</v>
      </c>
      <c r="T274" s="204">
        <f>R274+S274</f>
        <v>422129</v>
      </c>
      <c r="U274" s="865">
        <f>U14+U42+U62+U107+U202+U217+U231+U263+U267+U271</f>
        <v>274634</v>
      </c>
      <c r="V274" s="866">
        <f>V14+V42+V62+V107+V202+V217+V231+V263+V267+V271</f>
        <v>3748.1</v>
      </c>
      <c r="W274" s="867">
        <f>W14+W42+W62+W107+W202+W217+W231+W263+W267+W271</f>
        <v>278382.1</v>
      </c>
      <c r="X274" s="868">
        <v>154165</v>
      </c>
      <c r="Y274" s="866">
        <v>-1665</v>
      </c>
      <c r="Z274" s="867">
        <f>X274+Y274</f>
        <v>152500</v>
      </c>
    </row>
  </sheetData>
  <sheetProtection selectLockedCells="1" selectUnlockedCells="1"/>
  <mergeCells count="422">
    <mergeCell ref="I1:Z1"/>
    <mergeCell ref="D2:Z2"/>
    <mergeCell ref="D3:Z3"/>
    <mergeCell ref="D4:Z4"/>
    <mergeCell ref="D5:Z5"/>
    <mergeCell ref="A7:Z7"/>
    <mergeCell ref="A8:Z8"/>
    <mergeCell ref="O9:Q9"/>
    <mergeCell ref="A10:C13"/>
    <mergeCell ref="D10:H10"/>
    <mergeCell ref="I10:K12"/>
    <mergeCell ref="L10:Q10"/>
    <mergeCell ref="R10:T12"/>
    <mergeCell ref="U10:Z10"/>
    <mergeCell ref="D11:D13"/>
    <mergeCell ref="E11:E13"/>
    <mergeCell ref="F11:F13"/>
    <mergeCell ref="G11:G13"/>
    <mergeCell ref="H11:H13"/>
    <mergeCell ref="L11:N12"/>
    <mergeCell ref="O11:Q12"/>
    <mergeCell ref="U11:W12"/>
    <mergeCell ref="X11:Z12"/>
    <mergeCell ref="A14:C14"/>
    <mergeCell ref="A15:C15"/>
    <mergeCell ref="A16:C16"/>
    <mergeCell ref="A17:C17"/>
    <mergeCell ref="A18:A20"/>
    <mergeCell ref="B18:C18"/>
    <mergeCell ref="D18:D20"/>
    <mergeCell ref="E18:E20"/>
    <mergeCell ref="F18:F20"/>
    <mergeCell ref="B19:C19"/>
    <mergeCell ref="B20:C20"/>
    <mergeCell ref="A21:C21"/>
    <mergeCell ref="A22:C22"/>
    <mergeCell ref="A23:C23"/>
    <mergeCell ref="A24:A25"/>
    <mergeCell ref="B24:C24"/>
    <mergeCell ref="D24:D25"/>
    <mergeCell ref="E24:E25"/>
    <mergeCell ref="F24:F25"/>
    <mergeCell ref="B25:C25"/>
    <mergeCell ref="A26:C26"/>
    <mergeCell ref="A27:A28"/>
    <mergeCell ref="B27:C27"/>
    <mergeCell ref="D27:D28"/>
    <mergeCell ref="E27:E28"/>
    <mergeCell ref="F27:F28"/>
    <mergeCell ref="B28:C28"/>
    <mergeCell ref="A29:C29"/>
    <mergeCell ref="A30:C30"/>
    <mergeCell ref="A31:A39"/>
    <mergeCell ref="B31:C31"/>
    <mergeCell ref="D31:D34"/>
    <mergeCell ref="E31:E34"/>
    <mergeCell ref="F31:F34"/>
    <mergeCell ref="H31:H34"/>
    <mergeCell ref="B32:C32"/>
    <mergeCell ref="B33:C33"/>
    <mergeCell ref="B34:C34"/>
    <mergeCell ref="B35:C35"/>
    <mergeCell ref="B36:C36"/>
    <mergeCell ref="B37:C37"/>
    <mergeCell ref="B38:C38"/>
    <mergeCell ref="B39:C39"/>
    <mergeCell ref="A41:C41"/>
    <mergeCell ref="A42:C42"/>
    <mergeCell ref="A43:C43"/>
    <mergeCell ref="A44:C44"/>
    <mergeCell ref="A45:C45"/>
    <mergeCell ref="A46:A49"/>
    <mergeCell ref="B46:C46"/>
    <mergeCell ref="D46:D49"/>
    <mergeCell ref="E46:E49"/>
    <mergeCell ref="F46:F49"/>
    <mergeCell ref="G46:G49"/>
    <mergeCell ref="H46:H49"/>
    <mergeCell ref="B47:C47"/>
    <mergeCell ref="B48:C48"/>
    <mergeCell ref="B49:C49"/>
    <mergeCell ref="A50:C50"/>
    <mergeCell ref="A51:A56"/>
    <mergeCell ref="B51:C51"/>
    <mergeCell ref="B52:B53"/>
    <mergeCell ref="D52:D53"/>
    <mergeCell ref="E52:E53"/>
    <mergeCell ref="F52:F53"/>
    <mergeCell ref="G52:G53"/>
    <mergeCell ref="B54:C54"/>
    <mergeCell ref="B55:B56"/>
    <mergeCell ref="D55:D56"/>
    <mergeCell ref="E55:E56"/>
    <mergeCell ref="F55:F56"/>
    <mergeCell ref="G55:G56"/>
    <mergeCell ref="A57:C57"/>
    <mergeCell ref="A58:A59"/>
    <mergeCell ref="B58:C58"/>
    <mergeCell ref="D58:D59"/>
    <mergeCell ref="E58:E59"/>
    <mergeCell ref="F58:F59"/>
    <mergeCell ref="B59:C59"/>
    <mergeCell ref="A62:C62"/>
    <mergeCell ref="A63:C63"/>
    <mergeCell ref="A64:C64"/>
    <mergeCell ref="A65:A82"/>
    <mergeCell ref="B65:C65"/>
    <mergeCell ref="B66:C66"/>
    <mergeCell ref="B67:C67"/>
    <mergeCell ref="B68:C68"/>
    <mergeCell ref="B69:C69"/>
    <mergeCell ref="B70:C70"/>
    <mergeCell ref="E70:E71"/>
    <mergeCell ref="F70:F71"/>
    <mergeCell ref="B71:C71"/>
    <mergeCell ref="B72:C72"/>
    <mergeCell ref="B73:B74"/>
    <mergeCell ref="D73:D74"/>
    <mergeCell ref="E73:E74"/>
    <mergeCell ref="F73:F74"/>
    <mergeCell ref="G73:G74"/>
    <mergeCell ref="B75:C75"/>
    <mergeCell ref="B76:C76"/>
    <mergeCell ref="B77:C77"/>
    <mergeCell ref="D77:D79"/>
    <mergeCell ref="E77:E79"/>
    <mergeCell ref="F77:F79"/>
    <mergeCell ref="B78:C78"/>
    <mergeCell ref="B79:C79"/>
    <mergeCell ref="B80:C80"/>
    <mergeCell ref="B81:C81"/>
    <mergeCell ref="B82:C82"/>
    <mergeCell ref="A83:C83"/>
    <mergeCell ref="A84:A85"/>
    <mergeCell ref="B84:C84"/>
    <mergeCell ref="B85:C85"/>
    <mergeCell ref="A88:C88"/>
    <mergeCell ref="A89:A102"/>
    <mergeCell ref="B89:C89"/>
    <mergeCell ref="B90:C90"/>
    <mergeCell ref="D90:D91"/>
    <mergeCell ref="E90:E91"/>
    <mergeCell ref="F90:F91"/>
    <mergeCell ref="G90:G91"/>
    <mergeCell ref="H90:H91"/>
    <mergeCell ref="B91:C91"/>
    <mergeCell ref="B92:C92"/>
    <mergeCell ref="B93:C93"/>
    <mergeCell ref="D93:D95"/>
    <mergeCell ref="E93:E95"/>
    <mergeCell ref="F93:F95"/>
    <mergeCell ref="G93:G95"/>
    <mergeCell ref="H93:H95"/>
    <mergeCell ref="B94:C94"/>
    <mergeCell ref="B95:C95"/>
    <mergeCell ref="B96:C96"/>
    <mergeCell ref="B97:C97"/>
    <mergeCell ref="B98:C98"/>
    <mergeCell ref="B99:C99"/>
    <mergeCell ref="B100:C100"/>
    <mergeCell ref="B101:C101"/>
    <mergeCell ref="D101:D102"/>
    <mergeCell ref="E101:E102"/>
    <mergeCell ref="F101:F102"/>
    <mergeCell ref="G101:G102"/>
    <mergeCell ref="H101:H102"/>
    <mergeCell ref="B102:C102"/>
    <mergeCell ref="A103:C103"/>
    <mergeCell ref="A104:A105"/>
    <mergeCell ref="B104:C104"/>
    <mergeCell ref="B105:C105"/>
    <mergeCell ref="A107:C107"/>
    <mergeCell ref="A108:C108"/>
    <mergeCell ref="A109:A112"/>
    <mergeCell ref="B109:C109"/>
    <mergeCell ref="B110:C110"/>
    <mergeCell ref="B111:C111"/>
    <mergeCell ref="B112:C112"/>
    <mergeCell ref="A113:A127"/>
    <mergeCell ref="B113:C113"/>
    <mergeCell ref="D113:D124"/>
    <mergeCell ref="E113:E124"/>
    <mergeCell ref="F113:F124"/>
    <mergeCell ref="G113:G124"/>
    <mergeCell ref="H113:H124"/>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A128:C128"/>
    <mergeCell ref="A131:A170"/>
    <mergeCell ref="B131:C131"/>
    <mergeCell ref="B132:C132"/>
    <mergeCell ref="D132:D134"/>
    <mergeCell ref="E132:E134"/>
    <mergeCell ref="F132:F134"/>
    <mergeCell ref="B133:C133"/>
    <mergeCell ref="B134:C134"/>
    <mergeCell ref="B135:C135"/>
    <mergeCell ref="B136:C136"/>
    <mergeCell ref="D136:D138"/>
    <mergeCell ref="E136:E138"/>
    <mergeCell ref="F136:F138"/>
    <mergeCell ref="B137:C137"/>
    <mergeCell ref="B138:C138"/>
    <mergeCell ref="B139:C139"/>
    <mergeCell ref="B140:C140"/>
    <mergeCell ref="D140:D142"/>
    <mergeCell ref="E140:E142"/>
    <mergeCell ref="F140:F142"/>
    <mergeCell ref="B141:C141"/>
    <mergeCell ref="B142:C142"/>
    <mergeCell ref="B143:C143"/>
    <mergeCell ref="B144:C144"/>
    <mergeCell ref="D144:D146"/>
    <mergeCell ref="E144:E146"/>
    <mergeCell ref="F144:F146"/>
    <mergeCell ref="B145:C145"/>
    <mergeCell ref="B146:C146"/>
    <mergeCell ref="B147:C147"/>
    <mergeCell ref="B148:C148"/>
    <mergeCell ref="D148:D150"/>
    <mergeCell ref="E148:E150"/>
    <mergeCell ref="F148:F150"/>
    <mergeCell ref="B149:C149"/>
    <mergeCell ref="B150:C150"/>
    <mergeCell ref="B151:C151"/>
    <mergeCell ref="B152:C152"/>
    <mergeCell ref="D152:D154"/>
    <mergeCell ref="E152:E154"/>
    <mergeCell ref="F152:F154"/>
    <mergeCell ref="B153:C153"/>
    <mergeCell ref="B154:C154"/>
    <mergeCell ref="B155:C155"/>
    <mergeCell ref="B156:C156"/>
    <mergeCell ref="D156:D158"/>
    <mergeCell ref="E156:E158"/>
    <mergeCell ref="F156:F158"/>
    <mergeCell ref="B157:C157"/>
    <mergeCell ref="B158:C158"/>
    <mergeCell ref="B159:C159"/>
    <mergeCell ref="B160:C160"/>
    <mergeCell ref="D160:D162"/>
    <mergeCell ref="E160:E162"/>
    <mergeCell ref="F160:F162"/>
    <mergeCell ref="B161:C161"/>
    <mergeCell ref="B162:C162"/>
    <mergeCell ref="B163:C163"/>
    <mergeCell ref="B164:C164"/>
    <mergeCell ref="D164:D166"/>
    <mergeCell ref="E164:E166"/>
    <mergeCell ref="F164:F166"/>
    <mergeCell ref="B165:C165"/>
    <mergeCell ref="B166:C166"/>
    <mergeCell ref="B167:C167"/>
    <mergeCell ref="B168:C168"/>
    <mergeCell ref="D168:D170"/>
    <mergeCell ref="E168:E170"/>
    <mergeCell ref="F168:F170"/>
    <mergeCell ref="B169:C169"/>
    <mergeCell ref="B170:C170"/>
    <mergeCell ref="A173:A176"/>
    <mergeCell ref="B173:C173"/>
    <mergeCell ref="B174:C174"/>
    <mergeCell ref="B175:C175"/>
    <mergeCell ref="B176:C176"/>
    <mergeCell ref="A177:C177"/>
    <mergeCell ref="A178:A185"/>
    <mergeCell ref="B178:C178"/>
    <mergeCell ref="D178:D181"/>
    <mergeCell ref="E178:E181"/>
    <mergeCell ref="F178:F181"/>
    <mergeCell ref="G178:G181"/>
    <mergeCell ref="H178:H181"/>
    <mergeCell ref="B179:C179"/>
    <mergeCell ref="B180:C180"/>
    <mergeCell ref="B181:C181"/>
    <mergeCell ref="B182:C182"/>
    <mergeCell ref="D182:D183"/>
    <mergeCell ref="E182:E183"/>
    <mergeCell ref="F182:F183"/>
    <mergeCell ref="G182:G183"/>
    <mergeCell ref="H182:H183"/>
    <mergeCell ref="B183:C183"/>
    <mergeCell ref="B184:C184"/>
    <mergeCell ref="B185:C185"/>
    <mergeCell ref="A186:C186"/>
    <mergeCell ref="A187:A193"/>
    <mergeCell ref="B187:C187"/>
    <mergeCell ref="B188:B189"/>
    <mergeCell ref="D188:D189"/>
    <mergeCell ref="E188:E189"/>
    <mergeCell ref="F188:F189"/>
    <mergeCell ref="G188:G189"/>
    <mergeCell ref="H188:H189"/>
    <mergeCell ref="B190:C190"/>
    <mergeCell ref="B191:B192"/>
    <mergeCell ref="D191:D192"/>
    <mergeCell ref="E191:E192"/>
    <mergeCell ref="F191:F192"/>
    <mergeCell ref="H191:H192"/>
    <mergeCell ref="B193:C193"/>
    <mergeCell ref="A194:C194"/>
    <mergeCell ref="A195:A198"/>
    <mergeCell ref="B195:C195"/>
    <mergeCell ref="D195:D196"/>
    <mergeCell ref="E195:E196"/>
    <mergeCell ref="F195:F196"/>
    <mergeCell ref="B196:C196"/>
    <mergeCell ref="B197:C197"/>
    <mergeCell ref="B198:C198"/>
    <mergeCell ref="A199:C199"/>
    <mergeCell ref="A202:C202"/>
    <mergeCell ref="A203:C203"/>
    <mergeCell ref="A204:C204"/>
    <mergeCell ref="A205:A212"/>
    <mergeCell ref="B205:C205"/>
    <mergeCell ref="D205:D212"/>
    <mergeCell ref="E205:E212"/>
    <mergeCell ref="F205:F212"/>
    <mergeCell ref="G205:G206"/>
    <mergeCell ref="H205:H206"/>
    <mergeCell ref="B206:C206"/>
    <mergeCell ref="B207:C207"/>
    <mergeCell ref="B208:C208"/>
    <mergeCell ref="G208:G209"/>
    <mergeCell ref="H208:H209"/>
    <mergeCell ref="B209:C209"/>
    <mergeCell ref="B210:C210"/>
    <mergeCell ref="B211:C211"/>
    <mergeCell ref="B212:C212"/>
    <mergeCell ref="B213:C213"/>
    <mergeCell ref="A214:C214"/>
    <mergeCell ref="B215:C215"/>
    <mergeCell ref="A217:C217"/>
    <mergeCell ref="A218:C218"/>
    <mergeCell ref="A219:C219"/>
    <mergeCell ref="A220:A225"/>
    <mergeCell ref="B220:C220"/>
    <mergeCell ref="B221:C221"/>
    <mergeCell ref="D221:D224"/>
    <mergeCell ref="G221:G224"/>
    <mergeCell ref="H221:H224"/>
    <mergeCell ref="B222:C222"/>
    <mergeCell ref="B223:C223"/>
    <mergeCell ref="B224:C224"/>
    <mergeCell ref="B225:C225"/>
    <mergeCell ref="A226:C226"/>
    <mergeCell ref="A227:A228"/>
    <mergeCell ref="B227:C227"/>
    <mergeCell ref="D227:D228"/>
    <mergeCell ref="E227:E228"/>
    <mergeCell ref="F227:F228"/>
    <mergeCell ref="B228:C228"/>
    <mergeCell ref="A231:C231"/>
    <mergeCell ref="A232:C232"/>
    <mergeCell ref="A233:C233"/>
    <mergeCell ref="A234:A235"/>
    <mergeCell ref="B234:C234"/>
    <mergeCell ref="D234:D235"/>
    <mergeCell ref="E234:E235"/>
    <mergeCell ref="F234:F235"/>
    <mergeCell ref="B235:C235"/>
    <mergeCell ref="A236:C236"/>
    <mergeCell ref="A237:A244"/>
    <mergeCell ref="B237:C237"/>
    <mergeCell ref="B238:B240"/>
    <mergeCell ref="D238:D240"/>
    <mergeCell ref="E238:E240"/>
    <mergeCell ref="F238:F240"/>
    <mergeCell ref="B241:C241"/>
    <mergeCell ref="B242:C242"/>
    <mergeCell ref="B243:C243"/>
    <mergeCell ref="D243:D244"/>
    <mergeCell ref="E243:E244"/>
    <mergeCell ref="F243:F244"/>
    <mergeCell ref="B244:C244"/>
    <mergeCell ref="A245:C245"/>
    <mergeCell ref="A246:A258"/>
    <mergeCell ref="B246:C246"/>
    <mergeCell ref="D246:D249"/>
    <mergeCell ref="E246:E249"/>
    <mergeCell ref="F246:F249"/>
    <mergeCell ref="B247:C248"/>
    <mergeCell ref="B249:C249"/>
    <mergeCell ref="B250:C250"/>
    <mergeCell ref="B251:C251"/>
    <mergeCell ref="D251:D253"/>
    <mergeCell ref="E251:E253"/>
    <mergeCell ref="F251:F253"/>
    <mergeCell ref="B252:C252"/>
    <mergeCell ref="B253:C253"/>
    <mergeCell ref="B254:C255"/>
    <mergeCell ref="B256:C257"/>
    <mergeCell ref="D256:D257"/>
    <mergeCell ref="E256:E257"/>
    <mergeCell ref="F256:F257"/>
    <mergeCell ref="B258:C258"/>
    <mergeCell ref="A261:C261"/>
    <mergeCell ref="B262:C262"/>
    <mergeCell ref="A263:C263"/>
    <mergeCell ref="A264:C264"/>
    <mergeCell ref="A265:C265"/>
    <mergeCell ref="B266:C266"/>
    <mergeCell ref="A267:C267"/>
    <mergeCell ref="A268:C268"/>
    <mergeCell ref="A269:C269"/>
    <mergeCell ref="B270:C270"/>
    <mergeCell ref="A271:C271"/>
    <mergeCell ref="A272:C272"/>
    <mergeCell ref="A273:C273"/>
    <mergeCell ref="A274:C274"/>
  </mergeCells>
  <printOptions/>
  <pageMargins left="0" right="0" top="0.9840277777777777" bottom="0"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
  <cp:lastPrinted>2012-04-09T09:33:01Z</cp:lastPrinted>
  <dcterms:created xsi:type="dcterms:W3CDTF">2007-08-05T11:42:44Z</dcterms:created>
  <dcterms:modified xsi:type="dcterms:W3CDTF">2012-04-25T04:42:26Z</dcterms:modified>
  <cp:category/>
  <cp:version/>
  <cp:contentType/>
  <cp:contentStatus/>
  <cp:revision>2</cp:revision>
</cp:coreProperties>
</file>