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9" activeTab="1"/>
  </bookViews>
  <sheets>
    <sheet name="Прил 2 (дох) попр" sheetId="1" r:id="rId1"/>
    <sheet name="Прил 4 (расх) попр" sheetId="2" r:id="rId2"/>
  </sheets>
  <definedNames>
    <definedName name="_xlnm.Print_Titles" localSheetId="0">'Прил 2 (дох) попр'!$10:$11</definedName>
    <definedName name="_xlnm.Print_Titles" localSheetId="1">'Прил 4 (расх) попр'!$10:$12</definedName>
  </definedNames>
  <calcPr fullCalcOnLoad="1"/>
</workbook>
</file>

<file path=xl/sharedStrings.xml><?xml version="1.0" encoding="utf-8"?>
<sst xmlns="http://schemas.openxmlformats.org/spreadsheetml/2006/main" count="1915" uniqueCount="712">
  <si>
    <t>Приложение 2</t>
  </si>
  <si>
    <t xml:space="preserve"> к решению Мценского городского Совета народных депутатов</t>
  </si>
  <si>
    <t xml:space="preserve">  от "03" апреля  2014 года № 650 - МПА</t>
  </si>
  <si>
    <t>Изменения в приложение 2 к решению Мценского городского Совета нардных депутатов от 19 декабря 2013 года № 621-МПА</t>
  </si>
  <si>
    <t>"О бюджете города Мценска на 2014 год и на плановый период 2015 и 2016 годов"</t>
  </si>
  <si>
    <t xml:space="preserve">Прогнозируемое поступление доходов в бюджет города Мценска </t>
  </si>
  <si>
    <t xml:space="preserve">  на 2014 год </t>
  </si>
  <si>
    <t>(тыс.руб.)</t>
  </si>
  <si>
    <t>Код</t>
  </si>
  <si>
    <t>Наименование показателя</t>
  </si>
  <si>
    <t>Бюджет на 2014 год</t>
  </si>
  <si>
    <t>Утверждено на 2014 год</t>
  </si>
  <si>
    <r>
      <t xml:space="preserve">Изменения                    </t>
    </r>
    <r>
      <rPr>
        <sz val="7"/>
        <rFont val="Times New Roman"/>
        <family val="1"/>
      </rPr>
      <t>("+" или "-")</t>
    </r>
  </si>
  <si>
    <t>Всего с учётом изменений</t>
  </si>
  <si>
    <t>000 1 00 00000 00 0000 000</t>
  </si>
  <si>
    <t>НАЛОГОВЫЕ И НЕНАЛОГОВЫЕ ДОХОДЫ</t>
  </si>
  <si>
    <t>Удельный вес (в общем объёме доходов)</t>
  </si>
  <si>
    <t>000 1 01 00000 00 0000 000</t>
  </si>
  <si>
    <t>Налоги на прибыль, доходы</t>
  </si>
  <si>
    <t>Удельный вес (в объёме налоговых и неналоговых доходов)</t>
  </si>
  <si>
    <r>
      <t xml:space="preserve">000 </t>
    </r>
    <r>
      <rPr>
        <b/>
        <sz val="8"/>
        <rFont val="Times New Roman"/>
        <family val="1"/>
      </rPr>
      <t>1 01 02000</t>
    </r>
    <r>
      <rPr>
        <sz val="8"/>
        <rFont val="Times New Roman"/>
        <family val="1"/>
      </rPr>
      <t xml:space="preserve"> 01 0000 110</t>
    </r>
  </si>
  <si>
    <t>Налог на доходы физических лиц</t>
  </si>
  <si>
    <t>Справочно:</t>
  </si>
  <si>
    <t>15% - по нормативам  ч.1 п.2 ст  61.2 Бюджетного кодекса РФ</t>
  </si>
  <si>
    <r>
      <t xml:space="preserve"> 5% - единый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ч.4 п.1 статьи 58 Бюджетного кодекса РФ</t>
    </r>
    <r>
      <rPr>
        <b/>
        <sz val="7"/>
        <rFont val="Times New Roman"/>
        <family val="1"/>
      </rPr>
      <t xml:space="preserve">) </t>
    </r>
  </si>
  <si>
    <r>
      <t xml:space="preserve"> 9%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п.2 статьи 58 Бюджетного кодекса РФ</t>
    </r>
    <r>
      <rPr>
        <b/>
        <sz val="7"/>
        <rFont val="Times New Roman"/>
        <family val="1"/>
      </rPr>
      <t>)</t>
    </r>
  </si>
  <si>
    <r>
      <t xml:space="preserve">182 </t>
    </r>
    <r>
      <rPr>
        <b/>
        <sz val="8"/>
        <rFont val="Times New Roman"/>
        <family val="1"/>
      </rPr>
      <t>1 01 02010</t>
    </r>
    <r>
      <rPr>
        <sz val="8"/>
        <rFont val="Times New Roman"/>
        <family val="1"/>
      </rPr>
      <t xml:space="preserve"> 01 0000 110   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</si>
  <si>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</si>
  <si>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1 01 02020</t>
    </r>
    <r>
      <rPr>
        <sz val="8"/>
        <rFont val="Times New Roman"/>
        <family val="1"/>
      </rPr>
      <t xml:space="preserve"> 01 0000 110        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</si>
  <si>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</si>
  <si>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1 01 02030</t>
    </r>
    <r>
      <rPr>
        <sz val="8"/>
        <rFont val="Times New Roman"/>
        <family val="1"/>
      </rPr>
      <t xml:space="preserve"> 01 0000 110         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</si>
  <si>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</si>
  <si>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1 01 02040</t>
    </r>
    <r>
      <rPr>
        <sz val="8"/>
        <rFont val="Times New Roman"/>
        <family val="1"/>
      </rPr>
      <t xml:space="preserve"> 01 0000 110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</si>
  <si>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</si>
  <si>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</si>
  <si>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</si>
  <si>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1 03 02000</t>
    </r>
    <r>
      <rPr>
        <sz val="8"/>
        <rFont val="Times New Roman"/>
        <family val="1"/>
      </rPr>
      <t xml:space="preserve"> 01 0000 110</t>
    </r>
  </si>
  <si>
    <t>Акцизы по подакцизным товарам (продукции), производимым на территории Российской ферерации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</si>
  <si>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1 03 02230</t>
    </r>
    <r>
      <rPr>
        <sz val="8"/>
        <rFont val="Times New Roman"/>
        <family val="1"/>
      </rPr>
      <t xml:space="preserve"> 01 0000 110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</si>
  <si>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</si>
  <si>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1 03 02240</t>
    </r>
    <r>
      <rPr>
        <sz val="8"/>
        <rFont val="Times New Roman"/>
        <family val="1"/>
      </rPr>
      <t xml:space="preserve"> 01 0000 110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</si>
  <si>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</si>
  <si>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1 03 02250</t>
    </r>
    <r>
      <rPr>
        <sz val="8"/>
        <rFont val="Times New Roman"/>
        <family val="1"/>
      </rPr>
      <t xml:space="preserve"> 01 0000 110</t>
    </r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</si>
  <si>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</si>
  <si>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r>
      <t>100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1 03 02260</t>
    </r>
    <r>
      <rPr>
        <sz val="8"/>
        <rFont val="Times New Roman"/>
        <family val="1"/>
      </rPr>
      <t xml:space="preserve"> 01 0000 110</t>
    </r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</si>
  <si>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</si>
  <si>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</si>
  <si>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</si>
  <si>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r>
      <t xml:space="preserve">182 </t>
    </r>
    <r>
      <rPr>
        <b/>
        <sz val="8"/>
        <rFont val="Times New Roman"/>
        <family val="1"/>
      </rPr>
      <t>1 05 02000</t>
    </r>
    <r>
      <rPr>
        <sz val="8"/>
        <rFont val="Times New Roman"/>
        <family val="1"/>
      </rPr>
      <t xml:space="preserve"> 02 0000 110</t>
    </r>
  </si>
  <si>
    <t>Единый налог на вмененный доход для отдельных видов деятельности</t>
  </si>
  <si>
    <r>
      <t>182</t>
    </r>
    <r>
      <rPr>
        <b/>
        <sz val="8"/>
        <rFont val="Times New Roman"/>
        <family val="1"/>
      </rPr>
      <t xml:space="preserve"> 1 05 02010</t>
    </r>
    <r>
      <rPr>
        <sz val="8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</si>
  <si>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</t>
  </si>
  <si>
    <r>
      <t>182</t>
    </r>
    <r>
      <rPr>
        <b/>
        <sz val="8"/>
        <rFont val="Times New Roman"/>
        <family val="1"/>
      </rPr>
      <t xml:space="preserve"> 1 05 02020</t>
    </r>
    <r>
      <rPr>
        <sz val="8"/>
        <rFont val="Times New Roman"/>
        <family val="1"/>
      </rPr>
      <t xml:space="preserve"> 02 0000 110</t>
    </r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</si>
  <si>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</si>
  <si>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r>
      <t xml:space="preserve">182 </t>
    </r>
    <r>
      <rPr>
        <b/>
        <sz val="8"/>
        <rFont val="Times New Roman"/>
        <family val="1"/>
      </rPr>
      <t>1 05 03000</t>
    </r>
    <r>
      <rPr>
        <sz val="8"/>
        <rFont val="Times New Roman"/>
        <family val="1"/>
      </rPr>
      <t xml:space="preserve"> 01 0000 110</t>
    </r>
  </si>
  <si>
    <t>Единый сельскохозяйственный налог</t>
  </si>
  <si>
    <r>
      <t xml:space="preserve">182 </t>
    </r>
    <r>
      <rPr>
        <b/>
        <sz val="8"/>
        <rFont val="Times New Roman"/>
        <family val="1"/>
      </rPr>
      <t>1 05 03010</t>
    </r>
    <r>
      <rPr>
        <sz val="8"/>
        <rFont val="Times New Roman"/>
        <family val="1"/>
      </rPr>
      <t xml:space="preserve"> 01 0000 110</t>
    </r>
  </si>
  <si>
    <t xml:space="preserve"> - Единый сельскохозяйственный налог</t>
  </si>
  <si>
    <r>
      <t xml:space="preserve">182 </t>
    </r>
    <r>
      <rPr>
        <b/>
        <sz val="8"/>
        <rFont val="Times New Roman"/>
        <family val="1"/>
      </rPr>
      <t>1 05 03020</t>
    </r>
    <r>
      <rPr>
        <sz val="8"/>
        <rFont val="Times New Roman"/>
        <family val="1"/>
      </rPr>
      <t xml:space="preserve"> 01 0000 110</t>
    </r>
  </si>
  <si>
    <t xml:space="preserve"> - Единый сельскохозяйственный налог (за налоговые периоды, истекшие до 1 января 2011 года)</t>
  </si>
  <si>
    <r>
      <t xml:space="preserve">182 </t>
    </r>
    <r>
      <rPr>
        <b/>
        <sz val="8"/>
        <rFont val="Times New Roman"/>
        <family val="1"/>
      </rPr>
      <t>1 05 04000</t>
    </r>
    <r>
      <rPr>
        <sz val="8"/>
        <rFont val="Times New Roman"/>
        <family val="1"/>
      </rPr>
      <t xml:space="preserve"> 02 0000 110</t>
    </r>
  </si>
  <si>
    <t>Налог, взимаемый в связи с применением патентной системы налогообложения</t>
  </si>
  <si>
    <r>
      <t xml:space="preserve">182 </t>
    </r>
    <r>
      <rPr>
        <b/>
        <sz val="8"/>
        <rFont val="Times New Roman"/>
        <family val="1"/>
      </rPr>
      <t>1 05 04010</t>
    </r>
    <r>
      <rPr>
        <sz val="8"/>
        <rFont val="Times New Roman"/>
        <family val="1"/>
      </rPr>
      <t xml:space="preserve"> 02 0000 110</t>
    </r>
  </si>
  <si>
    <t xml:space="preserve"> - Налог, взимаемый в связи с применением патентной системы налогообложения, зачисляемый в бюджеты городских округов</t>
  </si>
  <si>
    <t xml:space="preserve">000 1 06 00000 00 0000 000 </t>
  </si>
  <si>
    <t>Налоги на имущество</t>
  </si>
  <si>
    <r>
      <t xml:space="preserve">000 </t>
    </r>
    <r>
      <rPr>
        <b/>
        <sz val="8"/>
        <rFont val="Times New Roman"/>
        <family val="1"/>
      </rPr>
      <t>1 06 01000</t>
    </r>
    <r>
      <rPr>
        <sz val="8"/>
        <rFont val="Times New Roman"/>
        <family val="1"/>
      </rPr>
      <t xml:space="preserve"> 00 0000 110 </t>
    </r>
  </si>
  <si>
    <t>Налог на имущество физических лиц</t>
  </si>
  <si>
    <r>
      <t xml:space="preserve">182 </t>
    </r>
    <r>
      <rPr>
        <b/>
        <sz val="8"/>
        <rFont val="Times New Roman"/>
        <family val="1"/>
      </rPr>
      <t>1 06 01020</t>
    </r>
    <r>
      <rPr>
        <sz val="8"/>
        <rFont val="Times New Roman"/>
        <family val="1"/>
      </rPr>
      <t xml:space="preserve"> 04 0000 110 </t>
    </r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</si>
  <si>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</si>
  <si>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r>
      <t xml:space="preserve">000 </t>
    </r>
    <r>
      <rPr>
        <b/>
        <sz val="8"/>
        <rFont val="Times New Roman"/>
        <family val="1"/>
      </rPr>
      <t>1 06 06000</t>
    </r>
    <r>
      <rPr>
        <sz val="8"/>
        <rFont val="Times New Roman"/>
        <family val="1"/>
      </rPr>
      <t xml:space="preserve"> 00 0000110</t>
    </r>
  </si>
  <si>
    <t>Земельный налог</t>
  </si>
  <si>
    <r>
      <t xml:space="preserve">000 </t>
    </r>
    <r>
      <rPr>
        <b/>
        <sz val="8"/>
        <rFont val="Times New Roman"/>
        <family val="1"/>
      </rPr>
      <t>1 06 06010</t>
    </r>
    <r>
      <rPr>
        <sz val="8"/>
        <rFont val="Times New Roman"/>
        <family val="1"/>
      </rPr>
      <t xml:space="preserve"> 00 0000110 </t>
    </r>
  </si>
  <si>
    <t>земельный налог, взимаемый по ставкам, установленным в соответствии с подп.1 п.1 с.394 НК РФ</t>
  </si>
  <si>
    <r>
      <t xml:space="preserve">182 </t>
    </r>
    <r>
      <rPr>
        <b/>
        <sz val="8"/>
        <rFont val="Times New Roman"/>
        <family val="1"/>
      </rPr>
      <t>1 06 06012</t>
    </r>
    <r>
      <rPr>
        <sz val="8"/>
        <rFont val="Times New Roman"/>
        <family val="1"/>
      </rPr>
      <t xml:space="preserve"> 04 0000110  </t>
    </r>
  </si>
  <si>
    <t xml:space="preserve"> - земельный налог, взимаемый по ставкам, установленным в соответствии с подп.1 п.1 с.394 НК РФ и применяемым к объектам налогообложения, расположенным в границах городских округов </t>
  </si>
  <si>
    <r>
      <t xml:space="preserve">000 </t>
    </r>
    <r>
      <rPr>
        <b/>
        <sz val="8"/>
        <rFont val="Times New Roman"/>
        <family val="1"/>
      </rPr>
      <t>1 06 06020</t>
    </r>
    <r>
      <rPr>
        <sz val="8"/>
        <rFont val="Times New Roman"/>
        <family val="1"/>
      </rPr>
      <t xml:space="preserve"> 00 0000110 </t>
    </r>
  </si>
  <si>
    <t>земельный налог, взимаемый по ставкам, установленным в соответствии подп.2 п.1 с.394 НК РФ</t>
  </si>
  <si>
    <r>
      <t xml:space="preserve">182 </t>
    </r>
    <r>
      <rPr>
        <b/>
        <sz val="8"/>
        <rFont val="Times New Roman"/>
        <family val="1"/>
      </rPr>
      <t>1 06 06022</t>
    </r>
    <r>
      <rPr>
        <sz val="8"/>
        <rFont val="Times New Roman"/>
        <family val="1"/>
      </rPr>
      <t xml:space="preserve"> 04 0000110  </t>
    </r>
  </si>
  <si>
    <t xml:space="preserve"> - земельный налог, взимаемый по  ставкам, установленным в соответствии с подп.2 п.1 с.394 НК РФ и применяемым к объектам налогообложения, расположенным в границах городских округов</t>
  </si>
  <si>
    <t xml:space="preserve">000 1 08 00000 00 0000 000 </t>
  </si>
  <si>
    <t>Государственная пошлина</t>
  </si>
  <si>
    <r>
      <t xml:space="preserve">000 </t>
    </r>
    <r>
      <rPr>
        <b/>
        <sz val="8"/>
        <rFont val="Times New Roman"/>
        <family val="1"/>
      </rPr>
      <t>1 08 03000</t>
    </r>
    <r>
      <rPr>
        <sz val="8"/>
        <rFont val="Times New Roman"/>
        <family val="1"/>
      </rPr>
      <t xml:space="preserve"> 01 0000 110 </t>
    </r>
  </si>
  <si>
    <t xml:space="preserve">Государственная пошлина по делам, рассматриваемым в судах общей юрисдикции, мировыми судьями </t>
  </si>
  <si>
    <r>
      <t xml:space="preserve">182 </t>
    </r>
    <r>
      <rPr>
        <b/>
        <sz val="8"/>
        <rFont val="Times New Roman"/>
        <family val="1"/>
      </rPr>
      <t>1 08 03010 01</t>
    </r>
    <r>
      <rPr>
        <sz val="8"/>
        <rFont val="Times New Roman"/>
        <family val="1"/>
      </rPr>
      <t xml:space="preserve"> 0000 110 </t>
    </r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</si>
  <si>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</si>
  <si>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r>
      <t xml:space="preserve">000 </t>
    </r>
    <r>
      <rPr>
        <b/>
        <sz val="8"/>
        <rFont val="Times New Roman"/>
        <family val="1"/>
      </rPr>
      <t>1 08 07000</t>
    </r>
    <r>
      <rPr>
        <sz val="8"/>
        <rFont val="Times New Roman"/>
        <family val="1"/>
      </rPr>
      <t xml:space="preserve"> 01 0000 110 </t>
    </r>
  </si>
  <si>
    <t>Государственная пошлина за гос. регистрацию, а также за совершение прочих юридически значимых действий</t>
  </si>
  <si>
    <r>
      <t xml:space="preserve">000 </t>
    </r>
    <r>
      <rPr>
        <b/>
        <sz val="8"/>
        <rFont val="Times New Roman"/>
        <family val="1"/>
      </rPr>
      <t>1 08 07140</t>
    </r>
    <r>
      <rPr>
        <sz val="8"/>
        <rFont val="Times New Roman"/>
        <family val="1"/>
      </rPr>
      <t xml:space="preserve"> 01 0000110 </t>
    </r>
  </si>
  <si>
    <t xml:space="preserve"> 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</si>
  <si>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r>
      <t xml:space="preserve">012 </t>
    </r>
    <r>
      <rPr>
        <b/>
        <sz val="8"/>
        <rFont val="Times New Roman"/>
        <family val="1"/>
      </rPr>
      <t>1 08 07142</t>
    </r>
    <r>
      <rPr>
        <sz val="8"/>
        <rFont val="Times New Roman"/>
        <family val="1"/>
      </rPr>
      <t xml:space="preserve"> 01 0000110 </t>
    </r>
  </si>
  <si>
    <t xml:space="preserve"> -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</si>
  <si>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r>
      <t xml:space="preserve">Итого: </t>
    </r>
    <r>
      <rPr>
        <b/>
        <i/>
        <sz val="11"/>
        <rFont val="Times New Roman"/>
        <family val="1"/>
      </rPr>
      <t>налоговые</t>
    </r>
    <r>
      <rPr>
        <b/>
        <sz val="11"/>
        <rFont val="Times New Roman"/>
        <family val="1"/>
      </rPr>
      <t xml:space="preserve"> доходы </t>
    </r>
  </si>
  <si>
    <r>
      <t>Удельный вес (</t>
    </r>
    <r>
      <rPr>
        <sz val="7"/>
        <rFont val="Times New Roman"/>
        <family val="1"/>
      </rPr>
      <t>в общем объёме доходов</t>
    </r>
    <r>
      <rPr>
        <sz val="8"/>
        <rFont val="Times New Roman"/>
        <family val="1"/>
      </rPr>
      <t>)</t>
    </r>
  </si>
  <si>
    <r>
      <t xml:space="preserve">000 </t>
    </r>
    <r>
      <rPr>
        <b/>
        <sz val="8"/>
        <rFont val="Times New Roman"/>
        <family val="1"/>
      </rPr>
      <t>1 11 00000</t>
    </r>
    <r>
      <rPr>
        <sz val="8"/>
        <rFont val="Times New Roman"/>
        <family val="1"/>
      </rPr>
      <t xml:space="preserve"> 00 0000 000</t>
    </r>
  </si>
  <si>
    <t>Доходы от использования имущества, находящегося в государственной и муниципальной собственности</t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</si>
  <si>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</si>
  <si>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t>Доходы, получаемые в виде арендной либо иной платы за передачу в возмездное пользование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</si>
  <si>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Арендная плата за земли (свод)</t>
  </si>
  <si>
    <r>
      <t xml:space="preserve">000 </t>
    </r>
    <r>
      <rPr>
        <b/>
        <sz val="8"/>
        <rFont val="Times New Roman"/>
        <family val="1"/>
      </rPr>
      <t>1 11 05010</t>
    </r>
    <r>
      <rPr>
        <sz val="8"/>
        <rFont val="Times New Roman"/>
        <family val="1"/>
      </rPr>
      <t xml:space="preserve"> 00 0000 120 </t>
    </r>
  </si>
  <si>
    <t>Доходы, получаемые в виде арендной платы за зем-ные участки, гос. собст-сть на которые не разграничена, а также ср-ва от продажи права на заключ-ие договоров аренды указанных земельных участков</t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</si>
  <si>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04 0000 120 </t>
    </r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</si>
  <si>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</si>
  <si>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r>
      <t xml:space="preserve">000 </t>
    </r>
    <r>
      <rPr>
        <b/>
        <sz val="8"/>
        <rFont val="Times New Roman"/>
        <family val="1"/>
      </rPr>
      <t>1 11 05020</t>
    </r>
    <r>
      <rPr>
        <sz val="8"/>
        <rFont val="Times New Roman"/>
        <family val="1"/>
      </rPr>
      <t xml:space="preserve"> 00 0000 120</t>
    </r>
  </si>
  <si>
    <t>Доходы, получаемые в виде арендной платы за земли после разграничения гос. соб-ти на землю, а также средства от продажи права на заключ. договоров аренды указанных земельных участков (за исключением земельных участков бюдж. и автон.учреждений)</t>
  </si>
  <si>
    <r>
      <t xml:space="preserve">892 </t>
    </r>
    <r>
      <rPr>
        <b/>
        <sz val="8"/>
        <rFont val="Times New Roman"/>
        <family val="1"/>
      </rPr>
      <t>1 11 05024</t>
    </r>
    <r>
      <rPr>
        <sz val="8"/>
        <rFont val="Times New Roman"/>
        <family val="1"/>
      </rPr>
      <t xml:space="preserve"> 04 0000 120</t>
    </r>
  </si>
  <si>
    <t xml:space="preserve"> - доходы, получаемые в виде арендной платы, а также средства от продажи права на заключ. договоров аренды за земли, находящиеся в собст-сти городских округов (за исключением земельных участков муниц. бюджетных и автономных учреждений)</t>
  </si>
  <si>
    <r>
      <t xml:space="preserve">000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00 0000 120</t>
    </r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</si>
  <si>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</t>
  </si>
  <si>
    <r>
      <t xml:space="preserve">892 </t>
    </r>
    <r>
      <rPr>
        <b/>
        <sz val="8"/>
        <rFont val="Times New Roman"/>
        <family val="1"/>
      </rPr>
      <t>1 11 05027</t>
    </r>
    <r>
      <rPr>
        <sz val="8"/>
        <rFont val="Times New Roman"/>
        <family val="1"/>
      </rPr>
      <t xml:space="preserve"> 04 0000 120</t>
    </r>
  </si>
  <si>
    <t xml:space="preserve"> -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</si>
  <si>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1 11 05030</t>
    </r>
    <r>
      <rPr>
        <sz val="8"/>
        <rFont val="Times New Roman"/>
        <family val="1"/>
      </rPr>
      <t xml:space="preserve"> 00 0000 120   </t>
    </r>
  </si>
  <si>
    <r>
      <t xml:space="preserve">Доходы </t>
    </r>
    <r>
      <rPr>
        <b/>
        <sz val="8"/>
        <rFont val="Times New Roman"/>
        <family val="1"/>
      </rPr>
      <t>от сдачи в аренду имущества</t>
    </r>
    <r>
      <rPr>
        <sz val="8"/>
        <rFont val="Times New Roman"/>
        <family val="1"/>
      </rPr>
      <t>, находящегося в оперативном управлении органов гос. власти, органов местного самоуправления, гос.внебюдж.фондов и созданных ими учрежд. (за исключ имущества бюджетных и автономных учрежд.)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</si>
  <si>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5</t>
    </r>
    <r>
      <rPr>
        <sz val="8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</si>
  <si>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муницыпальных бюджетных и автономных учреждений)</t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</si>
  <si>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</si>
  <si>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исключ. имущ-ва муниц. бюджетных и автономных учрежд.)</t>
  </si>
  <si>
    <r>
      <t xml:space="preserve">000 </t>
    </r>
    <r>
      <rPr>
        <b/>
        <sz val="8"/>
        <rFont val="Times New Roman"/>
        <family val="1"/>
      </rPr>
      <t>1 11 07000</t>
    </r>
    <r>
      <rPr>
        <sz val="8"/>
        <rFont val="Times New Roman"/>
        <family val="1"/>
      </rPr>
      <t xml:space="preserve"> 00 0000 120   </t>
    </r>
  </si>
  <si>
    <t>Платежи от государственных и муниципальных унитарных предприятий</t>
  </si>
  <si>
    <r>
      <t xml:space="preserve">000 </t>
    </r>
    <r>
      <rPr>
        <b/>
        <sz val="8"/>
        <rFont val="Times New Roman"/>
        <family val="1"/>
      </rPr>
      <t>1 11 07010</t>
    </r>
    <r>
      <rPr>
        <sz val="8"/>
        <rFont val="Times New Roman"/>
        <family val="1"/>
      </rPr>
      <t xml:space="preserve"> 00 0000 120   </t>
    </r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</si>
  <si>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</si>
  <si>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04 0000 120   </t>
    </r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</si>
  <si>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</si>
  <si>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r>
      <t xml:space="preserve">000 </t>
    </r>
    <r>
      <rPr>
        <b/>
        <sz val="8"/>
        <rFont val="Times New Roman"/>
        <family val="1"/>
      </rPr>
      <t>1 11 09000</t>
    </r>
    <r>
      <rPr>
        <sz val="8"/>
        <rFont val="Times New Roman"/>
        <family val="1"/>
      </rPr>
      <t xml:space="preserve"> 00 0000 120   </t>
    </r>
  </si>
  <si>
    <t>Прочие доходы от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казённых)</t>
  </si>
  <si>
    <r>
      <t xml:space="preserve">000 </t>
    </r>
    <r>
      <rPr>
        <b/>
        <sz val="8"/>
        <rFont val="Times New Roman"/>
        <family val="1"/>
      </rPr>
      <t>1 11 09030</t>
    </r>
    <r>
      <rPr>
        <sz val="8"/>
        <rFont val="Times New Roman"/>
        <family val="1"/>
      </rPr>
      <t xml:space="preserve"> 00 0000 120   </t>
    </r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</si>
  <si>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</si>
  <si>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r>
      <t xml:space="preserve">892 </t>
    </r>
    <r>
      <rPr>
        <b/>
        <sz val="8"/>
        <rFont val="Times New Roman"/>
        <family val="1"/>
      </rPr>
      <t>1 11 09034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 120   </t>
    </r>
  </si>
  <si>
    <t xml:space="preserve"> - доходы от эксплуатации и использования имущества автомобильных дорог, находящихся в собственности городских округов</t>
  </si>
  <si>
    <r>
      <t xml:space="preserve">892 </t>
    </r>
    <r>
      <rPr>
        <b/>
        <sz val="8"/>
        <rFont val="Times New Roman"/>
        <family val="1"/>
      </rPr>
      <t>1 11 09034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5</t>
    </r>
    <r>
      <rPr>
        <sz val="8"/>
        <rFont val="Times New Roman"/>
        <family val="1"/>
      </rPr>
      <t xml:space="preserve"> 120   </t>
    </r>
  </si>
  <si>
    <r>
      <t xml:space="preserve">000 </t>
    </r>
    <r>
      <rPr>
        <b/>
        <sz val="8"/>
        <rFont val="Times New Roman"/>
        <family val="1"/>
      </rPr>
      <t>1 12 00000</t>
    </r>
    <r>
      <rPr>
        <sz val="8"/>
        <rFont val="Times New Roman"/>
        <family val="1"/>
      </rPr>
      <t xml:space="preserve"> 00 0000 000 </t>
    </r>
  </si>
  <si>
    <t>Платежи при пользовании природными ресурсами</t>
  </si>
  <si>
    <r>
      <t xml:space="preserve">000 </t>
    </r>
    <r>
      <rPr>
        <b/>
        <sz val="8"/>
        <rFont val="Times New Roman"/>
        <family val="1"/>
      </rPr>
      <t>1 12 01000</t>
    </r>
    <r>
      <rPr>
        <sz val="8"/>
        <rFont val="Times New Roman"/>
        <family val="1"/>
      </rPr>
      <t xml:space="preserve"> 01 0000 120 </t>
    </r>
  </si>
  <si>
    <t>Плата за негативное воздействие на окружающую среду</t>
  </si>
  <si>
    <r>
      <t xml:space="preserve">000 </t>
    </r>
    <r>
      <rPr>
        <b/>
        <sz val="8"/>
        <rFont val="Times New Roman"/>
        <family val="1"/>
      </rPr>
      <t>1 12 01010</t>
    </r>
    <r>
      <rPr>
        <sz val="8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</si>
  <si>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стационарными объектами</t>
  </si>
  <si>
    <r>
      <t xml:space="preserve">000 </t>
    </r>
    <r>
      <rPr>
        <b/>
        <sz val="8"/>
        <rFont val="Times New Roman"/>
        <family val="1"/>
      </rPr>
      <t>1 12 01020</t>
    </r>
    <r>
      <rPr>
        <sz val="8"/>
        <rFont val="Times New Roman"/>
        <family val="1"/>
      </rPr>
      <t xml:space="preserve"> 01 0000 120</t>
    </r>
  </si>
  <si>
    <t xml:space="preserve"> - плата за выбросы загрязняющих веществ в атмосферный воздух передвижными объектами</t>
  </si>
  <si>
    <r>
      <t xml:space="preserve">000 </t>
    </r>
    <r>
      <rPr>
        <b/>
        <sz val="8"/>
        <rFont val="Times New Roman"/>
        <family val="1"/>
      </rPr>
      <t>1 12 01030</t>
    </r>
    <r>
      <rPr>
        <sz val="8"/>
        <rFont val="Times New Roman"/>
        <family val="1"/>
      </rPr>
      <t xml:space="preserve"> 01 0000 120</t>
    </r>
  </si>
  <si>
    <t xml:space="preserve"> - плата за сбросы загрязняющих веществ в водные объекты</t>
  </si>
  <si>
    <r>
      <t xml:space="preserve">000 </t>
    </r>
    <r>
      <rPr>
        <b/>
        <sz val="8"/>
        <rFont val="Times New Roman"/>
        <family val="1"/>
      </rPr>
      <t>1 12 01040</t>
    </r>
    <r>
      <rPr>
        <sz val="8"/>
        <rFont val="Times New Roman"/>
        <family val="1"/>
      </rPr>
      <t xml:space="preserve"> 01 0000 120</t>
    </r>
  </si>
  <si>
    <t xml:space="preserve"> - плата за размещение отходов производства и потребления</t>
  </si>
  <si>
    <r>
      <t xml:space="preserve">000 </t>
    </r>
    <r>
      <rPr>
        <b/>
        <sz val="8"/>
        <rFont val="Times New Roman"/>
        <family val="1"/>
      </rPr>
      <t>1 13 00000</t>
    </r>
    <r>
      <rPr>
        <sz val="8"/>
        <rFont val="Times New Roman"/>
        <family val="1"/>
      </rPr>
      <t xml:space="preserve"> 00 0000 000 </t>
    </r>
  </si>
  <si>
    <t>Доходы от оказания платных услуг (работ) и компенсации затрат государства</t>
  </si>
  <si>
    <r>
      <t xml:space="preserve">000 </t>
    </r>
    <r>
      <rPr>
        <b/>
        <sz val="8"/>
        <rFont val="Times New Roman"/>
        <family val="1"/>
      </rPr>
      <t>1 13 01000</t>
    </r>
    <r>
      <rPr>
        <sz val="8"/>
        <rFont val="Times New Roman"/>
        <family val="1"/>
      </rPr>
      <t xml:space="preserve"> 00 0000 130 </t>
    </r>
  </si>
  <si>
    <t>Доходы от оказания платных услуг (работ)</t>
  </si>
  <si>
    <r>
      <t xml:space="preserve">000 </t>
    </r>
    <r>
      <rPr>
        <b/>
        <sz val="8"/>
        <rFont val="Times New Roman"/>
        <family val="1"/>
      </rPr>
      <t>1 13 01500</t>
    </r>
    <r>
      <rPr>
        <sz val="8"/>
        <rFont val="Times New Roman"/>
        <family val="1"/>
      </rPr>
      <t xml:space="preserve"> 00 0000 130 </t>
    </r>
  </si>
  <si>
    <t xml:space="preserve">Плата за оказание услуг по присоединению объектов дорожного сервиса к автомобильным дорогам общего пользования </t>
  </si>
  <si>
    <r>
      <t xml:space="preserve">892 </t>
    </r>
    <r>
      <rPr>
        <b/>
        <sz val="8"/>
        <rFont val="Times New Roman"/>
        <family val="1"/>
      </rPr>
      <t>1 13 01530</t>
    </r>
    <r>
      <rPr>
        <sz val="8"/>
        <rFont val="Times New Roman"/>
        <family val="1"/>
      </rPr>
      <t xml:space="preserve"> 04 0000 130 </t>
    </r>
  </si>
  <si>
    <t xml:space="preserve"> - 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</si>
  <si>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r>
      <t xml:space="preserve">000 </t>
    </r>
    <r>
      <rPr>
        <b/>
        <sz val="8"/>
        <rFont val="Times New Roman"/>
        <family val="1"/>
      </rPr>
      <t>1 13 02000</t>
    </r>
    <r>
      <rPr>
        <sz val="8"/>
        <rFont val="Times New Roman"/>
        <family val="1"/>
      </rPr>
      <t xml:space="preserve"> 00 0000 130 </t>
    </r>
  </si>
  <si>
    <t>Доходы от компенсации затрат государства</t>
  </si>
  <si>
    <r>
      <t xml:space="preserve">000 </t>
    </r>
    <r>
      <rPr>
        <b/>
        <sz val="8"/>
        <rFont val="Times New Roman"/>
        <family val="1"/>
      </rPr>
      <t>1 13 02990</t>
    </r>
    <r>
      <rPr>
        <sz val="8"/>
        <rFont val="Times New Roman"/>
        <family val="1"/>
      </rPr>
      <t xml:space="preserve"> 04 0000 130 </t>
    </r>
  </si>
  <si>
    <t>Прочие доходы от компенсации затрат государства</t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</si>
  <si>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04 0000 130 </t>
    </r>
  </si>
  <si>
    <t xml:space="preserve"> - прочие доходы от  компенсации затрат бюджетов городских округов</t>
  </si>
  <si>
    <r>
      <t xml:space="preserve">000 </t>
    </r>
    <r>
      <rPr>
        <b/>
        <sz val="8"/>
        <rFont val="Times New Roman"/>
        <family val="1"/>
      </rPr>
      <t>1 14 00000</t>
    </r>
    <r>
      <rPr>
        <sz val="8"/>
        <rFont val="Times New Roman"/>
        <family val="1"/>
      </rPr>
      <t xml:space="preserve"> 00 0000 000 </t>
    </r>
  </si>
  <si>
    <t>Доходы от продажи материальных и нематериальных активов</t>
  </si>
  <si>
    <r>
      <t xml:space="preserve">000 </t>
    </r>
    <r>
      <rPr>
        <b/>
        <sz val="8"/>
        <rFont val="Times New Roman"/>
        <family val="1"/>
      </rPr>
      <t>1 14 01000</t>
    </r>
    <r>
      <rPr>
        <sz val="8"/>
        <rFont val="Times New Roman"/>
        <family val="1"/>
      </rPr>
      <t xml:space="preserve"> 00 0000 410 </t>
    </r>
  </si>
  <si>
    <t>Доходы от продажи квартир</t>
  </si>
  <si>
    <r>
      <t xml:space="preserve">892 </t>
    </r>
    <r>
      <rPr>
        <b/>
        <sz val="8"/>
        <rFont val="Times New Roman"/>
        <family val="1"/>
      </rPr>
      <t xml:space="preserve">1 14 01040 </t>
    </r>
    <r>
      <rPr>
        <sz val="8"/>
        <rFont val="Times New Roman"/>
        <family val="1"/>
      </rPr>
      <t xml:space="preserve">04 0000 410 </t>
    </r>
  </si>
  <si>
    <t xml:space="preserve"> - доходы от продажи квартир, находящихся в собственности городских округов</t>
  </si>
  <si>
    <r>
      <t xml:space="preserve">000 </t>
    </r>
    <r>
      <rPr>
        <b/>
        <sz val="8"/>
        <rFont val="Times New Roman"/>
        <family val="1"/>
      </rPr>
      <t>1 14 02000</t>
    </r>
    <r>
      <rPr>
        <sz val="8"/>
        <rFont val="Times New Roman"/>
        <family val="1"/>
      </rPr>
      <t xml:space="preserve"> 00 0000 000 </t>
    </r>
  </si>
  <si>
    <r>
      <t xml:space="preserve">Доходы </t>
    </r>
    <r>
      <rPr>
        <b/>
        <sz val="9"/>
        <rFont val="Times New Roman"/>
        <family val="1"/>
      </rPr>
      <t>от реализации имущества</t>
    </r>
    <r>
      <rPr>
        <sz val="9"/>
        <rFont val="Times New Roman"/>
        <family val="1"/>
      </rPr>
      <t>, находящегося в гос.и муниц.соб-ти  (за исключ.имущ-ва бюдж. и автон-ых учреждений, а также имущ-ва гос.и мун. унитарных предприятий, в том числе казенных)</t>
    </r>
  </si>
  <si>
    <r>
      <t xml:space="preserve">000 </t>
    </r>
    <r>
      <rPr>
        <b/>
        <sz val="8"/>
        <rFont val="Times New Roman"/>
        <family val="1"/>
      </rPr>
      <t>1 14 02040</t>
    </r>
    <r>
      <rPr>
        <sz val="8"/>
        <rFont val="Times New Roman"/>
        <family val="1"/>
      </rPr>
      <t xml:space="preserve"> 04 0000 410</t>
    </r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</si>
  <si>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</si>
  <si>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04 0000 410</t>
    </r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</si>
  <si>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</si>
  <si>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 xml:space="preserve">000 </t>
    </r>
    <r>
      <rPr>
        <b/>
        <sz val="8"/>
        <rFont val="Times New Roman"/>
        <family val="1"/>
      </rPr>
      <t>1 14 06000</t>
    </r>
    <r>
      <rPr>
        <sz val="8"/>
        <rFont val="Times New Roman"/>
        <family val="1"/>
      </rPr>
      <t xml:space="preserve"> 00 0000 430</t>
    </r>
  </si>
  <si>
    <r>
      <t xml:space="preserve">Доходы </t>
    </r>
    <r>
      <rPr>
        <b/>
        <sz val="9"/>
        <rFont val="Times New Roman"/>
        <family val="1"/>
      </rPr>
      <t>от продажи земельных участков</t>
    </r>
    <r>
      <rPr>
        <sz val="9"/>
        <rFont val="Times New Roman"/>
        <family val="1"/>
      </rPr>
      <t>, нах-ся в гос. и мун. соб-ти (за исключ.зем.участков  бюдж. и автон.учреждений)</t>
    </r>
  </si>
  <si>
    <r>
      <t xml:space="preserve">000 </t>
    </r>
    <r>
      <rPr>
        <b/>
        <sz val="8"/>
        <rFont val="Times New Roman"/>
        <family val="1"/>
      </rPr>
      <t>1 14 06010</t>
    </r>
    <r>
      <rPr>
        <sz val="8"/>
        <rFont val="Times New Roman"/>
        <family val="1"/>
      </rPr>
      <t xml:space="preserve"> 00 0000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430</t>
    </r>
  </si>
  <si>
    <t>Доходы от продажи земельных участков, государственная собственность на которые не разграничена</t>
  </si>
  <si>
    <r>
      <t xml:space="preserve"> 892 </t>
    </r>
    <r>
      <rPr>
        <b/>
        <sz val="8"/>
        <rFont val="Times New Roman"/>
        <family val="1"/>
      </rPr>
      <t>1 14 06012</t>
    </r>
    <r>
      <rPr>
        <sz val="8"/>
        <rFont val="Times New Roman"/>
        <family val="1"/>
      </rPr>
      <t xml:space="preserve"> 04 0000 430</t>
    </r>
  </si>
  <si>
    <t>- доходы от продажи земельных участков, гос.собственность на которые не разграничена и которые расположены в границах городских округов</t>
  </si>
  <si>
    <r>
      <t xml:space="preserve">000 </t>
    </r>
    <r>
      <rPr>
        <b/>
        <sz val="8"/>
        <rFont val="Times New Roman"/>
        <family val="1"/>
      </rPr>
      <t>1 14 06020</t>
    </r>
    <r>
      <rPr>
        <sz val="8"/>
        <rFont val="Times New Roman"/>
        <family val="1"/>
      </rPr>
      <t xml:space="preserve"> 00 0000 430</t>
    </r>
  </si>
  <si>
    <t>Доходы от продажи земельных участков, гос.соб-ть на которые разграничена (за исключением зем.участков бюдж. и  автон. учреждений)</t>
  </si>
  <si>
    <r>
      <t xml:space="preserve">892 </t>
    </r>
    <r>
      <rPr>
        <b/>
        <sz val="8"/>
        <rFont val="Times New Roman"/>
        <family val="1"/>
      </rPr>
      <t>1 14 06024</t>
    </r>
    <r>
      <rPr>
        <sz val="8"/>
        <rFont val="Times New Roman"/>
        <family val="1"/>
      </rPr>
      <t xml:space="preserve"> 04 0000 430</t>
    </r>
  </si>
  <si>
    <t>- доходы от продажи земельных участков, нах.в соб-ти гор.окр. (за исключением земельных участков мун. бюдж. и автономных учреждений)</t>
  </si>
  <si>
    <r>
      <t xml:space="preserve">000 </t>
    </r>
    <r>
      <rPr>
        <b/>
        <sz val="8"/>
        <rFont val="Times New Roman"/>
        <family val="1"/>
      </rPr>
      <t>1 15 00000</t>
    </r>
    <r>
      <rPr>
        <sz val="8"/>
        <rFont val="Times New Roman"/>
        <family val="1"/>
      </rPr>
      <t xml:space="preserve"> 00 0000 000 </t>
    </r>
  </si>
  <si>
    <t>Административные платежи и сборы</t>
  </si>
  <si>
    <r>
      <t xml:space="preserve">000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00 0000 140 </t>
    </r>
  </si>
  <si>
    <t>Платежи, взимаемые государственными и муниципальными органами (организациями) за выполнение определенных функций</t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</si>
  <si>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04 0000 140 </t>
    </r>
  </si>
  <si>
    <t xml:space="preserve"> - платежи,  взимаемые органами  местного самоуправления  (организациями)  городских округов за выполнение определенных функций</t>
  </si>
  <si>
    <r>
      <t xml:space="preserve">000 </t>
    </r>
    <r>
      <rPr>
        <b/>
        <sz val="8"/>
        <rFont val="Times New Roman"/>
        <family val="1"/>
      </rPr>
      <t>1 16 00000</t>
    </r>
    <r>
      <rPr>
        <sz val="8"/>
        <rFont val="Times New Roman"/>
        <family val="1"/>
      </rPr>
      <t xml:space="preserve"> 00 0000 000 </t>
    </r>
  </si>
  <si>
    <t>Штрафы, санкции, возмещение ущерба</t>
  </si>
  <si>
    <r>
      <t xml:space="preserve">000 </t>
    </r>
    <r>
      <rPr>
        <b/>
        <sz val="8"/>
        <rFont val="Times New Roman"/>
        <family val="1"/>
      </rPr>
      <t>1 16 03000</t>
    </r>
    <r>
      <rPr>
        <sz val="8"/>
        <rFont val="Times New Roman"/>
        <family val="1"/>
      </rPr>
      <t xml:space="preserve"> 00 0000 140</t>
    </r>
  </si>
  <si>
    <t>Денежные взыскания (штрафы) за нарушение законодательства о налогах и сборах</t>
  </si>
  <si>
    <r>
      <t xml:space="preserve">182 </t>
    </r>
    <r>
      <rPr>
        <b/>
        <sz val="8"/>
        <rFont val="Times New Roman"/>
        <family val="1"/>
      </rPr>
      <t>1 16 03010</t>
    </r>
    <r>
      <rPr>
        <sz val="8"/>
        <rFont val="Times New Roman"/>
        <family val="1"/>
      </rPr>
      <t xml:space="preserve"> 01 0000 140</t>
    </r>
  </si>
  <si>
    <t xml:space="preserve"> -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НК РФ</t>
  </si>
  <si>
    <r>
      <t xml:space="preserve">182 </t>
    </r>
    <r>
      <rPr>
        <b/>
        <sz val="8"/>
        <rFont val="Times New Roman"/>
        <family val="1"/>
      </rPr>
      <t>1 16 03030</t>
    </r>
    <r>
      <rPr>
        <sz val="8"/>
        <rFont val="Times New Roman"/>
        <family val="1"/>
      </rPr>
      <t xml:space="preserve"> 01 0000 140 </t>
    </r>
  </si>
  <si>
    <t xml:space="preserve"> -денежные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</si>
  <si>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r>
      <t xml:space="preserve">182 </t>
    </r>
    <r>
      <rPr>
        <b/>
        <sz val="8"/>
        <rFont val="Times New Roman"/>
        <family val="1"/>
      </rPr>
      <t>1 16 06000</t>
    </r>
    <r>
      <rPr>
        <sz val="8"/>
        <rFont val="Times New Roman"/>
        <family val="1"/>
      </rPr>
      <t xml:space="preserve"> 01 0000 140</t>
    </r>
  </si>
  <si>
    <t xml:space="preserve">Денежные взыскания (штрафы) за нарушение зак-ва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</si>
  <si>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r>
      <t xml:space="preserve">000 </t>
    </r>
    <r>
      <rPr>
        <b/>
        <sz val="8"/>
        <rFont val="Times New Roman"/>
        <family val="1"/>
      </rPr>
      <t>1 16 08000</t>
    </r>
    <r>
      <rPr>
        <sz val="8"/>
        <rFont val="Times New Roman"/>
        <family val="1"/>
      </rPr>
      <t xml:space="preserve"> 01 0000 140</t>
    </r>
  </si>
  <si>
    <t>Денежные взыскания (штрафы) за административные правонарушения в области гос. регулирования произв-ва и оборота этилового спирта, алкогольной, спиртосодержащей и табачной продукции</t>
  </si>
  <si>
    <r>
      <t xml:space="preserve">000 </t>
    </r>
    <r>
      <rPr>
        <b/>
        <sz val="8"/>
        <rFont val="Times New Roman"/>
        <family val="1"/>
      </rPr>
      <t>1 16 21000</t>
    </r>
    <r>
      <rPr>
        <sz val="8"/>
        <rFont val="Times New Roman"/>
        <family val="1"/>
      </rPr>
      <t xml:space="preserve"> 00 0000 140</t>
    </r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</si>
  <si>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</si>
  <si>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r>
      <t xml:space="preserve">000 </t>
    </r>
    <r>
      <rPr>
        <b/>
        <sz val="8"/>
        <rFont val="Times New Roman"/>
        <family val="1"/>
      </rPr>
      <t>1 16 21040</t>
    </r>
    <r>
      <rPr>
        <sz val="8"/>
        <rFont val="Times New Roman"/>
        <family val="1"/>
      </rPr>
      <t xml:space="preserve"> 04 0000 140</t>
    </r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</si>
  <si>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</si>
  <si>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r>
      <t xml:space="preserve">000 </t>
    </r>
    <r>
      <rPr>
        <b/>
        <sz val="8"/>
        <rFont val="Times New Roman"/>
        <family val="1"/>
      </rPr>
      <t>1 16 25000</t>
    </r>
    <r>
      <rPr>
        <sz val="8"/>
        <rFont val="Times New Roman"/>
        <family val="1"/>
      </rPr>
      <t xml:space="preserve"> 01 0000 140  </t>
    </r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</si>
  <si>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</si>
  <si>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r>
      <t xml:space="preserve">000 </t>
    </r>
    <r>
      <rPr>
        <b/>
        <sz val="8"/>
        <rFont val="Times New Roman"/>
        <family val="1"/>
      </rPr>
      <t>1 16 25010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</si>
  <si>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РФ о недрах</t>
  </si>
  <si>
    <r>
      <t xml:space="preserve">000 </t>
    </r>
    <r>
      <rPr>
        <b/>
        <sz val="8"/>
        <rFont val="Times New Roman"/>
        <family val="1"/>
      </rPr>
      <t>1 16 25030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</si>
  <si>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РФ  об охране и исполизовании животного мира</t>
  </si>
  <si>
    <r>
      <t xml:space="preserve">000 </t>
    </r>
    <r>
      <rPr>
        <b/>
        <sz val="8"/>
        <rFont val="Times New Roman"/>
        <family val="1"/>
      </rPr>
      <t>1 16 25050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</si>
  <si>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законодательства в области охраны окружающей среды</t>
  </si>
  <si>
    <r>
      <t xml:space="preserve"> 000 </t>
    </r>
    <r>
      <rPr>
        <b/>
        <sz val="8"/>
        <rFont val="Times New Roman"/>
        <family val="1"/>
      </rPr>
      <t>1 16 25060</t>
    </r>
    <r>
      <rPr>
        <sz val="8"/>
        <rFont val="Times New Roman"/>
        <family val="1"/>
      </rPr>
      <t xml:space="preserve"> 01 0000 140  </t>
    </r>
  </si>
  <si>
    <t xml:space="preserve"> -денежные взыскания (штрафы) за нарушение земельного законодательства</t>
  </si>
  <si>
    <r>
      <t xml:space="preserve">141 </t>
    </r>
    <r>
      <rPr>
        <b/>
        <sz val="8"/>
        <rFont val="Times New Roman"/>
        <family val="1"/>
      </rPr>
      <t>1 16 28000</t>
    </r>
    <r>
      <rPr>
        <sz val="8"/>
        <rFont val="Times New Roman"/>
        <family val="1"/>
      </rPr>
      <t xml:space="preserve"> 01 0000 140</t>
    </r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</si>
  <si>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</si>
  <si>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r>
      <t xml:space="preserve">188 </t>
    </r>
    <r>
      <rPr>
        <b/>
        <sz val="8"/>
        <rFont val="Times New Roman"/>
        <family val="1"/>
      </rPr>
      <t>1 16 30000</t>
    </r>
    <r>
      <rPr>
        <sz val="8"/>
        <rFont val="Times New Roman"/>
        <family val="1"/>
      </rPr>
      <t xml:space="preserve"> 01 0000 140 </t>
    </r>
  </si>
  <si>
    <t>Денежные взыскания (штрафы) за административные правонарушения в области дорожного движения</t>
  </si>
  <si>
    <r>
      <t xml:space="preserve">188 </t>
    </r>
    <r>
      <rPr>
        <b/>
        <sz val="8"/>
        <rFont val="Times New Roman"/>
        <family val="1"/>
      </rPr>
      <t>1 16 30030</t>
    </r>
    <r>
      <rPr>
        <sz val="8"/>
        <rFont val="Times New Roman"/>
        <family val="1"/>
      </rPr>
      <t xml:space="preserve"> 01 0000 140 </t>
    </r>
  </si>
  <si>
    <t xml:space="preserve"> - прочие денежные взыскания (штрафы) за  правонарушения в области дорожного движения</t>
  </si>
  <si>
    <r>
      <t xml:space="preserve">000 </t>
    </r>
    <r>
      <rPr>
        <b/>
        <sz val="8"/>
        <rFont val="Times New Roman"/>
        <family val="1"/>
      </rPr>
      <t>1 16 33000</t>
    </r>
    <r>
      <rPr>
        <sz val="8"/>
        <rFont val="Times New Roman"/>
        <family val="1"/>
      </rPr>
      <t xml:space="preserve"> 00 0000 140</t>
    </r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</si>
  <si>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</si>
  <si>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r>
      <t xml:space="preserve">892 </t>
    </r>
    <r>
      <rPr>
        <b/>
        <sz val="8"/>
        <rFont val="Times New Roman"/>
        <family val="1"/>
      </rPr>
      <t>1 16 33040</t>
    </r>
    <r>
      <rPr>
        <sz val="8"/>
        <rFont val="Times New Roman"/>
        <family val="1"/>
      </rPr>
      <t xml:space="preserve"> 04 0000 140</t>
    </r>
  </si>
  <si>
    <t xml:space="preserve"> - 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</si>
  <si>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r>
      <t xml:space="preserve">000 </t>
    </r>
    <r>
      <rPr>
        <b/>
        <sz val="8"/>
        <rFont val="Times New Roman"/>
        <family val="1"/>
      </rPr>
      <t>1 16 37000</t>
    </r>
    <r>
      <rPr>
        <sz val="8"/>
        <rFont val="Times New Roman"/>
        <family val="1"/>
      </rPr>
      <t xml:space="preserve"> 00 0000 140</t>
    </r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</si>
  <si>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</si>
  <si>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r>
      <t xml:space="preserve">892 </t>
    </r>
    <r>
      <rPr>
        <b/>
        <sz val="8"/>
        <rFont val="Times New Roman"/>
        <family val="1"/>
      </rPr>
      <t>1 16 37030</t>
    </r>
    <r>
      <rPr>
        <sz val="8"/>
        <rFont val="Times New Roman"/>
        <family val="1"/>
      </rPr>
      <t xml:space="preserve"> 04 0000 140</t>
    </r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</si>
  <si>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</si>
  <si>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r>
      <t>000</t>
    </r>
    <r>
      <rPr>
        <b/>
        <sz val="8"/>
        <rFont val="Times New Roman"/>
        <family val="1"/>
      </rPr>
      <t xml:space="preserve"> 1 16 43000</t>
    </r>
    <r>
      <rPr>
        <sz val="8"/>
        <rFont val="Times New Roman"/>
        <family val="1"/>
      </rPr>
      <t xml:space="preserve"> 01 0000 140</t>
    </r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</si>
  <si>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</si>
  <si>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r>
      <t>000</t>
    </r>
    <r>
      <rPr>
        <b/>
        <sz val="8"/>
        <rFont val="Times New Roman"/>
        <family val="1"/>
      </rPr>
      <t xml:space="preserve"> 1 16 45000</t>
    </r>
    <r>
      <rPr>
        <sz val="8"/>
        <rFont val="Times New Roman"/>
        <family val="1"/>
      </rPr>
      <t xml:space="preserve"> 01 0000 140</t>
    </r>
  </si>
  <si>
    <t>Денежные взыскания (штрафы) за нарушение законодательства Российской Федерации о промышленной безопасности</t>
  </si>
  <si>
    <r>
      <t>000</t>
    </r>
    <r>
      <rPr>
        <b/>
        <sz val="8"/>
        <rFont val="Times New Roman"/>
        <family val="1"/>
      </rPr>
      <t xml:space="preserve"> 1 16 46000</t>
    </r>
    <r>
      <rPr>
        <sz val="8"/>
        <rFont val="Times New Roman"/>
        <family val="1"/>
      </rPr>
      <t xml:space="preserve"> 000 0000 140</t>
    </r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</si>
  <si>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средств дорожных фондов, либо в связи с уклонением от заключения контрактов или иных договоров</t>
  </si>
  <si>
    <r>
      <t>892</t>
    </r>
    <r>
      <rPr>
        <b/>
        <sz val="8"/>
        <rFont val="Times New Roman"/>
        <family val="1"/>
      </rPr>
      <t xml:space="preserve"> 1 16 46000</t>
    </r>
    <r>
      <rPr>
        <sz val="8"/>
        <rFont val="Times New Roman"/>
        <family val="1"/>
      </rPr>
      <t xml:space="preserve"> 04 0000 140</t>
    </r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</si>
  <si>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счёт средств муниципальных дорожных фондов городских округов, либо в связи с уклонением от заключения контрактов или иных договоров</t>
  </si>
  <si>
    <r>
      <t xml:space="preserve">000 </t>
    </r>
    <r>
      <rPr>
        <b/>
        <sz val="8"/>
        <rFont val="Times New Roman"/>
        <family val="1"/>
      </rPr>
      <t>1 16 90000</t>
    </r>
    <r>
      <rPr>
        <sz val="8"/>
        <rFont val="Times New Roman"/>
        <family val="1"/>
      </rPr>
      <t xml:space="preserve"> 00 0000 140</t>
    </r>
  </si>
  <si>
    <t>Прочие поступления от денежных взысканий (штрафов) и иных сумм в возмещение ущерба</t>
  </si>
  <si>
    <r>
      <t xml:space="preserve">000 </t>
    </r>
    <r>
      <rPr>
        <b/>
        <sz val="8"/>
        <rFont val="Times New Roman"/>
        <family val="1"/>
      </rPr>
      <t>1 16 90040</t>
    </r>
    <r>
      <rPr>
        <sz val="8"/>
        <rFont val="Times New Roman"/>
        <family val="1"/>
      </rPr>
      <t xml:space="preserve"> 04 0000 140 </t>
    </r>
  </si>
  <si>
    <t>- прочие поступления от денежных взысканий (штрафов) и иных сумм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</si>
  <si>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</si>
  <si>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</si>
  <si>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r>
      <t xml:space="preserve">000 </t>
    </r>
    <r>
      <rPr>
        <b/>
        <sz val="8"/>
        <rFont val="Times New Roman"/>
        <family val="1"/>
      </rPr>
      <t>1 17 05000</t>
    </r>
    <r>
      <rPr>
        <sz val="8"/>
        <rFont val="Times New Roman"/>
        <family val="1"/>
      </rPr>
      <t xml:space="preserve"> 00 0000 180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</si>
  <si>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04 0000 180</t>
    </r>
  </si>
  <si>
    <t xml:space="preserve"> -прочие неналоговые доходы бюджетов городских округов</t>
  </si>
  <si>
    <r>
      <t xml:space="preserve">Итого: </t>
    </r>
    <r>
      <rPr>
        <b/>
        <i/>
        <sz val="11"/>
        <rFont val="Times New Roman"/>
        <family val="1"/>
      </rPr>
      <t>неналоговые</t>
    </r>
    <r>
      <rPr>
        <b/>
        <sz val="11"/>
        <rFont val="Times New Roman"/>
        <family val="1"/>
      </rPr>
      <t xml:space="preserve"> доходы </t>
    </r>
  </si>
  <si>
    <t xml:space="preserve">000 2 00 00000 00 0000 000 </t>
  </si>
  <si>
    <t>БЕЗВОЗМЕЗДНЫЕ ПОСТУПЛЕНИЯ</t>
  </si>
  <si>
    <t>Удельный вес (в общем объёме доходов),%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</si>
  <si>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</si>
  <si>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</si>
  <si>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r>
      <t xml:space="preserve">000 2 02 </t>
    </r>
    <r>
      <rPr>
        <b/>
        <sz val="8"/>
        <rFont val="Times New Roman"/>
        <family val="1"/>
      </rPr>
      <t>01000</t>
    </r>
    <r>
      <rPr>
        <sz val="8"/>
        <rFont val="Times New Roman"/>
        <family val="1"/>
      </rPr>
      <t xml:space="preserve"> 00 0000 151</t>
    </r>
  </si>
  <si>
    <t xml:space="preserve"> Дотации бюджетам субъектов Российской Федерации и муниципальных образований</t>
  </si>
  <si>
    <r>
      <t xml:space="preserve">892 2 02 </t>
    </r>
    <r>
      <rPr>
        <b/>
        <sz val="8"/>
        <rFont val="Times New Roman"/>
        <family val="1"/>
      </rPr>
      <t>01001</t>
    </r>
    <r>
      <rPr>
        <sz val="8"/>
        <rFont val="Times New Roman"/>
        <family val="1"/>
      </rPr>
      <t xml:space="preserve"> 04 0000 151</t>
    </r>
  </si>
  <si>
    <t>Дотация на выравнивание бюджетной обеспеченности</t>
  </si>
  <si>
    <r>
      <t xml:space="preserve">892 2 02 </t>
    </r>
    <r>
      <rPr>
        <b/>
        <sz val="8"/>
        <rFont val="Times New Roman"/>
        <family val="1"/>
      </rPr>
      <t>01003</t>
    </r>
    <r>
      <rPr>
        <sz val="8"/>
        <rFont val="Times New Roman"/>
        <family val="1"/>
      </rPr>
      <t xml:space="preserve"> 04 0000 151</t>
    </r>
  </si>
  <si>
    <t>Дотация на поддержку мер по обеспечению сбалансированности бюджетов</t>
  </si>
  <si>
    <r>
      <t xml:space="preserve">000 2 02 </t>
    </r>
    <r>
      <rPr>
        <b/>
        <sz val="8"/>
        <rFont val="Times New Roman"/>
        <family val="1"/>
      </rPr>
      <t>02000</t>
    </r>
    <r>
      <rPr>
        <sz val="8"/>
        <rFont val="Times New Roman"/>
        <family val="1"/>
      </rPr>
      <t xml:space="preserve"> 00 0000 151</t>
    </r>
  </si>
  <si>
    <t xml:space="preserve"> Субсидии  (всего)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</si>
  <si>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02041</t>
    </r>
    <r>
      <rPr>
        <sz val="8"/>
        <rFont val="Times New Roman"/>
        <family val="1"/>
      </rPr>
      <t xml:space="preserve"> 04 0000 151</t>
    </r>
  </si>
  <si>
    <t xml:space="preserve">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 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</si>
  <si>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02051</t>
    </r>
    <r>
      <rPr>
        <sz val="8"/>
        <rFont val="Times New Roman"/>
        <family val="1"/>
      </rPr>
      <t xml:space="preserve"> 04 0000 151</t>
    </r>
  </si>
  <si>
    <t>На реализацию федеральных целевых программ (свод)</t>
  </si>
  <si>
    <t>в том числе:</t>
  </si>
  <si>
    <t xml:space="preserve"> - Мероприятия  подпрограммы "Обеспечение жильем молодых семей" федеральной целевой программы "Жилище" на 2011 - 2015 годы</t>
  </si>
  <si>
    <t xml:space="preserve"> - за счёт федеральных средств</t>
  </si>
  <si>
    <t xml:space="preserve"> - за счёт областных средств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</si>
  <si>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02077</t>
    </r>
    <r>
      <rPr>
        <sz val="8"/>
        <rFont val="Times New Roman"/>
        <family val="1"/>
      </rPr>
      <t xml:space="preserve"> 00 0000 151</t>
    </r>
  </si>
  <si>
    <t>На софинансирование капитальных вложений в объекты (государственной) муниципальной собственности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</si>
  <si>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02077</t>
    </r>
    <r>
      <rPr>
        <sz val="8"/>
        <rFont val="Times New Roman"/>
        <family val="1"/>
      </rPr>
      <t xml:space="preserve"> 04 0000 151</t>
    </r>
  </si>
  <si>
    <t>На софинансирование капитальных вложений в объекты муниципальной собственности</t>
  </si>
  <si>
    <t xml:space="preserve"> - на строительство объектов дорожной инфраструктуры в целях повышения безопасности дорожного движения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</si>
  <si>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02088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151</t>
    </r>
  </si>
  <si>
    <t xml:space="preserve">На обеспечение мероприятий по капитальному ремонту многоквартирных домов, за счёт средств Фонда содействия реформированию ЖКХ  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</si>
  <si>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02089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151</t>
    </r>
  </si>
  <si>
    <t xml:space="preserve">На обеспечение мероприятий по капитальному ремонту многоквартирных домов  за счёт средств бюджетов 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</si>
  <si>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02088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151</t>
    </r>
  </si>
  <si>
    <t xml:space="preserve">На обеспечение мероприятий по переселению граждан из аварийного жилищного фонда, за счёт средств Фонда содействия реформированию ЖКХ  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</si>
  <si>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02089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151</t>
    </r>
  </si>
  <si>
    <t xml:space="preserve">На обеспечение мероприятий по переселению граждан из аварийного жилищного фонда  за счёт средств бюджетов 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</si>
  <si>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02216</t>
    </r>
    <r>
      <rPr>
        <sz val="8"/>
        <rFont val="Times New Roman"/>
        <family val="1"/>
      </rPr>
      <t xml:space="preserve"> 04 0000 151</t>
    </r>
  </si>
  <si>
    <t>На осуществление дорожной деятельности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населённых пунктов</t>
  </si>
  <si>
    <t xml:space="preserve"> - на ремонт автомобильных дорог общего пользования местного значения</t>
  </si>
  <si>
    <t xml:space="preserve"> - на содержание автомобильных дорог общего пользования местного значения</t>
  </si>
  <si>
    <t xml:space="preserve"> - на ремонт проездов к дворовым территориям многоквартирных домов и дворовых территорий многоквартирных домов </t>
  </si>
  <si>
    <r>
      <t xml:space="preserve">892 2 02 </t>
    </r>
    <r>
      <rPr>
        <b/>
        <sz val="8"/>
        <rFont val="Times New Roman"/>
        <family val="1"/>
      </rPr>
      <t>02999</t>
    </r>
    <r>
      <rPr>
        <sz val="8"/>
        <rFont val="Times New Roman"/>
        <family val="1"/>
      </rPr>
      <t xml:space="preserve"> 04 0000 151</t>
    </r>
  </si>
  <si>
    <t xml:space="preserve"> Прочие субсидии </t>
  </si>
  <si>
    <t xml:space="preserve"> - на питание учащимся (50% затрат) и за молоко (100%) </t>
  </si>
  <si>
    <t xml:space="preserve"> - на организацию летнего отдыха</t>
  </si>
  <si>
    <r>
      <t xml:space="preserve">000 2 02 </t>
    </r>
    <r>
      <rPr>
        <b/>
        <sz val="8"/>
        <rFont val="Times New Roman"/>
        <family val="1"/>
      </rPr>
      <t>03000</t>
    </r>
    <r>
      <rPr>
        <sz val="8"/>
        <rFont val="Times New Roman"/>
        <family val="1"/>
      </rPr>
      <t xml:space="preserve"> 00 0000 151</t>
    </r>
  </si>
  <si>
    <t xml:space="preserve"> Субвенции  (всего)</t>
  </si>
  <si>
    <r>
      <t xml:space="preserve">892 2 02 </t>
    </r>
    <r>
      <rPr>
        <b/>
        <sz val="8"/>
        <rFont val="Times New Roman"/>
        <family val="1"/>
      </rPr>
      <t>03007</t>
    </r>
    <r>
      <rPr>
        <sz val="8"/>
        <rFont val="Times New Roman"/>
        <family val="1"/>
      </rPr>
      <t xml:space="preserve"> 04 0000 151</t>
    </r>
  </si>
  <si>
    <t xml:space="preserve">На составление (изменение) списков кандидатов присяжных заседателей </t>
  </si>
  <si>
    <r>
      <t xml:space="preserve">892 2 02 </t>
    </r>
    <r>
      <rPr>
        <b/>
        <sz val="8"/>
        <rFont val="Times New Roman"/>
        <family val="1"/>
      </rPr>
      <t>03020</t>
    </r>
    <r>
      <rPr>
        <sz val="8"/>
        <rFont val="Times New Roman"/>
        <family val="1"/>
      </rPr>
      <t xml:space="preserve"> 04 0000 151</t>
    </r>
  </si>
  <si>
    <t xml:space="preserve">На выплату единовременных пособий при всех формах устройства детей, лишённых родительского попечения, в семью </t>
  </si>
  <si>
    <r>
      <t xml:space="preserve">892 2 02 </t>
    </r>
    <r>
      <rPr>
        <b/>
        <sz val="8"/>
        <rFont val="Times New Roman"/>
        <family val="1"/>
      </rPr>
      <t>03021</t>
    </r>
    <r>
      <rPr>
        <sz val="8"/>
        <rFont val="Times New Roman"/>
        <family val="1"/>
      </rPr>
      <t xml:space="preserve"> 04 0000 151</t>
    </r>
  </si>
  <si>
    <t xml:space="preserve">Классное руководство        </t>
  </si>
  <si>
    <r>
      <t xml:space="preserve">892 2 02 </t>
    </r>
    <r>
      <rPr>
        <b/>
        <sz val="8"/>
        <rFont val="Times New Roman"/>
        <family val="1"/>
      </rPr>
      <t>03024</t>
    </r>
    <r>
      <rPr>
        <sz val="8"/>
        <rFont val="Times New Roman"/>
        <family val="1"/>
      </rPr>
      <t xml:space="preserve"> 04 0000 151</t>
    </r>
  </si>
  <si>
    <t xml:space="preserve">На выполнение передаваемых полномочй субъектов  </t>
  </si>
  <si>
    <t>Административная комиссия</t>
  </si>
  <si>
    <t>Комиссия по делам несовершеннолетних</t>
  </si>
  <si>
    <t>Полномочия в сфере трудовых отношений</t>
  </si>
  <si>
    <t>Отдел опеки и попечительства</t>
  </si>
  <si>
    <t>Обеспечение бесплатного проезда детям из числа детей-сирот</t>
  </si>
  <si>
    <t>Единовременная выплата на ремонт жилых помещений, закреплённых на правах собственности за детьми-сиротами и детьми, оставшимися без попечения родителей, а также лиц из их числа</t>
  </si>
  <si>
    <r>
      <t xml:space="preserve">892 2 02 </t>
    </r>
    <r>
      <rPr>
        <b/>
        <sz val="8"/>
        <rFont val="Times New Roman"/>
        <family val="1"/>
      </rPr>
      <t>03027</t>
    </r>
    <r>
      <rPr>
        <sz val="8"/>
        <rFont val="Times New Roman"/>
        <family val="1"/>
      </rPr>
      <t xml:space="preserve"> 04 0000 151</t>
    </r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</si>
  <si>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</si>
  <si>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892 2 02 </t>
    </r>
    <r>
      <rPr>
        <b/>
        <sz val="8"/>
        <rFont val="Times New Roman"/>
        <family val="1"/>
      </rPr>
      <t>03029</t>
    </r>
    <r>
      <rPr>
        <sz val="8"/>
        <rFont val="Times New Roman"/>
        <family val="1"/>
      </rPr>
      <t xml:space="preserve"> 04 0000 151</t>
    </r>
  </si>
  <si>
    <t>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</si>
  <si>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r>
      <t xml:space="preserve">892 2 02 </t>
    </r>
    <r>
      <rPr>
        <b/>
        <sz val="8"/>
        <rFont val="Times New Roman"/>
        <family val="1"/>
      </rPr>
      <t>03069</t>
    </r>
    <r>
      <rPr>
        <sz val="8"/>
        <rFont val="Times New Roman"/>
        <family val="1"/>
      </rPr>
      <t xml:space="preserve"> 04 0000 151</t>
    </r>
  </si>
  <si>
    <t>На обеспечение жильём отдельных категорий граждан, установленных Федеральныи законом от 12.01.1995г №5-ФЗ "О ветеранах", в соответствии с Указом Президента РФ от 07.05.2009г №714 "Об обеспечении жильем ветеранов Великой Отечественной войны 1941 - 1945 годов"</t>
  </si>
  <si>
    <r>
      <t xml:space="preserve">892 2 02 </t>
    </r>
    <r>
      <rPr>
        <b/>
        <sz val="8"/>
        <rFont val="Times New Roman"/>
        <family val="1"/>
      </rPr>
      <t>03070</t>
    </r>
    <r>
      <rPr>
        <sz val="8"/>
        <rFont val="Times New Roman"/>
        <family val="1"/>
      </rPr>
      <t xml:space="preserve"> 04 0000 151</t>
    </r>
  </si>
  <si>
    <t xml:space="preserve">На обеспечение жильём отдельных категорий граждан, установленных Фед. законами от 12.01.1995г №5-ФЗ "О ветеранах" и от 24.11.1995г №181-ФЗ "О социальной защите инвалидов в Российской Федерации" 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</si>
  <si>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03119</t>
    </r>
    <r>
      <rPr>
        <sz val="8"/>
        <rFont val="Times New Roman"/>
        <family val="1"/>
      </rPr>
      <t xml:space="preserve"> 04 0000 151</t>
    </r>
  </si>
  <si>
    <t xml:space="preserve"> На обеспечение предоставления 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</si>
  <si>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r>
      <t xml:space="preserve">892 2 02 </t>
    </r>
    <r>
      <rPr>
        <b/>
        <sz val="8"/>
        <rFont val="Times New Roman"/>
        <family val="1"/>
      </rPr>
      <t>03999</t>
    </r>
    <r>
      <rPr>
        <sz val="8"/>
        <rFont val="Times New Roman"/>
        <family val="1"/>
      </rPr>
      <t xml:space="preserve"> 04 0000 151</t>
    </r>
  </si>
  <si>
    <r>
      <t>Прочие субвенции</t>
    </r>
    <r>
      <rPr>
        <i/>
        <sz val="9"/>
        <rFont val="Times New Roman"/>
        <family val="1"/>
      </rPr>
      <t xml:space="preserve">   </t>
    </r>
  </si>
  <si>
    <t xml:space="preserve">На обеспечение образовательного процесса </t>
  </si>
  <si>
    <t>в т.числе:-на оплату труда с начислениями</t>
  </si>
  <si>
    <t xml:space="preserve">                 - на учебные расходы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</si>
  <si>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</si>
  <si>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t>На единовременное пособие на усыновлённого (удочерённого) ребёнка   (Закон Орловской обл  от 12.11.2008г № 832-ОЗ)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</si>
  <si>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00 0000 151</t>
    </r>
  </si>
  <si>
    <t>Иные межбюджетные трансферты (всего)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</si>
  <si>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00 0000 151</t>
    </r>
  </si>
  <si>
    <t xml:space="preserve"> Межбюджетные трансферты, передаваемые бюджетам на комплектование книжных фондов библиотек 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</si>
  <si>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04 0000 151</t>
    </r>
  </si>
  <si>
    <t xml:space="preserve"> - межбюджетные трансферты, передаваемые бюджетам городских округов на комплектование книжных фондов библиотек муниципальных образований 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</si>
  <si>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04056</t>
    </r>
    <r>
      <rPr>
        <sz val="8"/>
        <rFont val="Times New Roman"/>
        <family val="1"/>
      </rPr>
      <t xml:space="preserve"> 00 0000 151</t>
    </r>
  </si>
  <si>
    <t xml:space="preserve">Межбюджетные трансферты, передаваемые бюджетам на финансовое обеспечение дорожной деятельности в отношении автомобильных дорог общего пользования </t>
  </si>
  <si>
    <r>
      <t xml:space="preserve">892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04056</t>
    </r>
    <r>
      <rPr>
        <sz val="8"/>
        <rFont val="Times New Roman"/>
        <family val="1"/>
      </rPr>
      <t xml:space="preserve"> 04 0000 151</t>
    </r>
  </si>
  <si>
    <t xml:space="preserve"> - 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</si>
  <si>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r>
      <t xml:space="preserve">000 </t>
    </r>
    <r>
      <rPr>
        <b/>
        <sz val="8"/>
        <rFont val="Times New Roman"/>
        <family val="1"/>
      </rPr>
      <t>2 02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00 0000 151</t>
    </r>
  </si>
  <si>
    <t xml:space="preserve"> Прочие межбюджетные трансферты, передаваемые бюджетам </t>
  </si>
  <si>
    <r>
      <t xml:space="preserve">892 2 02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04 0000 151</t>
    </r>
  </si>
  <si>
    <t xml:space="preserve">Прочие межбюджетные трансферты, передаваемые бюджетам городских округов </t>
  </si>
  <si>
    <t xml:space="preserve"> - на наказы избирателей</t>
  </si>
  <si>
    <t xml:space="preserve"> - из резервного фонда Правительства Орловской области                                                               </t>
  </si>
  <si>
    <t>000 2 07 00000 00 0000 000</t>
  </si>
  <si>
    <t>ПРОЧИЕ БЕЗВОЗМЕЗДНЫЕ ПОСТУПЛЕНИЯ</t>
  </si>
  <si>
    <r>
      <t xml:space="preserve">000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04 0000 180</t>
    </r>
  </si>
  <si>
    <t xml:space="preserve"> Прочие безвозмездные поступления в бюджеты городских округов</t>
  </si>
  <si>
    <r>
      <t xml:space="preserve">892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04010</t>
    </r>
    <r>
      <rPr>
        <sz val="8"/>
        <rFont val="Times New Roman"/>
        <family val="1"/>
      </rPr>
      <t xml:space="preserve"> 04 0000 180</t>
    </r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</si>
  <si>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</si>
  <si>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r>
      <t xml:space="preserve">892 </t>
    </r>
    <r>
      <rPr>
        <b/>
        <sz val="8"/>
        <rFont val="Times New Roman"/>
        <family val="1"/>
      </rPr>
      <t>2 07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04050</t>
    </r>
    <r>
      <rPr>
        <sz val="8"/>
        <rFont val="Times New Roman"/>
        <family val="1"/>
      </rPr>
      <t xml:space="preserve"> 04 0000 180</t>
    </r>
  </si>
  <si>
    <t>000 8 50 0000 00 0000 000</t>
  </si>
  <si>
    <t xml:space="preserve">ВСЕГО ДОХОДОВ </t>
  </si>
  <si>
    <t>Из общей суммы доходов:</t>
  </si>
  <si>
    <t xml:space="preserve"> - На выполнение обязательств городского округа</t>
  </si>
  <si>
    <t xml:space="preserve">                    Удельный вес (в общем объёме доходов)</t>
  </si>
  <si>
    <t xml:space="preserve"> - На выполнение областных и федеральных полномочий</t>
  </si>
  <si>
    <r>
      <t>Профицит бюджета (</t>
    </r>
    <r>
      <rPr>
        <b/>
        <sz val="7"/>
        <rFont val="Times New Roman"/>
        <family val="1"/>
      </rPr>
      <t>со знаком "плюс"</t>
    </r>
    <r>
      <rPr>
        <sz val="8"/>
        <rFont val="Times New Roman"/>
        <family val="1"/>
      </rPr>
      <t xml:space="preserve">)                                   или                                                                                             </t>
    </r>
    <r>
      <rPr>
        <b/>
        <sz val="8"/>
        <rFont val="Times New Roman"/>
        <family val="1"/>
      </rPr>
      <t>Дефицит  бюджета (</t>
    </r>
    <r>
      <rPr>
        <b/>
        <sz val="7"/>
        <rFont val="Times New Roman"/>
        <family val="1"/>
      </rPr>
      <t>со знаком "минус"</t>
    </r>
    <r>
      <rPr>
        <b/>
        <sz val="8"/>
        <rFont val="Times New Roman"/>
        <family val="1"/>
      </rPr>
      <t>)</t>
    </r>
  </si>
  <si>
    <t xml:space="preserve">000 01 00 00 00 00 0000 000 </t>
  </si>
  <si>
    <t>Источники внутреннего финансирования дефицита бюджета</t>
  </si>
  <si>
    <t xml:space="preserve">000 01 03 00 00 00 0000 000 </t>
  </si>
  <si>
    <t>Бюджетные кредиты от других бюджетов бюджетной системы  Российской Федерации</t>
  </si>
  <si>
    <t xml:space="preserve">892 01 03 00 00 04 0000 710 </t>
  </si>
  <si>
    <t>Получение бюджетных кредитов от других бюджетов бюджетной системы</t>
  </si>
  <si>
    <t xml:space="preserve">892 01 03 00 00 04 0000 810 </t>
  </si>
  <si>
    <t>Погашение бюджетных кредитов, полученных от других бюджетов бюджетной системы</t>
  </si>
  <si>
    <t xml:space="preserve">000 01 05 00 00 00 0000 600 </t>
  </si>
  <si>
    <t>Уменьшение остатков средств бюджетов</t>
  </si>
  <si>
    <t xml:space="preserve">000 01 05 02 00 00 0000 610 </t>
  </si>
  <si>
    <t>Уменьшение прочих остатков средств бюджетов</t>
  </si>
  <si>
    <t xml:space="preserve">892 01 05 02 01 04 0000 610 </t>
  </si>
  <si>
    <t>Уменьшение прочих остатков денежных средств местных бюджетов</t>
  </si>
  <si>
    <t xml:space="preserve"> - на начало отчётного  периода</t>
  </si>
  <si>
    <t xml:space="preserve"> - на конец  отчётного периода</t>
  </si>
  <si>
    <t xml:space="preserve">000 01 06 00 00 00 0000 000 </t>
  </si>
  <si>
    <t>Иные источники внутреннего финансирования дефицита бюджета</t>
  </si>
  <si>
    <t xml:space="preserve">892 01 06 01 00 04 0000 630 </t>
  </si>
  <si>
    <t>Средства от продажи акций и иных форм участия в капитале, находящихся в собственности городских округов</t>
  </si>
  <si>
    <t>Приложение 3</t>
  </si>
  <si>
    <t xml:space="preserve">  от "03" апреля 2014 года № 650- МПА</t>
  </si>
  <si>
    <t>Изменения в приложение 4 к решению Мценского городского Совета нардных депутатов от 19 декабря 2013 года № 621-МПА</t>
  </si>
  <si>
    <t>Распределение бюджетных ассигнований в бюджете города Мценска на 2014 год</t>
  </si>
  <si>
    <t>по разделам, подразделам, целевым статьям и видам расходов</t>
  </si>
  <si>
    <t>(тыс. руб.)</t>
  </si>
  <si>
    <t xml:space="preserve">Наименование организаций и показателей </t>
  </si>
  <si>
    <t>Коды классификации расходов</t>
  </si>
  <si>
    <t>Бюджет на 2014 год  (всего)</t>
  </si>
  <si>
    <t>код главы</t>
  </si>
  <si>
    <t>раздел</t>
  </si>
  <si>
    <t>подраздел</t>
  </si>
  <si>
    <t>целевая статья</t>
  </si>
  <si>
    <t>вид расхода</t>
  </si>
  <si>
    <t>за счёт собственных средств</t>
  </si>
  <si>
    <t>за счёт федеральных и областных ср-тв</t>
  </si>
  <si>
    <t>Изменения ("+" или "-")</t>
  </si>
  <si>
    <t>Общегосударственные вопросы</t>
  </si>
  <si>
    <t>892</t>
  </si>
  <si>
    <t>01</t>
  </si>
  <si>
    <t>00</t>
  </si>
  <si>
    <t>00 0 0000</t>
  </si>
  <si>
    <t>000</t>
  </si>
  <si>
    <t>Удельный вес (в общем объёме расходов)</t>
  </si>
  <si>
    <t>Глава города</t>
  </si>
  <si>
    <t>02</t>
  </si>
  <si>
    <t>БП 0 7401</t>
  </si>
  <si>
    <t>120</t>
  </si>
  <si>
    <t>Мценский городской Совет народных депутатов</t>
  </si>
  <si>
    <t>03</t>
  </si>
  <si>
    <t>в т.числе</t>
  </si>
  <si>
    <t>Совет (аппарат)</t>
  </si>
  <si>
    <t>БП 0 7402</t>
  </si>
  <si>
    <t>расходы на выплаты персоналу государственных (муниципальных) органов</t>
  </si>
  <si>
    <t xml:space="preserve">иные закупки товаров, работ и услуг для обеспечения государственных (муниципальных) нужд  </t>
  </si>
  <si>
    <t>244</t>
  </si>
  <si>
    <t>Председатель горсовета</t>
  </si>
  <si>
    <t>БП 0 7403</t>
  </si>
  <si>
    <t>Депутаты горсовета</t>
  </si>
  <si>
    <t>БП 0 7404</t>
  </si>
  <si>
    <t>Администрация города (аппарат)</t>
  </si>
  <si>
    <t>04</t>
  </si>
  <si>
    <t>БП 0 7405</t>
  </si>
  <si>
    <t xml:space="preserve"> Судебная система (составление (изменение) списков кандидатов в присяжные заседатели)</t>
  </si>
  <si>
    <t>05</t>
  </si>
  <si>
    <t>БП 0 7406</t>
  </si>
  <si>
    <t>Финансовые органы и органы финансового (финансово-бюджетного) надзора (контроля)</t>
  </si>
  <si>
    <t>06</t>
  </si>
  <si>
    <t>в т.ч:</t>
  </si>
  <si>
    <t>Финансовое управление администрации города</t>
  </si>
  <si>
    <t>БП 0 7407</t>
  </si>
  <si>
    <t>Контрольно-счётная палата города</t>
  </si>
  <si>
    <t>БП 0 7408</t>
  </si>
  <si>
    <t xml:space="preserve">Выборы </t>
  </si>
  <si>
    <t>07</t>
  </si>
  <si>
    <t>Выборы депутатов горсовета</t>
  </si>
  <si>
    <t>БП 0 7409</t>
  </si>
  <si>
    <t>Выборы главы города</t>
  </si>
  <si>
    <t>БП 0 7410</t>
  </si>
  <si>
    <t xml:space="preserve">Резервные фонды местных администраций </t>
  </si>
  <si>
    <t>11</t>
  </si>
  <si>
    <t>БП 0 7411</t>
  </si>
  <si>
    <t xml:space="preserve">Другие общегосударственные вопросы, всего </t>
  </si>
  <si>
    <t>13</t>
  </si>
  <si>
    <t>в том числе</t>
  </si>
  <si>
    <t>Управление по муниципальному имуществу</t>
  </si>
  <si>
    <t>БП 0 7412</t>
  </si>
  <si>
    <t>БП 0 7158</t>
  </si>
  <si>
    <t>БП 0 7159</t>
  </si>
  <si>
    <t>БП 0 7161</t>
  </si>
  <si>
    <t>Итого: по управлению по имуществу и переданным полномочиям</t>
  </si>
  <si>
    <t>000 00 00</t>
  </si>
  <si>
    <t>013</t>
  </si>
  <si>
    <t>Прочие расходы (приложение 6)</t>
  </si>
  <si>
    <t>БП 0 7413</t>
  </si>
  <si>
    <t>Оценка недвижимости, признание прав и регулирование отношений по гос. и муниципальной собственности</t>
  </si>
  <si>
    <t>БП 0 7414</t>
  </si>
  <si>
    <t xml:space="preserve"> Национальная экономика </t>
  </si>
  <si>
    <t>Дорожное хозяйство (дорожные фонды)</t>
  </si>
  <si>
    <t>09</t>
  </si>
  <si>
    <t xml:space="preserve"> - за счёт средств дорожного фонда субъекта</t>
  </si>
  <si>
    <t xml:space="preserve"> - за счёт средств муниципального дорожного фонда</t>
  </si>
  <si>
    <r>
      <t xml:space="preserve">Обеспечение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 и проездов к ним - </t>
    </r>
    <r>
      <rPr>
        <b/>
        <sz val="7"/>
        <rFont val="Times New Roman"/>
        <family val="1"/>
      </rPr>
      <t>за счёт средств муниципального дорожного фонда (100%)</t>
    </r>
  </si>
  <si>
    <r>
      <t xml:space="preserve">Строительство, реконструкция, капитальный ремонт, ремонт и содержание сети автомобильных дорог </t>
    </r>
    <r>
      <rPr>
        <i/>
        <sz val="7"/>
        <rFont val="Times New Roman"/>
        <family val="1"/>
      </rPr>
      <t>общего пользования</t>
    </r>
    <r>
      <rPr>
        <sz val="7"/>
        <rFont val="Times New Roman"/>
        <family val="1"/>
      </rPr>
      <t xml:space="preserve"> местного значения и искусственных сооружений на них  - </t>
    </r>
    <r>
      <rPr>
        <b/>
        <sz val="7"/>
        <rFont val="Times New Roman"/>
        <family val="1"/>
      </rPr>
      <t>за счёт средств муниципального дорожного фонда (100%)</t>
    </r>
  </si>
  <si>
    <t xml:space="preserve"> - ремонт дорог и сооружений на них</t>
  </si>
  <si>
    <t>П1 1 7415</t>
  </si>
  <si>
    <t xml:space="preserve"> - содержание дорог и сооружений на них</t>
  </si>
  <si>
    <t xml:space="preserve"> - капитальный ремонт дорог </t>
  </si>
  <si>
    <t>П1 1 7416</t>
  </si>
  <si>
    <t xml:space="preserve"> - строительство(реконструкция) дорог</t>
  </si>
  <si>
    <t>П1 1 7417</t>
  </si>
  <si>
    <t>414</t>
  </si>
  <si>
    <t xml:space="preserve"> - программа "Обеспечение безопасности дорожного движения на территории города Мценска на 2014-2016 годы"</t>
  </si>
  <si>
    <t>П1 2 7418</t>
  </si>
  <si>
    <r>
      <t xml:space="preserve"> - </t>
    </r>
    <r>
      <rPr>
        <sz val="7"/>
        <rFont val="Times New Roman"/>
        <family val="1"/>
      </rPr>
      <t>по предложениям избирателей (ремонт дорог и сооруж. на них)</t>
    </r>
  </si>
  <si>
    <t>БП 0 7419</t>
  </si>
  <si>
    <r>
      <t xml:space="preserve"> Ремонт проездов к дворовым территориям многоквартирных домов и дворовых территорий многоквартирных домов  - </t>
    </r>
    <r>
      <rPr>
        <b/>
        <sz val="7"/>
        <rFont val="Times New Roman"/>
        <family val="1"/>
      </rPr>
      <t>за счёт средств муниципального дорожного фонда (100%)</t>
    </r>
  </si>
  <si>
    <t>П1 1 7420</t>
  </si>
  <si>
    <r>
      <t>Софинансирование</t>
    </r>
    <r>
      <rPr>
        <sz val="9"/>
        <rFont val="Times New Roman"/>
        <family val="1"/>
      </rPr>
      <t xml:space="preserve"> содержания и развития дорожного хозяйства</t>
    </r>
  </si>
  <si>
    <t xml:space="preserve">  - за счёт средств дорожного фонда субъекта</t>
  </si>
  <si>
    <t>-ремонт улично-дорожной сети</t>
  </si>
  <si>
    <t xml:space="preserve"> в том числе: - за счёт средств дорожного фонда субъекта</t>
  </si>
  <si>
    <t>БП 0 7055</t>
  </si>
  <si>
    <t xml:space="preserve">                         - за счёт средств муниципального дорожного фонда</t>
  </si>
  <si>
    <t>П1 1 7430</t>
  </si>
  <si>
    <t>-содержание улично-дорожной сети</t>
  </si>
  <si>
    <t>- капитальный ремонт улично-дорожной сети</t>
  </si>
  <si>
    <t xml:space="preserve"> - строительство объектов дорожной инфраструктуры в целях повышения безопасности дорожного движения</t>
  </si>
  <si>
    <t>БП 0 7231</t>
  </si>
  <si>
    <t xml:space="preserve"> - ремонт проездов к дворовым территориям многоквартирных домов и дворовых территорий многоквартирных домов</t>
  </si>
  <si>
    <t>Другие вопросы в области национальной экономики</t>
  </si>
  <si>
    <t>12</t>
  </si>
  <si>
    <t>в т.ч.</t>
  </si>
  <si>
    <t>подпрограмма "Стимулирование развития жилищного строительства на 2014-2017 годы в городе Мценске"</t>
  </si>
  <si>
    <t>П2 1 7421</t>
  </si>
  <si>
    <t>Жилищно-коммунальное хозяйство</t>
  </si>
  <si>
    <t>Жилищное хозяйство</t>
  </si>
  <si>
    <t>"Обеспечение мероприятий по капитальному ремонту многоквартирных домов и переселение граждан из аварийного жилищного фонда и модернизации систем коммунальной инфраструктуры" -всего</t>
  </si>
  <si>
    <t>в т.ч.-за счёт гос.корп Фонд содейств реформ ЖКХ (всего)</t>
  </si>
  <si>
    <t xml:space="preserve">  - по капремонту (за счёт Фонда)</t>
  </si>
  <si>
    <t>БП 0 9501</t>
  </si>
  <si>
    <t>810</t>
  </si>
  <si>
    <t xml:space="preserve">  - по переселению (за счёт Фонда)</t>
  </si>
  <si>
    <t>БП 0 9502</t>
  </si>
  <si>
    <t>412</t>
  </si>
  <si>
    <t>в т.ч.-за счёт  бюджетов (всего)</t>
  </si>
  <si>
    <t xml:space="preserve">  - по капремонту (за счёт бюджетов) - всего</t>
  </si>
  <si>
    <t xml:space="preserve">  - по капремонту (за счёт областного бюджета)</t>
  </si>
  <si>
    <t>БП 0 9601</t>
  </si>
  <si>
    <t xml:space="preserve">  - по капремонту (за счёт городского бюджета)</t>
  </si>
  <si>
    <t>П2 4 9601</t>
  </si>
  <si>
    <t xml:space="preserve">  - по переселению (за счёт бюджетов) - всего</t>
  </si>
  <si>
    <t xml:space="preserve">  - по переселению (за счёт областного бюджета)</t>
  </si>
  <si>
    <t>БП 0 9602</t>
  </si>
  <si>
    <t xml:space="preserve">  - по переселению (за счёт городского бюджета)</t>
  </si>
  <si>
    <t>П2 3 9602</t>
  </si>
  <si>
    <t>Поддержка жилищного хозяйства  (всего)</t>
  </si>
  <si>
    <t xml:space="preserve"> - Капитальный ремонт жилого фонда (всего)</t>
  </si>
  <si>
    <t xml:space="preserve"> - муниципальная программа "Модернизация лифтового хозяйства в жилищном фонде, расположенном на территории города Мценска, в 2014-2018 годах"</t>
  </si>
  <si>
    <t>П3 0 7422</t>
  </si>
  <si>
    <t xml:space="preserve"> -доля собственника по капитальному ремонту (15% за счёт городского бюджета)</t>
  </si>
  <si>
    <t>П2 4 7423</t>
  </si>
  <si>
    <t xml:space="preserve"> - Мероприятия в области жилищного хозяйства (всего)</t>
  </si>
  <si>
    <t>- по предложениям избирателей</t>
  </si>
  <si>
    <t>- наказы избирателей депутатам областного Совета</t>
  </si>
  <si>
    <t xml:space="preserve"> БП 0 7265</t>
  </si>
  <si>
    <t xml:space="preserve">Благоустройство </t>
  </si>
  <si>
    <t>Уличное освещение</t>
  </si>
  <si>
    <t>П2 2 7424</t>
  </si>
  <si>
    <t xml:space="preserve"> - уличное освещение</t>
  </si>
  <si>
    <t xml:space="preserve"> - ТО уличных сетей</t>
  </si>
  <si>
    <t xml:space="preserve"> -  строительство линий уличного освещения</t>
  </si>
  <si>
    <t xml:space="preserve">Озеленение </t>
  </si>
  <si>
    <t xml:space="preserve"> - бюджет</t>
  </si>
  <si>
    <t>П2 2 7425</t>
  </si>
  <si>
    <t xml:space="preserve"> - по предложениям избирателей</t>
  </si>
  <si>
    <t>Организация и содержание мест захоронения</t>
  </si>
  <si>
    <t>П2 2 7426</t>
  </si>
  <si>
    <t>Прочие мероприятия по благоустройству (всего)</t>
  </si>
  <si>
    <t xml:space="preserve"> -прочие мероприятия по благоустройству</t>
  </si>
  <si>
    <t>П2 2 7427</t>
  </si>
  <si>
    <t xml:space="preserve"> - программа "Обращение с отходами производства и потребления на территории города Мценска на 2014-2016 годы"</t>
  </si>
  <si>
    <t>П2 5 7428</t>
  </si>
  <si>
    <t>Другие вопросы в области ЖКХ</t>
  </si>
  <si>
    <t xml:space="preserve">Управление жилищно-коммунального хозяйства </t>
  </si>
  <si>
    <t>БП 0 7429</t>
  </si>
  <si>
    <t>Муниципальная программа "Комплексное развитие систем коммунальной инфраструктуры города Мценска на 2014-2025 годы"</t>
  </si>
  <si>
    <t>П4 0 7457</t>
  </si>
  <si>
    <t xml:space="preserve">Образование </t>
  </si>
  <si>
    <t xml:space="preserve">Свод </t>
  </si>
  <si>
    <t>Дошкольное образование</t>
  </si>
  <si>
    <t xml:space="preserve">Общее образование </t>
  </si>
  <si>
    <t>Молодёжная политика и оздоровление детей</t>
  </si>
  <si>
    <t>Другие вопросы в области образования</t>
  </si>
  <si>
    <t>Субсидия учреждениям дошкольного образования на выполнение муниципального задания (всего)</t>
  </si>
  <si>
    <t>611</t>
  </si>
  <si>
    <t xml:space="preserve">в том числе: </t>
  </si>
  <si>
    <t>МБДОУ "Детский сад № 1 общеразвивающего вида"</t>
  </si>
  <si>
    <t>в т.ч.: - на содержание и обеспечение деятельности учреждения</t>
  </si>
  <si>
    <t>БП 0 7431</t>
  </si>
  <si>
    <t xml:space="preserve">           - на обеспечение образовательного процесса</t>
  </si>
  <si>
    <t>БП 0 7157</t>
  </si>
  <si>
    <t>МБДОУ ЦРР детский сад №4</t>
  </si>
  <si>
    <t>МБДОУ детский сад общеразвивающего вида №5</t>
  </si>
  <si>
    <t>МБДОУ "Детский сад № 6 комбинированного вида"</t>
  </si>
  <si>
    <t>МБДОУ "Детский сад № 7 комбинированного вида"</t>
  </si>
  <si>
    <t>МБДОУ детский сад комбинированного вида №9</t>
  </si>
  <si>
    <t>МБДОУ ЦРР детский сад № 10</t>
  </si>
  <si>
    <t>МБДОУ детский сад комбинированного вида №11</t>
  </si>
  <si>
    <t>МБДОУ детский сад комбинированного вида №12</t>
  </si>
  <si>
    <t>МБДОУ детский сад комбинированного вида №13</t>
  </si>
  <si>
    <t>МБДОУ детский сад комбинированного вида № 14</t>
  </si>
  <si>
    <t>МБДОУ детский сад комбинированного вида №15</t>
  </si>
  <si>
    <t xml:space="preserve">Итого по учреждениям дошкольного образования </t>
  </si>
  <si>
    <t>Субсидия учреждениям дошкольного образования на иные цели (всего)</t>
  </si>
  <si>
    <t>Программа "Развитие системы дошкольного образования города Мценска на 2014-2016 годы"</t>
  </si>
  <si>
    <t>П5 1 7432</t>
  </si>
  <si>
    <t>612</t>
  </si>
  <si>
    <t xml:space="preserve">Резервный фонд Правительства Орловской области                                                         </t>
  </si>
  <si>
    <t>БП 0 7007</t>
  </si>
  <si>
    <t>Наказы избирателей депутатам областного Совета</t>
  </si>
  <si>
    <t>БП 0 7265</t>
  </si>
  <si>
    <t>По предложениям избирателей</t>
  </si>
  <si>
    <t xml:space="preserve">892 </t>
  </si>
  <si>
    <t>Всего по учреждениям дошкольного образования</t>
  </si>
  <si>
    <t>Субсидия общеобразовательным учреждениям  на выполнение муниципального задания (всего)</t>
  </si>
  <si>
    <t>МБОУ - Средняя общеобразовательная школа №1</t>
  </si>
  <si>
    <t>БП 0 7433</t>
  </si>
  <si>
    <t xml:space="preserve">МБОУ - Средняя школа №2 г.Мценска </t>
  </si>
  <si>
    <t>МБОУ - средняя общеобразовательная школа №3</t>
  </si>
  <si>
    <t>МБОУ - Средняя общеобразовательная школа №4 города Мценска</t>
  </si>
  <si>
    <t>МБОУ - Лицей № 5 города Мценска Орловской области</t>
  </si>
  <si>
    <t>МБОУ - Средняя общеобразовательная школа № 7</t>
  </si>
  <si>
    <t xml:space="preserve">МБОУ - Средняя общеобразовательная школа №8 города Мценска </t>
  </si>
  <si>
    <t>МБОУ - Средняя общеобразовательная школа №9</t>
  </si>
  <si>
    <t>МБОУ - гимназия г. Мценска Орловской области</t>
  </si>
  <si>
    <t xml:space="preserve">Итого по общеобразовательным учреждениям </t>
  </si>
  <si>
    <t xml:space="preserve">Ежемесячное денежное вознаграждение за классное руководство  </t>
  </si>
  <si>
    <t>БП 0 7150</t>
  </si>
  <si>
    <t>Субсидия общеобразовательным учреждениям на иные цели (всего)</t>
  </si>
  <si>
    <t xml:space="preserve">На возмещение затрат по питанию учащихся </t>
  </si>
  <si>
    <t xml:space="preserve"> -за счёт собственных средств</t>
  </si>
  <si>
    <t>БП 0 7434</t>
  </si>
  <si>
    <t xml:space="preserve"> -за счёт федеральных и областных средств</t>
  </si>
  <si>
    <t>БП 0 7241</t>
  </si>
  <si>
    <t>Программа "Развитие системы общего образования города Мценска на 2014-2016 годы"</t>
  </si>
  <si>
    <t>П5 2 7435</t>
  </si>
  <si>
    <t>Всего по общеобразовательным учреждениям</t>
  </si>
  <si>
    <t>Субсидия учреждениям дополнительного образования детей на выполнение муниципального задания (всего)</t>
  </si>
  <si>
    <t>МБОУДОД "Детско-юношеский центр"</t>
  </si>
  <si>
    <t>БП 0 7436</t>
  </si>
  <si>
    <t>МБО УДОД "ДЮСШ"</t>
  </si>
  <si>
    <t>МБОУ ДОД "Мценская детская школа искусств"</t>
  </si>
  <si>
    <t>БП 0 7437</t>
  </si>
  <si>
    <t>МБОУДОД "Мценская детская художественная школа"</t>
  </si>
  <si>
    <t>Итого:(Музыкальная + Художественная школы)</t>
  </si>
  <si>
    <t>Субсидия учреждениям дополнительного образования детей на иные цели (всего)</t>
  </si>
  <si>
    <t>в т. ч:</t>
  </si>
  <si>
    <t>Программа "Развитие системы дополнительного образования детей и молодёжи города Мценска на 2014-2016 годы"</t>
  </si>
  <si>
    <t>П5 3 7438</t>
  </si>
  <si>
    <t>Всего по учреждениям дополнительного образования детей</t>
  </si>
  <si>
    <t>Общее образование (свод)</t>
  </si>
  <si>
    <t>Молодёжная политика и оздоровление детей (свод)</t>
  </si>
  <si>
    <t>Проведение мероприятий для детей и молодёжи (всего)</t>
  </si>
  <si>
    <t>П6 1 7439</t>
  </si>
  <si>
    <t>Отдых детей в каникулярное время (всего)</t>
  </si>
  <si>
    <t>БП 0 7440</t>
  </si>
  <si>
    <t>323</t>
  </si>
  <si>
    <t>БП 0 7085</t>
  </si>
  <si>
    <t>Подпрограмма "Комплексные меры противодействия злоупотреблению наркотиками и профилактика алкоголизма в молодёжной среде в городе Мценске на 2014-2016 годы"</t>
  </si>
  <si>
    <t>П6 2 7441</t>
  </si>
  <si>
    <t>Другие вопросы в области образования (свод)</t>
  </si>
  <si>
    <t>Управление образования администрации города</t>
  </si>
  <si>
    <t>БП 0 7442</t>
  </si>
  <si>
    <t>МБОУ "Центр психолого-медико-социального сопровождения"  (всего)</t>
  </si>
  <si>
    <t>на выполнение муниципального задания</t>
  </si>
  <si>
    <t>БП 0 7443</t>
  </si>
  <si>
    <t xml:space="preserve">на иные цели </t>
  </si>
  <si>
    <t>Мероприятия в области образования</t>
  </si>
  <si>
    <t>Выплата ежегодной премии педагогическим работникам муниципальных образовательных учреждений города Мценска                                                               (№ 167 - МПА от 23.09.2008г.)</t>
  </si>
  <si>
    <t>БП 0 7444</t>
  </si>
  <si>
    <t>Культура и кинематография</t>
  </si>
  <si>
    <t>08</t>
  </si>
  <si>
    <t xml:space="preserve">Культура </t>
  </si>
  <si>
    <t>Субсидия учреждениям культуры на выполнение муниципального задания (всего)</t>
  </si>
  <si>
    <t>МБУ "Мценский Дворец культуры"</t>
  </si>
  <si>
    <t>БП 0 7445</t>
  </si>
  <si>
    <t>МБУ "Мценский парк К и О"</t>
  </si>
  <si>
    <t xml:space="preserve">Итого: (Дворец+Парк) </t>
  </si>
  <si>
    <t>МБУ "Мценский краеведческий музей"</t>
  </si>
  <si>
    <t>БП 0 7446</t>
  </si>
  <si>
    <t>МБУ "Мценская художественная галерея"</t>
  </si>
  <si>
    <t xml:space="preserve">Итого: (Музей+Галерея) </t>
  </si>
  <si>
    <t>МБУ "Централизованная библиотечная система"</t>
  </si>
  <si>
    <t>БП 0 7447</t>
  </si>
  <si>
    <t>Субсидия учреждениям культуры на иные цели (всего)</t>
  </si>
  <si>
    <t>Комплектование книжных фондов библиотек</t>
  </si>
  <si>
    <t>БП 0 5144</t>
  </si>
  <si>
    <t>Другие вопросы в области культуры и кинематографии</t>
  </si>
  <si>
    <t>Муниципальная программа "Развитие отрасли культуры города Мценска на 2014-2016 годы"</t>
  </si>
  <si>
    <t>П7 0 7448</t>
  </si>
  <si>
    <t>Здравоохранение</t>
  </si>
  <si>
    <t>Другие вопросы в области здравоохранения</t>
  </si>
  <si>
    <t>Муниципальная программа "Подготовка медицинских кадров на 2014-2016 годы"</t>
  </si>
  <si>
    <t>П8 0 7449</t>
  </si>
  <si>
    <t>Социальная политика</t>
  </si>
  <si>
    <t>10</t>
  </si>
  <si>
    <t xml:space="preserve">Пенсионное обеспечение </t>
  </si>
  <si>
    <t>320</t>
  </si>
  <si>
    <t xml:space="preserve">Муниципальные пенсии и доплаты </t>
  </si>
  <si>
    <t>БП 0 7450</t>
  </si>
  <si>
    <t>Персональные надбавки местного значения</t>
  </si>
  <si>
    <t>БП 0 7451</t>
  </si>
  <si>
    <t>Социальное обеспечение населения (10 03)</t>
  </si>
  <si>
    <r>
      <t>Софинансирование мероприятий подпрограммы</t>
    </r>
    <r>
      <rPr>
        <sz val="8"/>
        <rFont val="Times New Roman"/>
        <family val="1"/>
      </rPr>
      <t>"Обеспечение жильём молодых семей" федеральной целевой программы "Жилище"</t>
    </r>
  </si>
  <si>
    <t>П6 3 7452</t>
  </si>
  <si>
    <t>322</t>
  </si>
  <si>
    <t xml:space="preserve"> -за счёт федеральных  средств</t>
  </si>
  <si>
    <t>БП 0 5020</t>
  </si>
  <si>
    <t xml:space="preserve"> -за счёт областных средств</t>
  </si>
  <si>
    <t>БП 0 7019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</si>
  <si>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</si>
  <si>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t>БП 0 7453</t>
  </si>
  <si>
    <t>Обеспечение жильём ветеранов и инвалидов (свод)</t>
  </si>
  <si>
    <t>00 0 000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</si>
  <si>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07.05.2008г №714 </t>
  </si>
  <si>
    <t>БП 0 5134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</si>
  <si>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</si>
  <si>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t>БП 0 5135</t>
  </si>
  <si>
    <t>Охрана семьи и детства</t>
  </si>
  <si>
    <t>Выплата единовременного пособия при всех формах устройства детей, лишённых родительского попечения, в семью</t>
  </si>
  <si>
    <t>БП 0 5260</t>
  </si>
  <si>
    <t>321</t>
  </si>
  <si>
    <t xml:space="preserve">Обеспечение жильём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</t>
  </si>
  <si>
    <t>БП 0 7133</t>
  </si>
  <si>
    <t>Компенсация части родительской платы за содержание ребёнка в дошкольном учереждении</t>
  </si>
  <si>
    <t>БП 0 7151</t>
  </si>
  <si>
    <r>
      <t xml:space="preserve">Содержание ребёнка в семье опекуна и приёмной семье, </t>
    </r>
    <r>
      <rPr>
        <i/>
        <sz val="9"/>
        <rFont val="Times New Roman"/>
        <family val="1"/>
      </rPr>
      <t>а также</t>
    </r>
    <r>
      <rPr>
        <sz val="9"/>
        <rFont val="Times New Roman"/>
        <family val="1"/>
      </rPr>
      <t xml:space="preserve"> вознаграждение, причитающееся приёмному родителю</t>
    </r>
  </si>
  <si>
    <t>БП 0 7248</t>
  </si>
  <si>
    <t xml:space="preserve">Единовременное пособие и компенсация предметов вещевого обеспечения выпускникам муниципальных учреждений, из числа детей-сирот и детей оставшихся без попечения родителей </t>
  </si>
  <si>
    <t>БП 0 7246</t>
  </si>
  <si>
    <t>Обеспечение бесплатного проезда детям, из числа детей-сирот</t>
  </si>
  <si>
    <t>БП 0 7247</t>
  </si>
  <si>
    <t>БП 0 7249</t>
  </si>
  <si>
    <r>
      <t xml:space="preserve">Единовременное пособие на усыновлённого (удочерённого) ребёнка </t>
    </r>
    <r>
      <rPr>
        <sz val="7"/>
        <rFont val="Times New Roman"/>
        <family val="1"/>
      </rPr>
      <t>(Закон Орловской области от 12.11.2008 года № 832-ОЗ)</t>
    </r>
    <r>
      <rPr>
        <sz val="8"/>
        <rFont val="Times New Roman"/>
        <family val="1"/>
      </rPr>
      <t xml:space="preserve">  </t>
    </r>
  </si>
  <si>
    <t>БП 0 7250</t>
  </si>
  <si>
    <t xml:space="preserve">Другие вопросы  в области социальной политики </t>
  </si>
  <si>
    <t>БП 0 7160</t>
  </si>
  <si>
    <t>расходы на выплаты персоналу гос. (муниципальных) органов</t>
  </si>
  <si>
    <t>Физическая культура и спорт</t>
  </si>
  <si>
    <t xml:space="preserve">Физическая культура </t>
  </si>
  <si>
    <t>Мероприятия в области физической культуры</t>
  </si>
  <si>
    <t>БП 0 7454</t>
  </si>
  <si>
    <t>Средства массовой информации</t>
  </si>
  <si>
    <t>Телевидение и радиовещание</t>
  </si>
  <si>
    <t>МАУ "МТРК"</t>
  </si>
  <si>
    <t>БП 0 7455</t>
  </si>
  <si>
    <t>621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</si>
  <si>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</si>
  <si>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</si>
  <si>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БП 0 7456</t>
  </si>
  <si>
    <t>730</t>
  </si>
  <si>
    <t xml:space="preserve"> Всего расходов   </t>
  </si>
  <si>
    <t>96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</si>
</sst>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"/>
    <numFmt numFmtId="167" formatCode="0.00%"/>
    <numFmt numFmtId="168" formatCode="0.0%"/>
    <numFmt numFmtId="169" formatCode="0.00"/>
    <numFmt numFmtId="170" formatCode="_-* #,##0.00_р_._-;\-* #,##0.00_р_._-;_-* \-??_р_._-;_-@_-"/>
  </numFmts>
  <fonts count="2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42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Fill="1" applyAlignment="1">
      <alignment horizontal="center"/>
    </xf>
    <xf numFmtId="164" fontId="3" fillId="0" borderId="0" xfId="0" applyFont="1" applyBorder="1" applyAlignment="1">
      <alignment horizontal="right" vertical="center"/>
    </xf>
    <xf numFmtId="164" fontId="5" fillId="0" borderId="0" xfId="0" applyFont="1" applyFill="1" applyAlignment="1">
      <alignment/>
    </xf>
    <xf numFmtId="164" fontId="6" fillId="0" borderId="0" xfId="0" applyFont="1" applyBorder="1" applyAlignment="1">
      <alignment horizontal="right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right" vertical="center"/>
    </xf>
    <xf numFmtId="164" fontId="5" fillId="0" borderId="0" xfId="0" applyFont="1" applyAlignment="1">
      <alignment horizontal="right" vertical="center"/>
    </xf>
    <xf numFmtId="164" fontId="7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right" vertical="center"/>
    </xf>
    <xf numFmtId="164" fontId="8" fillId="0" borderId="0" xfId="0" applyFont="1" applyBorder="1" applyAlignment="1">
      <alignment horizontal="right" vertic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vertical="center"/>
    </xf>
    <xf numFmtId="166" fontId="10" fillId="2" borderId="9" xfId="0" applyNumberFormat="1" applyFont="1" applyFill="1" applyBorder="1" applyAlignment="1">
      <alignment vertical="center"/>
    </xf>
    <xf numFmtId="166" fontId="10" fillId="2" borderId="2" xfId="0" applyNumberFormat="1" applyFont="1" applyFill="1" applyBorder="1" applyAlignment="1">
      <alignment vertical="center"/>
    </xf>
    <xf numFmtId="166" fontId="10" fillId="2" borderId="3" xfId="0" applyNumberFormat="1" applyFont="1" applyFill="1" applyBorder="1" applyAlignment="1">
      <alignment vertical="center"/>
    </xf>
    <xf numFmtId="165" fontId="11" fillId="0" borderId="2" xfId="0" applyNumberFormat="1" applyFont="1" applyFill="1" applyBorder="1" applyAlignment="1">
      <alignment horizontal="center" vertical="center"/>
    </xf>
    <xf numFmtId="164" fontId="8" fillId="2" borderId="8" xfId="0" applyFont="1" applyFill="1" applyBorder="1" applyAlignment="1">
      <alignment vertical="center"/>
    </xf>
    <xf numFmtId="167" fontId="8" fillId="2" borderId="9" xfId="0" applyNumberFormat="1" applyFont="1" applyFill="1" applyBorder="1" applyAlignment="1">
      <alignment vertical="center"/>
    </xf>
    <xf numFmtId="167" fontId="8" fillId="2" borderId="2" xfId="0" applyNumberFormat="1" applyFont="1" applyFill="1" applyBorder="1" applyAlignment="1">
      <alignment vertical="center"/>
    </xf>
    <xf numFmtId="167" fontId="8" fillId="2" borderId="3" xfId="0" applyNumberFormat="1" applyFont="1" applyFill="1" applyBorder="1" applyAlignment="1">
      <alignment vertical="center"/>
    </xf>
    <xf numFmtId="164" fontId="12" fillId="2" borderId="8" xfId="0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4" fontId="8" fillId="2" borderId="11" xfId="0" applyFont="1" applyFill="1" applyBorder="1" applyAlignment="1">
      <alignment vertical="center"/>
    </xf>
    <xf numFmtId="167" fontId="8" fillId="2" borderId="12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 vertical="center"/>
    </xf>
    <xf numFmtId="167" fontId="8" fillId="2" borderId="13" xfId="0" applyNumberFormat="1" applyFont="1" applyFill="1" applyBorder="1" applyAlignment="1">
      <alignment vertical="center"/>
    </xf>
    <xf numFmtId="165" fontId="6" fillId="0" borderId="14" xfId="0" applyNumberFormat="1" applyFont="1" applyBorder="1" applyAlignment="1">
      <alignment horizontal="center" vertical="center"/>
    </xf>
    <xf numFmtId="164" fontId="3" fillId="0" borderId="15" xfId="0" applyFont="1" applyBorder="1" applyAlignment="1">
      <alignment vertical="center"/>
    </xf>
    <xf numFmtId="166" fontId="6" fillId="3" borderId="16" xfId="0" applyNumberFormat="1" applyFont="1" applyFill="1" applyBorder="1" applyAlignment="1">
      <alignment vertical="center"/>
    </xf>
    <xf numFmtId="166" fontId="6" fillId="3" borderId="14" xfId="0" applyNumberFormat="1" applyFont="1" applyFill="1" applyBorder="1" applyAlignment="1">
      <alignment vertical="center"/>
    </xf>
    <xf numFmtId="166" fontId="6" fillId="3" borderId="17" xfId="0" applyNumberFormat="1" applyFont="1" applyFill="1" applyBorder="1" applyAlignment="1">
      <alignment vertical="center"/>
    </xf>
    <xf numFmtId="165" fontId="11" fillId="4" borderId="18" xfId="0" applyNumberFormat="1" applyFont="1" applyFill="1" applyBorder="1" applyAlignment="1">
      <alignment horizontal="center" vertical="center"/>
    </xf>
    <xf numFmtId="164" fontId="10" fillId="4" borderId="19" xfId="0" applyFont="1" applyFill="1" applyBorder="1" applyAlignment="1">
      <alignment horizontal="left" vertical="center"/>
    </xf>
    <xf numFmtId="166" fontId="6" fillId="4" borderId="20" xfId="0" applyNumberFormat="1" applyFont="1" applyFill="1" applyBorder="1" applyAlignment="1">
      <alignment vertical="center"/>
    </xf>
    <xf numFmtId="166" fontId="6" fillId="4" borderId="21" xfId="0" applyNumberFormat="1" applyFont="1" applyFill="1" applyBorder="1" applyAlignment="1">
      <alignment vertical="center"/>
    </xf>
    <xf numFmtId="166" fontId="6" fillId="4" borderId="22" xfId="0" applyNumberFormat="1" applyFont="1" applyFill="1" applyBorder="1" applyAlignment="1">
      <alignment vertical="center"/>
    </xf>
    <xf numFmtId="164" fontId="10" fillId="4" borderId="23" xfId="0" applyFont="1" applyFill="1" applyBorder="1" applyAlignment="1">
      <alignment horizontal="left" vertical="center"/>
    </xf>
    <xf numFmtId="166" fontId="6" fillId="4" borderId="24" xfId="0" applyNumberFormat="1" applyFont="1" applyFill="1" applyBorder="1" applyAlignment="1">
      <alignment vertical="center"/>
    </xf>
    <xf numFmtId="166" fontId="6" fillId="4" borderId="25" xfId="0" applyNumberFormat="1" applyFont="1" applyFill="1" applyBorder="1" applyAlignment="1">
      <alignment vertical="center"/>
    </xf>
    <xf numFmtId="166" fontId="6" fillId="4" borderId="26" xfId="0" applyNumberFormat="1" applyFont="1" applyFill="1" applyBorder="1" applyAlignment="1">
      <alignment vertical="center"/>
    </xf>
    <xf numFmtId="164" fontId="10" fillId="4" borderId="27" xfId="0" applyFont="1" applyFill="1" applyBorder="1" applyAlignment="1">
      <alignment horizontal="left" vertical="center" wrapText="1"/>
    </xf>
    <xf numFmtId="166" fontId="6" fillId="4" borderId="28" xfId="0" applyNumberFormat="1" applyFont="1" applyFill="1" applyBorder="1" applyAlignment="1">
      <alignment vertical="center"/>
    </xf>
    <xf numFmtId="166" fontId="6" fillId="4" borderId="29" xfId="0" applyNumberFormat="1" applyFont="1" applyFill="1" applyBorder="1" applyAlignment="1">
      <alignment vertical="center"/>
    </xf>
    <xf numFmtId="166" fontId="6" fillId="4" borderId="30" xfId="0" applyNumberFormat="1" applyFont="1" applyFill="1" applyBorder="1" applyAlignment="1">
      <alignment vertical="center"/>
    </xf>
    <xf numFmtId="165" fontId="6" fillId="0" borderId="18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left" vertical="center" wrapText="1"/>
    </xf>
    <xf numFmtId="166" fontId="6" fillId="0" borderId="16" xfId="0" applyNumberFormat="1" applyFont="1" applyFill="1" applyBorder="1" applyAlignment="1">
      <alignment vertical="center"/>
    </xf>
    <xf numFmtId="166" fontId="6" fillId="0" borderId="14" xfId="0" applyNumberFormat="1" applyFont="1" applyFill="1" applyBorder="1" applyAlignment="1">
      <alignment vertical="center"/>
    </xf>
    <xf numFmtId="166" fontId="6" fillId="0" borderId="17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horizontal="center" vertical="center"/>
    </xf>
    <xf numFmtId="164" fontId="6" fillId="0" borderId="15" xfId="0" applyFont="1" applyFill="1" applyBorder="1" applyAlignment="1">
      <alignment horizontal="left" vertical="center" wrapText="1"/>
    </xf>
    <xf numFmtId="164" fontId="10" fillId="0" borderId="0" xfId="0" applyFont="1" applyFill="1" applyBorder="1" applyAlignment="1">
      <alignment horizontal="left" vertical="center" wrapText="1"/>
    </xf>
    <xf numFmtId="165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left" vertical="center" wrapText="1"/>
    </xf>
    <xf numFmtId="165" fontId="10" fillId="2" borderId="33" xfId="0" applyNumberFormat="1" applyFont="1" applyFill="1" applyBorder="1" applyAlignment="1">
      <alignment horizontal="center" vertical="center"/>
    </xf>
    <xf numFmtId="165" fontId="12" fillId="2" borderId="34" xfId="0" applyNumberFormat="1" applyFont="1" applyFill="1" applyBorder="1" applyAlignment="1">
      <alignment vertical="center" wrapText="1"/>
    </xf>
    <xf numFmtId="166" fontId="10" fillId="2" borderId="35" xfId="0" applyNumberFormat="1" applyFont="1" applyFill="1" applyBorder="1" applyAlignment="1">
      <alignment vertical="center"/>
    </xf>
    <xf numFmtId="166" fontId="10" fillId="2" borderId="33" xfId="0" applyNumberFormat="1" applyFont="1" applyFill="1" applyBorder="1" applyAlignment="1">
      <alignment vertical="center"/>
    </xf>
    <xf numFmtId="166" fontId="10" fillId="2" borderId="36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horizontal="center" vertical="center"/>
    </xf>
    <xf numFmtId="164" fontId="13" fillId="0" borderId="32" xfId="0" applyNumberFormat="1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left" vertical="center" wrapText="1"/>
    </xf>
    <xf numFmtId="166" fontId="6" fillId="3" borderId="20" xfId="0" applyNumberFormat="1" applyFont="1" applyFill="1" applyBorder="1" applyAlignment="1">
      <alignment vertical="center"/>
    </xf>
    <xf numFmtId="166" fontId="6" fillId="3" borderId="21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left" vertical="center" wrapText="1"/>
    </xf>
    <xf numFmtId="166" fontId="6" fillId="0" borderId="24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vertical="center"/>
    </xf>
    <xf numFmtId="166" fontId="6" fillId="0" borderId="26" xfId="0" applyNumberFormat="1" applyFont="1" applyFill="1" applyBorder="1" applyAlignment="1">
      <alignment vertical="center"/>
    </xf>
    <xf numFmtId="164" fontId="13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left" vertical="center" wrapText="1"/>
    </xf>
    <xf numFmtId="166" fontId="6" fillId="0" borderId="40" xfId="0" applyNumberFormat="1" applyFont="1" applyFill="1" applyBorder="1" applyAlignment="1">
      <alignment vertical="center"/>
    </xf>
    <xf numFmtId="166" fontId="6" fillId="0" borderId="38" xfId="0" applyNumberFormat="1" applyFont="1" applyFill="1" applyBorder="1" applyAlignment="1">
      <alignment vertical="center"/>
    </xf>
    <xf numFmtId="166" fontId="6" fillId="0" borderId="41" xfId="0" applyNumberFormat="1" applyFont="1" applyFill="1" applyBorder="1" applyAlignment="1">
      <alignment vertical="center"/>
    </xf>
    <xf numFmtId="164" fontId="13" fillId="0" borderId="42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left" vertical="center" wrapText="1"/>
    </xf>
    <xf numFmtId="166" fontId="6" fillId="0" borderId="42" xfId="0" applyNumberFormat="1" applyFont="1" applyFill="1" applyBorder="1" applyAlignment="1">
      <alignment vertical="center"/>
    </xf>
    <xf numFmtId="165" fontId="12" fillId="2" borderId="3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left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left" vertical="center" wrapText="1"/>
    </xf>
    <xf numFmtId="166" fontId="6" fillId="0" borderId="28" xfId="0" applyNumberFormat="1" applyFont="1" applyFill="1" applyBorder="1" applyAlignment="1">
      <alignment vertical="center"/>
    </xf>
    <xf numFmtId="166" fontId="6" fillId="0" borderId="29" xfId="0" applyNumberFormat="1" applyFont="1" applyFill="1" applyBorder="1" applyAlignment="1">
      <alignment vertical="center"/>
    </xf>
    <xf numFmtId="166" fontId="6" fillId="0" borderId="30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horizontal="center" vertical="center"/>
    </xf>
    <xf numFmtId="165" fontId="3" fillId="0" borderId="44" xfId="0" applyNumberFormat="1" applyFont="1" applyFill="1" applyBorder="1" applyAlignment="1">
      <alignment horizontal="left" vertical="center" wrapText="1"/>
    </xf>
    <xf numFmtId="166" fontId="6" fillId="3" borderId="45" xfId="0" applyNumberFormat="1" applyFont="1" applyFill="1" applyBorder="1" applyAlignment="1">
      <alignment vertical="center"/>
    </xf>
    <xf numFmtId="166" fontId="6" fillId="3" borderId="43" xfId="0" applyNumberFormat="1" applyFont="1" applyFill="1" applyBorder="1" applyAlignment="1">
      <alignment vertical="center"/>
    </xf>
    <xf numFmtId="166" fontId="6" fillId="3" borderId="46" xfId="0" applyNumberFormat="1" applyFont="1" applyFill="1" applyBorder="1" applyAlignment="1">
      <alignment vertical="center"/>
    </xf>
    <xf numFmtId="165" fontId="6" fillId="0" borderId="44" xfId="0" applyNumberFormat="1" applyFont="1" applyFill="1" applyBorder="1" applyAlignment="1">
      <alignment horizontal="left" vertical="center" wrapText="1"/>
    </xf>
    <xf numFmtId="166" fontId="6" fillId="0" borderId="45" xfId="0" applyNumberFormat="1" applyFont="1" applyFill="1" applyBorder="1" applyAlignment="1">
      <alignment vertical="center"/>
    </xf>
    <xf numFmtId="166" fontId="6" fillId="0" borderId="43" xfId="0" applyNumberFormat="1" applyFont="1" applyFill="1" applyBorder="1" applyAlignment="1">
      <alignment vertical="center"/>
    </xf>
    <xf numFmtId="166" fontId="6" fillId="0" borderId="46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horizontal="center" vertical="center"/>
    </xf>
    <xf numFmtId="165" fontId="6" fillId="0" borderId="48" xfId="0" applyNumberFormat="1" applyFont="1" applyFill="1" applyBorder="1" applyAlignment="1">
      <alignment horizontal="left" vertical="center" wrapText="1"/>
    </xf>
    <xf numFmtId="166" fontId="6" fillId="0" borderId="49" xfId="0" applyNumberFormat="1" applyFont="1" applyFill="1" applyBorder="1" applyAlignment="1">
      <alignment vertical="center"/>
    </xf>
    <xf numFmtId="166" fontId="6" fillId="0" borderId="47" xfId="0" applyNumberFormat="1" applyFont="1" applyFill="1" applyBorder="1" applyAlignment="1">
      <alignment vertical="center"/>
    </xf>
    <xf numFmtId="166" fontId="6" fillId="0" borderId="50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horizontal="left" vertical="center" wrapText="1"/>
    </xf>
    <xf numFmtId="164" fontId="3" fillId="0" borderId="51" xfId="0" applyFont="1" applyBorder="1" applyAlignment="1">
      <alignment vertical="center" wrapText="1"/>
    </xf>
    <xf numFmtId="164" fontId="6" fillId="0" borderId="0" xfId="0" applyFont="1" applyAlignment="1">
      <alignment vertical="center" wrapText="1"/>
    </xf>
    <xf numFmtId="166" fontId="6" fillId="0" borderId="52" xfId="0" applyNumberFormat="1" applyFont="1" applyFill="1" applyBorder="1" applyAlignment="1">
      <alignment vertical="center"/>
    </xf>
    <xf numFmtId="166" fontId="6" fillId="0" borderId="32" xfId="0" applyNumberFormat="1" applyFont="1" applyFill="1" applyBorder="1" applyAlignment="1">
      <alignment vertical="center"/>
    </xf>
    <xf numFmtId="166" fontId="6" fillId="0" borderId="53" xfId="0" applyNumberFormat="1" applyFont="1" applyFill="1" applyBorder="1" applyAlignment="1">
      <alignment vertical="center"/>
    </xf>
    <xf numFmtId="164" fontId="3" fillId="0" borderId="54" xfId="0" applyFont="1" applyFill="1" applyBorder="1" applyAlignment="1">
      <alignment vertical="center"/>
    </xf>
    <xf numFmtId="166" fontId="6" fillId="3" borderId="55" xfId="0" applyNumberFormat="1" applyFont="1" applyFill="1" applyBorder="1" applyAlignment="1">
      <alignment vertical="center"/>
    </xf>
    <xf numFmtId="166" fontId="6" fillId="3" borderId="18" xfId="0" applyNumberFormat="1" applyFont="1" applyFill="1" applyBorder="1" applyAlignment="1">
      <alignment vertical="center"/>
    </xf>
    <xf numFmtId="166" fontId="6" fillId="3" borderId="56" xfId="0" applyNumberFormat="1" applyFont="1" applyFill="1" applyBorder="1" applyAlignment="1">
      <alignment vertical="center"/>
    </xf>
    <xf numFmtId="165" fontId="6" fillId="0" borderId="32" xfId="0" applyNumberFormat="1" applyFont="1" applyBorder="1" applyAlignment="1">
      <alignment horizontal="center" vertical="center"/>
    </xf>
    <xf numFmtId="165" fontId="14" fillId="0" borderId="57" xfId="0" applyNumberFormat="1" applyFont="1" applyBorder="1" applyAlignment="1">
      <alignment horizontal="left" vertical="center" wrapText="1"/>
    </xf>
    <xf numFmtId="166" fontId="6" fillId="5" borderId="52" xfId="0" applyNumberFormat="1" applyFont="1" applyFill="1" applyBorder="1" applyAlignment="1">
      <alignment vertical="center"/>
    </xf>
    <xf numFmtId="166" fontId="6" fillId="5" borderId="32" xfId="0" applyNumberFormat="1" applyFont="1" applyFill="1" applyBorder="1" applyAlignment="1">
      <alignment vertical="center"/>
    </xf>
    <xf numFmtId="166" fontId="6" fillId="5" borderId="53" xfId="0" applyNumberFormat="1" applyFont="1" applyFill="1" applyBorder="1" applyAlignment="1">
      <alignment vertical="center"/>
    </xf>
    <xf numFmtId="165" fontId="6" fillId="0" borderId="29" xfId="0" applyNumberFormat="1" applyFont="1" applyBorder="1" applyAlignment="1">
      <alignment horizontal="center" vertical="center"/>
    </xf>
    <xf numFmtId="164" fontId="6" fillId="0" borderId="58" xfId="0" applyFont="1" applyBorder="1" applyAlignment="1">
      <alignment vertical="center" wrapText="1"/>
    </xf>
    <xf numFmtId="165" fontId="6" fillId="0" borderId="59" xfId="0" applyNumberFormat="1" applyFont="1" applyBorder="1" applyAlignment="1">
      <alignment horizontal="center" vertical="center"/>
    </xf>
    <xf numFmtId="164" fontId="6" fillId="0" borderId="60" xfId="0" applyFont="1" applyBorder="1" applyAlignment="1">
      <alignment horizontal="left" vertical="center" wrapText="1"/>
    </xf>
    <xf numFmtId="166" fontId="6" fillId="0" borderId="61" xfId="0" applyNumberFormat="1" applyFont="1" applyFill="1" applyBorder="1" applyAlignment="1">
      <alignment vertical="center"/>
    </xf>
    <xf numFmtId="166" fontId="6" fillId="0" borderId="59" xfId="0" applyNumberFormat="1" applyFont="1" applyFill="1" applyBorder="1" applyAlignment="1">
      <alignment vertical="center"/>
    </xf>
    <xf numFmtId="166" fontId="6" fillId="0" borderId="62" xfId="0" applyNumberFormat="1" applyFont="1" applyFill="1" applyBorder="1" applyAlignment="1">
      <alignment vertical="center"/>
    </xf>
    <xf numFmtId="165" fontId="6" fillId="0" borderId="47" xfId="0" applyNumberFormat="1" applyFont="1" applyBorder="1" applyAlignment="1">
      <alignment horizontal="center" vertical="center"/>
    </xf>
    <xf numFmtId="164" fontId="6" fillId="0" borderId="48" xfId="0" applyFont="1" applyBorder="1" applyAlignment="1">
      <alignment horizontal="left" vertical="center" wrapText="1"/>
    </xf>
    <xf numFmtId="166" fontId="6" fillId="3" borderId="49" xfId="0" applyNumberFormat="1" applyFont="1" applyFill="1" applyBorder="1" applyAlignment="1">
      <alignment horizontal="right" vertical="center"/>
    </xf>
    <xf numFmtId="166" fontId="6" fillId="3" borderId="47" xfId="0" applyNumberFormat="1" applyFont="1" applyFill="1" applyBorder="1" applyAlignment="1">
      <alignment horizontal="right" vertical="center"/>
    </xf>
    <xf numFmtId="166" fontId="6" fillId="3" borderId="50" xfId="0" applyNumberFormat="1" applyFont="1" applyFill="1" applyBorder="1" applyAlignment="1">
      <alignment horizontal="right" vertical="center"/>
    </xf>
    <xf numFmtId="164" fontId="8" fillId="0" borderId="27" xfId="0" applyFont="1" applyBorder="1" applyAlignment="1">
      <alignment horizontal="left" vertical="center" wrapText="1"/>
    </xf>
    <xf numFmtId="166" fontId="6" fillId="0" borderId="28" xfId="0" applyNumberFormat="1" applyFont="1" applyFill="1" applyBorder="1" applyAlignment="1">
      <alignment horizontal="right" vertical="center"/>
    </xf>
    <xf numFmtId="166" fontId="6" fillId="0" borderId="29" xfId="0" applyNumberFormat="1" applyFont="1" applyFill="1" applyBorder="1" applyAlignment="1">
      <alignment horizontal="right" vertical="center"/>
    </xf>
    <xf numFmtId="166" fontId="6" fillId="0" borderId="30" xfId="0" applyNumberFormat="1" applyFont="1" applyFill="1" applyBorder="1" applyAlignment="1">
      <alignment horizontal="right" vertical="center"/>
    </xf>
    <xf numFmtId="164" fontId="6" fillId="0" borderId="37" xfId="0" applyFont="1" applyBorder="1" applyAlignment="1">
      <alignment horizontal="left" vertical="center" wrapText="1"/>
    </xf>
    <xf numFmtId="166" fontId="6" fillId="5" borderId="52" xfId="0" applyNumberFormat="1" applyFont="1" applyFill="1" applyBorder="1" applyAlignment="1">
      <alignment horizontal="right" vertical="center"/>
    </xf>
    <xf numFmtId="166" fontId="6" fillId="5" borderId="32" xfId="0" applyNumberFormat="1" applyFont="1" applyFill="1" applyBorder="1" applyAlignment="1">
      <alignment horizontal="right" vertical="center"/>
    </xf>
    <xf numFmtId="166" fontId="6" fillId="5" borderId="53" xfId="0" applyNumberFormat="1" applyFont="1" applyFill="1" applyBorder="1" applyAlignment="1">
      <alignment horizontal="right" vertical="center"/>
    </xf>
    <xf numFmtId="165" fontId="6" fillId="0" borderId="25" xfId="0" applyNumberFormat="1" applyFont="1" applyBorder="1" applyAlignment="1">
      <alignment horizontal="center" vertical="center"/>
    </xf>
    <xf numFmtId="164" fontId="8" fillId="0" borderId="23" xfId="0" applyFont="1" applyBorder="1" applyAlignment="1">
      <alignment horizontal="left" vertical="center" wrapText="1"/>
    </xf>
    <xf numFmtId="166" fontId="6" fillId="5" borderId="24" xfId="0" applyNumberFormat="1" applyFont="1" applyFill="1" applyBorder="1" applyAlignment="1">
      <alignment horizontal="right" vertical="center"/>
    </xf>
    <xf numFmtId="166" fontId="6" fillId="5" borderId="25" xfId="0" applyNumberFormat="1" applyFont="1" applyFill="1" applyBorder="1" applyAlignment="1">
      <alignment horizontal="right" vertical="center"/>
    </xf>
    <xf numFmtId="166" fontId="6" fillId="5" borderId="26" xfId="0" applyNumberFormat="1" applyFont="1" applyFill="1" applyBorder="1" applyAlignment="1">
      <alignment horizontal="right" vertical="center"/>
    </xf>
    <xf numFmtId="165" fontId="6" fillId="0" borderId="33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right" vertical="center"/>
    </xf>
    <xf numFmtId="166" fontId="6" fillId="0" borderId="33" xfId="0" applyNumberFormat="1" applyFont="1" applyFill="1" applyBorder="1" applyAlignment="1">
      <alignment horizontal="right" vertical="center"/>
    </xf>
    <xf numFmtId="166" fontId="6" fillId="0" borderId="36" xfId="0" applyNumberFormat="1" applyFont="1" applyFill="1" applyBorder="1" applyAlignment="1">
      <alignment horizontal="right" vertical="center"/>
    </xf>
    <xf numFmtId="165" fontId="9" fillId="2" borderId="8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right" vertical="center"/>
    </xf>
    <xf numFmtId="166" fontId="10" fillId="2" borderId="2" xfId="0" applyNumberFormat="1" applyFont="1" applyFill="1" applyBorder="1" applyAlignment="1">
      <alignment horizontal="right" vertical="center"/>
    </xf>
    <xf numFmtId="166" fontId="10" fillId="2" borderId="3" xfId="0" applyNumberFormat="1" applyFont="1" applyFill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center" vertical="center"/>
    </xf>
    <xf numFmtId="164" fontId="6" fillId="2" borderId="11" xfId="0" applyFont="1" applyFill="1" applyBorder="1" applyAlignment="1">
      <alignment vertical="center"/>
    </xf>
    <xf numFmtId="168" fontId="11" fillId="2" borderId="12" xfId="0" applyNumberFormat="1" applyFont="1" applyFill="1" applyBorder="1" applyAlignment="1">
      <alignment vertical="center"/>
    </xf>
    <xf numFmtId="168" fontId="11" fillId="2" borderId="10" xfId="0" applyNumberFormat="1" applyFont="1" applyFill="1" applyBorder="1" applyAlignment="1">
      <alignment vertical="center"/>
    </xf>
    <xf numFmtId="168" fontId="11" fillId="2" borderId="13" xfId="0" applyNumberFormat="1" applyFont="1" applyFill="1" applyBorder="1" applyAlignment="1">
      <alignment vertical="center"/>
    </xf>
    <xf numFmtId="164" fontId="8" fillId="2" borderId="31" xfId="0" applyFont="1" applyFill="1" applyBorder="1" applyAlignment="1">
      <alignment vertical="center"/>
    </xf>
    <xf numFmtId="168" fontId="11" fillId="2" borderId="55" xfId="0" applyNumberFormat="1" applyFont="1" applyFill="1" applyBorder="1" applyAlignment="1">
      <alignment vertical="center"/>
    </xf>
    <xf numFmtId="168" fontId="11" fillId="2" borderId="18" xfId="0" applyNumberFormat="1" applyFont="1" applyFill="1" applyBorder="1" applyAlignment="1">
      <alignment vertical="center"/>
    </xf>
    <xf numFmtId="168" fontId="11" fillId="2" borderId="56" xfId="0" applyNumberFormat="1" applyFont="1" applyFill="1" applyBorder="1" applyAlignment="1">
      <alignment vertical="center"/>
    </xf>
    <xf numFmtId="164" fontId="5" fillId="0" borderId="57" xfId="0" applyFont="1" applyFill="1" applyBorder="1" applyAlignment="1">
      <alignment horizontal="center" vertical="center"/>
    </xf>
    <xf numFmtId="164" fontId="6" fillId="0" borderId="57" xfId="0" applyFont="1" applyFill="1" applyBorder="1" applyAlignment="1">
      <alignment vertical="center"/>
    </xf>
    <xf numFmtId="168" fontId="11" fillId="0" borderId="57" xfId="0" applyNumberFormat="1" applyFont="1" applyFill="1" applyBorder="1" applyAlignment="1">
      <alignment vertical="center"/>
    </xf>
    <xf numFmtId="165" fontId="6" fillId="2" borderId="33" xfId="0" applyNumberFormat="1" applyFont="1" applyFill="1" applyBorder="1" applyAlignment="1">
      <alignment horizontal="center" vertical="center"/>
    </xf>
    <xf numFmtId="164" fontId="12" fillId="2" borderId="34" xfId="0" applyFont="1" applyFill="1" applyBorder="1" applyAlignment="1">
      <alignment horizontal="left" vertical="center" wrapText="1"/>
    </xf>
    <xf numFmtId="167" fontId="11" fillId="2" borderId="12" xfId="0" applyNumberFormat="1" applyFont="1" applyFill="1" applyBorder="1" applyAlignment="1">
      <alignment vertical="center"/>
    </xf>
    <xf numFmtId="167" fontId="11" fillId="2" borderId="10" xfId="0" applyNumberFormat="1" applyFont="1" applyFill="1" applyBorder="1" applyAlignment="1">
      <alignment vertical="center"/>
    </xf>
    <xf numFmtId="167" fontId="11" fillId="2" borderId="13" xfId="0" applyNumberFormat="1" applyFont="1" applyFill="1" applyBorder="1" applyAlignment="1">
      <alignment vertical="center"/>
    </xf>
    <xf numFmtId="165" fontId="6" fillId="0" borderId="14" xfId="0" applyNumberFormat="1" applyFont="1" applyBorder="1" applyAlignment="1">
      <alignment horizontal="left" vertical="center"/>
    </xf>
    <xf numFmtId="164" fontId="6" fillId="3" borderId="15" xfId="0" applyNumberFormat="1" applyFont="1" applyFill="1" applyBorder="1" applyAlignment="1">
      <alignment horizontal="left" vertical="center" wrapText="1"/>
    </xf>
    <xf numFmtId="166" fontId="10" fillId="3" borderId="16" xfId="0" applyNumberFormat="1" applyFont="1" applyFill="1" applyBorder="1" applyAlignment="1">
      <alignment horizontal="right" vertical="center"/>
    </xf>
    <xf numFmtId="166" fontId="10" fillId="3" borderId="14" xfId="0" applyNumberFormat="1" applyFont="1" applyFill="1" applyBorder="1" applyAlignment="1">
      <alignment horizontal="right" vertical="center"/>
    </xf>
    <xf numFmtId="166" fontId="10" fillId="3" borderId="17" xfId="0" applyNumberFormat="1" applyFont="1" applyFill="1" applyBorder="1" applyAlignment="1">
      <alignment horizontal="right" vertical="center"/>
    </xf>
    <xf numFmtId="165" fontId="10" fillId="5" borderId="31" xfId="0" applyNumberFormat="1" applyFont="1" applyFill="1" applyBorder="1" applyAlignment="1">
      <alignment horizontal="left" vertical="center" wrapText="1"/>
    </xf>
    <xf numFmtId="166" fontId="6" fillId="3" borderId="52" xfId="0" applyNumberFormat="1" applyFont="1" applyFill="1" applyBorder="1" applyAlignment="1">
      <alignment horizontal="right" vertical="center"/>
    </xf>
    <xf numFmtId="166" fontId="6" fillId="3" borderId="32" xfId="0" applyNumberFormat="1" applyFont="1" applyFill="1" applyBorder="1" applyAlignment="1">
      <alignment horizontal="right" vertical="center"/>
    </xf>
    <xf numFmtId="166" fontId="6" fillId="3" borderId="53" xfId="0" applyNumberFormat="1" applyFont="1" applyFill="1" applyBorder="1" applyAlignment="1">
      <alignment horizontal="right" vertical="center"/>
    </xf>
    <xf numFmtId="165" fontId="6" fillId="0" borderId="48" xfId="0" applyNumberFormat="1" applyFont="1" applyBorder="1" applyAlignment="1">
      <alignment horizontal="left" vertical="center" wrapText="1"/>
    </xf>
    <xf numFmtId="166" fontId="6" fillId="3" borderId="20" xfId="0" applyNumberFormat="1" applyFont="1" applyFill="1" applyBorder="1" applyAlignment="1">
      <alignment horizontal="right" vertical="center"/>
    </xf>
    <xf numFmtId="166" fontId="6" fillId="3" borderId="21" xfId="0" applyNumberFormat="1" applyFont="1" applyFill="1" applyBorder="1" applyAlignment="1">
      <alignment horizontal="right" vertical="center"/>
    </xf>
    <xf numFmtId="166" fontId="6" fillId="3" borderId="22" xfId="0" applyNumberFormat="1" applyFont="1" applyFill="1" applyBorder="1" applyAlignment="1">
      <alignment horizontal="right" vertical="center"/>
    </xf>
    <xf numFmtId="164" fontId="6" fillId="0" borderId="27" xfId="0" applyNumberFormat="1" applyFont="1" applyBorder="1" applyAlignment="1">
      <alignment horizontal="left" vertical="center" wrapText="1"/>
    </xf>
    <xf numFmtId="166" fontId="6" fillId="0" borderId="49" xfId="0" applyNumberFormat="1" applyFont="1" applyFill="1" applyBorder="1" applyAlignment="1">
      <alignment horizontal="right" vertical="center"/>
    </xf>
    <xf numFmtId="166" fontId="6" fillId="0" borderId="47" xfId="0" applyNumberFormat="1" applyFont="1" applyFill="1" applyBorder="1" applyAlignment="1">
      <alignment horizontal="right" vertical="center"/>
    </xf>
    <xf numFmtId="166" fontId="6" fillId="0" borderId="50" xfId="0" applyNumberFormat="1" applyFont="1" applyFill="1" applyBorder="1" applyAlignment="1">
      <alignment horizontal="right" vertical="center"/>
    </xf>
    <xf numFmtId="164" fontId="6" fillId="0" borderId="57" xfId="0" applyNumberFormat="1" applyFont="1" applyBorder="1" applyAlignment="1">
      <alignment horizontal="left" vertical="center" wrapText="1"/>
    </xf>
    <xf numFmtId="165" fontId="6" fillId="0" borderId="21" xfId="0" applyNumberFormat="1" applyFont="1" applyFill="1" applyBorder="1" applyAlignment="1">
      <alignment horizontal="center" vertical="center"/>
    </xf>
    <xf numFmtId="164" fontId="6" fillId="0" borderId="19" xfId="0" applyFont="1" applyBorder="1" applyAlignment="1">
      <alignment horizontal="justify" vertical="top" wrapText="1"/>
    </xf>
    <xf numFmtId="165" fontId="6" fillId="0" borderId="29" xfId="0" applyNumberFormat="1" applyFont="1" applyFill="1" applyBorder="1" applyAlignment="1">
      <alignment horizontal="center" vertical="center"/>
    </xf>
    <xf numFmtId="164" fontId="6" fillId="0" borderId="27" xfId="0" applyFont="1" applyBorder="1" applyAlignment="1">
      <alignment horizontal="justify" vertical="top" wrapText="1"/>
    </xf>
    <xf numFmtId="165" fontId="6" fillId="0" borderId="32" xfId="0" applyNumberFormat="1" applyFont="1" applyFill="1" applyBorder="1" applyAlignment="1">
      <alignment horizontal="left" vertical="center"/>
    </xf>
    <xf numFmtId="164" fontId="6" fillId="3" borderId="57" xfId="0" applyFont="1" applyFill="1" applyBorder="1" applyAlignment="1">
      <alignment wrapText="1"/>
    </xf>
    <xf numFmtId="165" fontId="6" fillId="0" borderId="25" xfId="0" applyNumberFormat="1" applyFont="1" applyFill="1" applyBorder="1" applyAlignment="1">
      <alignment horizontal="left" vertical="center"/>
    </xf>
    <xf numFmtId="166" fontId="6" fillId="0" borderId="24" xfId="0" applyNumberFormat="1" applyFont="1" applyFill="1" applyBorder="1" applyAlignment="1">
      <alignment horizontal="right" vertical="center"/>
    </xf>
    <xf numFmtId="166" fontId="6" fillId="0" borderId="25" xfId="0" applyNumberFormat="1" applyFont="1" applyFill="1" applyBorder="1" applyAlignment="1">
      <alignment horizontal="right" vertical="center"/>
    </xf>
    <xf numFmtId="166" fontId="6" fillId="0" borderId="26" xfId="0" applyNumberFormat="1" applyFont="1" applyFill="1" applyBorder="1" applyAlignment="1">
      <alignment horizontal="right" vertical="center"/>
    </xf>
    <xf numFmtId="165" fontId="6" fillId="0" borderId="38" xfId="0" applyNumberFormat="1" applyFont="1" applyFill="1" applyBorder="1" applyAlignment="1">
      <alignment horizontal="left" vertical="center"/>
    </xf>
    <xf numFmtId="165" fontId="6" fillId="0" borderId="39" xfId="0" applyNumberFormat="1" applyFont="1" applyBorder="1" applyAlignment="1">
      <alignment horizontal="left" vertical="center" wrapText="1"/>
    </xf>
    <xf numFmtId="166" fontId="6" fillId="0" borderId="40" xfId="0" applyNumberFormat="1" applyFont="1" applyFill="1" applyBorder="1" applyAlignment="1">
      <alignment horizontal="right" vertical="center"/>
    </xf>
    <xf numFmtId="166" fontId="6" fillId="0" borderId="38" xfId="0" applyNumberFormat="1" applyFont="1" applyFill="1" applyBorder="1" applyAlignment="1">
      <alignment horizontal="right" vertical="center"/>
    </xf>
    <xf numFmtId="166" fontId="6" fillId="0" borderId="41" xfId="0" applyNumberFormat="1" applyFont="1" applyFill="1" applyBorder="1" applyAlignment="1">
      <alignment horizontal="right" vertical="center"/>
    </xf>
    <xf numFmtId="165" fontId="6" fillId="0" borderId="18" xfId="0" applyNumberFormat="1" applyFont="1" applyFill="1" applyBorder="1" applyAlignment="1">
      <alignment horizontal="left" vertical="center"/>
    </xf>
    <xf numFmtId="165" fontId="10" fillId="3" borderId="31" xfId="0" applyNumberFormat="1" applyFont="1" applyFill="1" applyBorder="1" applyAlignment="1">
      <alignment horizontal="left" vertical="center" wrapText="1"/>
    </xf>
    <xf numFmtId="166" fontId="10" fillId="3" borderId="55" xfId="0" applyNumberFormat="1" applyFont="1" applyFill="1" applyBorder="1" applyAlignment="1">
      <alignment horizontal="right" vertical="center"/>
    </xf>
    <xf numFmtId="166" fontId="10" fillId="3" borderId="18" xfId="0" applyNumberFormat="1" applyFont="1" applyFill="1" applyBorder="1" applyAlignment="1">
      <alignment horizontal="right" vertical="center"/>
    </xf>
    <xf numFmtId="166" fontId="10" fillId="3" borderId="56" xfId="0" applyNumberFormat="1" applyFont="1" applyFill="1" applyBorder="1" applyAlignment="1">
      <alignment horizontal="right" vertical="center"/>
    </xf>
    <xf numFmtId="165" fontId="6" fillId="0" borderId="37" xfId="0" applyNumberFormat="1" applyFont="1" applyBorder="1" applyAlignment="1">
      <alignment horizontal="left" vertical="center" wrapText="1"/>
    </xf>
    <xf numFmtId="166" fontId="6" fillId="3" borderId="55" xfId="0" applyNumberFormat="1" applyFont="1" applyFill="1" applyBorder="1" applyAlignment="1">
      <alignment horizontal="right" vertical="center"/>
    </xf>
    <xf numFmtId="166" fontId="6" fillId="3" borderId="18" xfId="0" applyNumberFormat="1" applyFont="1" applyFill="1" applyBorder="1" applyAlignment="1">
      <alignment horizontal="right" vertical="center"/>
    </xf>
    <xf numFmtId="166" fontId="6" fillId="3" borderId="56" xfId="0" applyNumberFormat="1" applyFont="1" applyFill="1" applyBorder="1" applyAlignment="1">
      <alignment horizontal="right" vertical="center"/>
    </xf>
    <xf numFmtId="165" fontId="6" fillId="0" borderId="47" xfId="0" applyNumberFormat="1" applyFont="1" applyFill="1" applyBorder="1" applyAlignment="1">
      <alignment horizontal="left" vertical="center"/>
    </xf>
    <xf numFmtId="164" fontId="3" fillId="0" borderId="48" xfId="0" applyFont="1" applyFill="1" applyBorder="1" applyAlignment="1">
      <alignment vertical="top" wrapText="1"/>
    </xf>
    <xf numFmtId="164" fontId="6" fillId="0" borderId="23" xfId="0" applyFont="1" applyBorder="1" applyAlignment="1">
      <alignment vertical="top" wrapText="1"/>
    </xf>
    <xf numFmtId="165" fontId="6" fillId="0" borderId="59" xfId="0" applyNumberFormat="1" applyFont="1" applyFill="1" applyBorder="1" applyAlignment="1">
      <alignment horizontal="left" vertical="center"/>
    </xf>
    <xf numFmtId="164" fontId="6" fillId="0" borderId="63" xfId="0" applyFont="1" applyBorder="1" applyAlignment="1">
      <alignment vertical="top" wrapText="1"/>
    </xf>
    <xf numFmtId="166" fontId="6" fillId="0" borderId="61" xfId="0" applyNumberFormat="1" applyFont="1" applyFill="1" applyBorder="1" applyAlignment="1">
      <alignment horizontal="right" vertical="center"/>
    </xf>
    <xf numFmtId="166" fontId="6" fillId="0" borderId="59" xfId="0" applyNumberFormat="1" applyFont="1" applyFill="1" applyBorder="1" applyAlignment="1">
      <alignment horizontal="right" vertical="center"/>
    </xf>
    <xf numFmtId="166" fontId="6" fillId="0" borderId="62" xfId="0" applyNumberFormat="1" applyFont="1" applyFill="1" applyBorder="1" applyAlignment="1">
      <alignment horizontal="right" vertical="center"/>
    </xf>
    <xf numFmtId="165" fontId="6" fillId="0" borderId="42" xfId="0" applyNumberFormat="1" applyFont="1" applyFill="1" applyBorder="1" applyAlignment="1">
      <alignment horizontal="left" vertical="center"/>
    </xf>
    <xf numFmtId="164" fontId="6" fillId="0" borderId="42" xfId="0" applyFont="1" applyBorder="1" applyAlignment="1">
      <alignment vertical="top" wrapText="1"/>
    </xf>
    <xf numFmtId="166" fontId="6" fillId="0" borderId="42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left" vertical="center"/>
    </xf>
    <xf numFmtId="164" fontId="6" fillId="0" borderId="0" xfId="0" applyFont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center"/>
    </xf>
    <xf numFmtId="165" fontId="12" fillId="2" borderId="34" xfId="0" applyNumberFormat="1" applyFont="1" applyFill="1" applyBorder="1" applyAlignment="1">
      <alignment horizontal="left" vertical="center" wrapText="1"/>
    </xf>
    <xf numFmtId="166" fontId="10" fillId="2" borderId="35" xfId="0" applyNumberFormat="1" applyFont="1" applyFill="1" applyBorder="1" applyAlignment="1">
      <alignment horizontal="right" vertical="center"/>
    </xf>
    <xf numFmtId="166" fontId="10" fillId="2" borderId="33" xfId="0" applyNumberFormat="1" applyFont="1" applyFill="1" applyBorder="1" applyAlignment="1">
      <alignment horizontal="right" vertical="center"/>
    </xf>
    <xf numFmtId="166" fontId="10" fillId="2" borderId="36" xfId="0" applyNumberFormat="1" applyFont="1" applyFill="1" applyBorder="1" applyAlignment="1">
      <alignment horizontal="right" vertical="center"/>
    </xf>
    <xf numFmtId="165" fontId="6" fillId="0" borderId="64" xfId="0" applyNumberFormat="1" applyFont="1" applyFill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left" vertical="center" wrapText="1"/>
    </xf>
    <xf numFmtId="165" fontId="6" fillId="0" borderId="21" xfId="0" applyNumberFormat="1" applyFont="1" applyBorder="1" applyAlignment="1">
      <alignment horizontal="center" vertical="center"/>
    </xf>
    <xf numFmtId="164" fontId="6" fillId="0" borderId="65" xfId="0" applyFont="1" applyBorder="1" applyAlignment="1">
      <alignment horizontal="justify" vertical="center" wrapText="1"/>
    </xf>
    <xf numFmtId="166" fontId="6" fillId="0" borderId="20" xfId="0" applyNumberFormat="1" applyFont="1" applyFill="1" applyBorder="1" applyAlignment="1">
      <alignment vertical="center"/>
    </xf>
    <xf numFmtId="166" fontId="6" fillId="0" borderId="21" xfId="0" applyNumberFormat="1" applyFont="1" applyFill="1" applyBorder="1" applyAlignment="1">
      <alignment vertical="center"/>
    </xf>
    <xf numFmtId="166" fontId="6" fillId="0" borderId="22" xfId="0" applyNumberFormat="1" applyFont="1" applyFill="1" applyBorder="1" applyAlignment="1">
      <alignment vertical="center"/>
    </xf>
    <xf numFmtId="164" fontId="6" fillId="0" borderId="66" xfId="0" applyFont="1" applyBorder="1" applyAlignment="1">
      <alignment horizontal="justify" vertical="center" wrapText="1"/>
    </xf>
    <xf numFmtId="165" fontId="6" fillId="0" borderId="23" xfId="0" applyNumberFormat="1" applyFont="1" applyBorder="1" applyAlignment="1">
      <alignment horizontal="left" vertical="center" wrapText="1"/>
    </xf>
    <xf numFmtId="165" fontId="6" fillId="0" borderId="27" xfId="0" applyNumberFormat="1" applyFont="1" applyBorder="1" applyAlignment="1">
      <alignment horizontal="left" vertical="center" wrapText="1"/>
    </xf>
    <xf numFmtId="165" fontId="6" fillId="2" borderId="6" xfId="0" applyNumberFormat="1" applyFont="1" applyFill="1" applyBorder="1" applyAlignment="1">
      <alignment horizontal="center" vertical="center"/>
    </xf>
    <xf numFmtId="165" fontId="12" fillId="2" borderId="67" xfId="0" applyNumberFormat="1" applyFont="1" applyFill="1" applyBorder="1" applyAlignment="1">
      <alignment horizontal="left" vertical="center" wrapText="1"/>
    </xf>
    <xf numFmtId="166" fontId="10" fillId="2" borderId="5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166" fontId="10" fillId="2" borderId="7" xfId="0" applyNumberFormat="1" applyFont="1" applyFill="1" applyBorder="1" applyAlignment="1">
      <alignment vertical="center"/>
    </xf>
    <xf numFmtId="165" fontId="3" fillId="0" borderId="31" xfId="0" applyNumberFormat="1" applyFont="1" applyFill="1" applyBorder="1" applyAlignment="1">
      <alignment horizontal="left" vertical="center" wrapText="1"/>
    </xf>
    <xf numFmtId="164" fontId="6" fillId="0" borderId="19" xfId="0" applyFont="1" applyBorder="1" applyAlignment="1">
      <alignment vertical="top" wrapText="1"/>
    </xf>
    <xf numFmtId="165" fontId="6" fillId="0" borderId="38" xfId="0" applyNumberFormat="1" applyFont="1" applyFill="1" applyBorder="1" applyAlignment="1">
      <alignment horizontal="center" vertical="center"/>
    </xf>
    <xf numFmtId="164" fontId="6" fillId="0" borderId="27" xfId="0" applyFont="1" applyBorder="1" applyAlignment="1">
      <alignment vertical="top" wrapText="1"/>
    </xf>
    <xf numFmtId="165" fontId="6" fillId="0" borderId="19" xfId="0" applyNumberFormat="1" applyFont="1" applyFill="1" applyBorder="1" applyAlignment="1">
      <alignment horizontal="left" vertical="center" wrapText="1"/>
    </xf>
    <xf numFmtId="165" fontId="6" fillId="0" borderId="59" xfId="0" applyNumberFormat="1" applyFont="1" applyFill="1" applyBorder="1" applyAlignment="1">
      <alignment horizontal="center" vertical="center"/>
    </xf>
    <xf numFmtId="164" fontId="6" fillId="0" borderId="60" xfId="0" applyFont="1" applyBorder="1" applyAlignment="1">
      <alignment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5" fontId="12" fillId="2" borderId="8" xfId="0" applyNumberFormat="1" applyFont="1" applyFill="1" applyBorder="1" applyAlignment="1">
      <alignment horizontal="left" vertical="center" wrapText="1"/>
    </xf>
    <xf numFmtId="165" fontId="3" fillId="0" borderId="15" xfId="0" applyNumberFormat="1" applyFont="1" applyBorder="1" applyAlignment="1">
      <alignment horizontal="left" vertical="center" wrapText="1"/>
    </xf>
    <xf numFmtId="166" fontId="6" fillId="3" borderId="16" xfId="0" applyNumberFormat="1" applyFont="1" applyFill="1" applyBorder="1" applyAlignment="1">
      <alignment horizontal="right" vertical="center"/>
    </xf>
    <xf numFmtId="166" fontId="6" fillId="3" borderId="14" xfId="0" applyNumberFormat="1" applyFont="1" applyFill="1" applyBorder="1" applyAlignment="1">
      <alignment horizontal="right" vertical="center"/>
    </xf>
    <xf numFmtId="166" fontId="6" fillId="3" borderId="17" xfId="0" applyNumberFormat="1" applyFont="1" applyFill="1" applyBorder="1" applyAlignment="1">
      <alignment horizontal="right" vertical="center"/>
    </xf>
    <xf numFmtId="165" fontId="6" fillId="0" borderId="31" xfId="0" applyNumberFormat="1" applyFont="1" applyBorder="1" applyAlignment="1">
      <alignment horizontal="left" vertical="center" wrapText="1"/>
    </xf>
    <xf numFmtId="166" fontId="6" fillId="0" borderId="52" xfId="0" applyNumberFormat="1" applyFont="1" applyFill="1" applyBorder="1" applyAlignment="1">
      <alignment horizontal="right" vertical="center"/>
    </xf>
    <xf numFmtId="166" fontId="6" fillId="0" borderId="32" xfId="0" applyNumberFormat="1" applyFont="1" applyFill="1" applyBorder="1" applyAlignment="1">
      <alignment horizontal="right" vertical="center"/>
    </xf>
    <xf numFmtId="166" fontId="6" fillId="0" borderId="53" xfId="0" applyNumberFormat="1" applyFont="1" applyFill="1" applyBorder="1" applyAlignment="1">
      <alignment horizontal="right" vertical="center"/>
    </xf>
    <xf numFmtId="165" fontId="3" fillId="0" borderId="48" xfId="0" applyNumberFormat="1" applyFont="1" applyBorder="1" applyAlignment="1">
      <alignment horizontal="left" vertical="center" wrapText="1"/>
    </xf>
    <xf numFmtId="165" fontId="6" fillId="0" borderId="31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left" vertical="center" wrapText="1"/>
    </xf>
    <xf numFmtId="165" fontId="6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left" vertical="center" wrapText="1"/>
    </xf>
    <xf numFmtId="166" fontId="6" fillId="0" borderId="16" xfId="0" applyNumberFormat="1" applyFont="1" applyFill="1" applyBorder="1" applyAlignment="1">
      <alignment horizontal="right" vertical="center"/>
    </xf>
    <xf numFmtId="166" fontId="6" fillId="0" borderId="14" xfId="0" applyNumberFormat="1" applyFont="1" applyFill="1" applyBorder="1" applyAlignment="1">
      <alignment horizontal="right" vertical="center"/>
    </xf>
    <xf numFmtId="166" fontId="6" fillId="0" borderId="17" xfId="0" applyNumberFormat="1" applyFont="1" applyFill="1" applyBorder="1" applyAlignment="1">
      <alignment horizontal="right" vertical="center"/>
    </xf>
    <xf numFmtId="164" fontId="3" fillId="0" borderId="31" xfId="0" applyNumberFormat="1" applyFont="1" applyBorder="1" applyAlignment="1">
      <alignment horizontal="left" vertical="center" wrapText="1"/>
    </xf>
    <xf numFmtId="165" fontId="6" fillId="0" borderId="19" xfId="0" applyNumberFormat="1" applyFont="1" applyBorder="1" applyAlignment="1">
      <alignment horizontal="left" vertical="center" wrapText="1"/>
    </xf>
    <xf numFmtId="165" fontId="6" fillId="0" borderId="63" xfId="0" applyNumberFormat="1" applyFont="1" applyBorder="1" applyAlignment="1">
      <alignment horizontal="left" vertical="center" wrapText="1"/>
    </xf>
    <xf numFmtId="165" fontId="6" fillId="0" borderId="42" xfId="0" applyNumberFormat="1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left" vertical="center" wrapText="1"/>
    </xf>
    <xf numFmtId="165" fontId="3" fillId="0" borderId="48" xfId="0" applyNumberFormat="1" applyFont="1" applyFill="1" applyBorder="1" applyAlignment="1">
      <alignment horizontal="left" vertical="center" wrapText="1"/>
    </xf>
    <xf numFmtId="166" fontId="6" fillId="3" borderId="49" xfId="0" applyNumberFormat="1" applyFont="1" applyFill="1" applyBorder="1" applyAlignment="1">
      <alignment vertical="center"/>
    </xf>
    <xf numFmtId="166" fontId="6" fillId="3" borderId="47" xfId="0" applyNumberFormat="1" applyFont="1" applyFill="1" applyBorder="1" applyAlignment="1">
      <alignment vertical="center"/>
    </xf>
    <xf numFmtId="166" fontId="6" fillId="3" borderId="50" xfId="0" applyNumberFormat="1" applyFont="1" applyFill="1" applyBorder="1" applyAlignment="1">
      <alignment vertical="center"/>
    </xf>
    <xf numFmtId="165" fontId="6" fillId="0" borderId="63" xfId="0" applyNumberFormat="1" applyFont="1" applyFill="1" applyBorder="1" applyAlignment="1">
      <alignment horizontal="left" vertical="center" wrapText="1"/>
    </xf>
    <xf numFmtId="165" fontId="6" fillId="0" borderId="47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vertical="center"/>
    </xf>
    <xf numFmtId="166" fontId="6" fillId="0" borderId="18" xfId="0" applyNumberFormat="1" applyFont="1" applyFill="1" applyBorder="1" applyAlignment="1">
      <alignment vertical="center"/>
    </xf>
    <xf numFmtId="166" fontId="6" fillId="0" borderId="56" xfId="0" applyNumberFormat="1" applyFont="1" applyFill="1" applyBorder="1" applyAlignment="1">
      <alignment vertical="center"/>
    </xf>
    <xf numFmtId="165" fontId="6" fillId="0" borderId="31" xfId="0" applyNumberFormat="1" applyFont="1" applyFill="1" applyBorder="1" applyAlignment="1">
      <alignment horizontal="left" vertical="center" wrapText="1"/>
    </xf>
    <xf numFmtId="164" fontId="6" fillId="0" borderId="57" xfId="0" applyFont="1" applyBorder="1" applyAlignment="1">
      <alignment vertical="center" wrapText="1"/>
    </xf>
    <xf numFmtId="164" fontId="3" fillId="0" borderId="19" xfId="0" applyFont="1" applyFill="1" applyBorder="1" applyAlignment="1">
      <alignment vertical="center" wrapText="1"/>
    </xf>
    <xf numFmtId="164" fontId="6" fillId="0" borderId="23" xfId="0" applyFont="1" applyFill="1" applyBorder="1" applyAlignment="1">
      <alignment vertical="center" wrapText="1"/>
    </xf>
    <xf numFmtId="164" fontId="6" fillId="0" borderId="27" xfId="0" applyFont="1" applyFill="1" applyBorder="1" applyAlignment="1">
      <alignment vertical="center" wrapText="1"/>
    </xf>
    <xf numFmtId="165" fontId="3" fillId="0" borderId="31" xfId="0" applyNumberFormat="1" applyFont="1" applyBorder="1" applyAlignment="1">
      <alignment horizontal="left" vertical="top" wrapText="1"/>
    </xf>
    <xf numFmtId="165" fontId="3" fillId="0" borderId="48" xfId="0" applyNumberFormat="1" applyFont="1" applyBorder="1" applyAlignment="1">
      <alignment horizontal="left" vertical="top" wrapText="1"/>
    </xf>
    <xf numFmtId="165" fontId="6" fillId="0" borderId="27" xfId="0" applyNumberFormat="1" applyFont="1" applyBorder="1" applyAlignment="1">
      <alignment horizontal="left" vertical="top" wrapText="1"/>
    </xf>
    <xf numFmtId="164" fontId="3" fillId="0" borderId="19" xfId="0" applyFont="1" applyBorder="1" applyAlignment="1">
      <alignment vertical="top" wrapText="1"/>
    </xf>
    <xf numFmtId="165" fontId="3" fillId="0" borderId="37" xfId="0" applyNumberFormat="1" applyFont="1" applyBorder="1" applyAlignment="1">
      <alignment horizontal="left" vertical="top" wrapText="1"/>
    </xf>
    <xf numFmtId="164" fontId="6" fillId="0" borderId="37" xfId="0" applyNumberFormat="1" applyFont="1" applyFill="1" applyBorder="1" applyAlignment="1">
      <alignment horizontal="left" vertical="top" wrapText="1"/>
    </xf>
    <xf numFmtId="166" fontId="6" fillId="3" borderId="52" xfId="0" applyNumberFormat="1" applyFont="1" applyFill="1" applyBorder="1" applyAlignment="1">
      <alignment vertical="center"/>
    </xf>
    <xf numFmtId="166" fontId="6" fillId="3" borderId="32" xfId="0" applyNumberFormat="1" applyFont="1" applyFill="1" applyBorder="1" applyAlignment="1">
      <alignment vertical="center"/>
    </xf>
    <xf numFmtId="166" fontId="6" fillId="3" borderId="53" xfId="0" applyNumberFormat="1" applyFont="1" applyFill="1" applyBorder="1" applyAlignment="1">
      <alignment vertical="center"/>
    </xf>
    <xf numFmtId="165" fontId="3" fillId="0" borderId="19" xfId="0" applyNumberFormat="1" applyFont="1" applyBorder="1" applyAlignment="1">
      <alignment horizontal="left" vertical="center" wrapText="1"/>
    </xf>
    <xf numFmtId="165" fontId="12" fillId="2" borderId="8" xfId="0" applyNumberFormat="1" applyFont="1" applyFill="1" applyBorder="1" applyAlignment="1">
      <alignment vertical="center"/>
    </xf>
    <xf numFmtId="165" fontId="6" fillId="0" borderId="33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left" vertical="center" wrapText="1"/>
    </xf>
    <xf numFmtId="167" fontId="11" fillId="2" borderId="55" xfId="0" applyNumberFormat="1" applyFont="1" applyFill="1" applyBorder="1" applyAlignment="1">
      <alignment vertical="center"/>
    </xf>
    <xf numFmtId="167" fontId="11" fillId="2" borderId="18" xfId="0" applyNumberFormat="1" applyFont="1" applyFill="1" applyBorder="1" applyAlignment="1">
      <alignment vertical="center"/>
    </xf>
    <xf numFmtId="167" fontId="11" fillId="2" borderId="56" xfId="0" applyNumberFormat="1" applyFont="1" applyFill="1" applyBorder="1" applyAlignment="1">
      <alignment vertical="center"/>
    </xf>
    <xf numFmtId="167" fontId="11" fillId="0" borderId="57" xfId="0" applyNumberFormat="1" applyFont="1" applyFill="1" applyBorder="1" applyAlignment="1">
      <alignment vertical="center"/>
    </xf>
    <xf numFmtId="165" fontId="10" fillId="6" borderId="2" xfId="0" applyNumberFormat="1" applyFont="1" applyFill="1" applyBorder="1" applyAlignment="1">
      <alignment horizontal="center" vertical="center"/>
    </xf>
    <xf numFmtId="165" fontId="9" fillId="6" borderId="8" xfId="0" applyNumberFormat="1" applyFont="1" applyFill="1" applyBorder="1" applyAlignment="1">
      <alignment horizontal="left" vertical="center" wrapText="1"/>
    </xf>
    <xf numFmtId="166" fontId="10" fillId="6" borderId="9" xfId="0" applyNumberFormat="1" applyFont="1" applyFill="1" applyBorder="1" applyAlignment="1">
      <alignment vertical="center"/>
    </xf>
    <xf numFmtId="166" fontId="10" fillId="6" borderId="2" xfId="0" applyNumberFormat="1" applyFont="1" applyFill="1" applyBorder="1" applyAlignment="1">
      <alignment vertical="center"/>
    </xf>
    <xf numFmtId="166" fontId="10" fillId="6" borderId="3" xfId="0" applyNumberFormat="1" applyFont="1" applyFill="1" applyBorder="1" applyAlignment="1">
      <alignment vertical="center"/>
    </xf>
    <xf numFmtId="165" fontId="10" fillId="0" borderId="10" xfId="0" applyNumberFormat="1" applyFont="1" applyFill="1" applyBorder="1" applyAlignment="1">
      <alignment horizontal="center" vertical="center"/>
    </xf>
    <xf numFmtId="164" fontId="8" fillId="6" borderId="11" xfId="0" applyFont="1" applyFill="1" applyBorder="1" applyAlignment="1">
      <alignment vertical="center"/>
    </xf>
    <xf numFmtId="169" fontId="8" fillId="6" borderId="12" xfId="0" applyNumberFormat="1" applyFont="1" applyFill="1" applyBorder="1" applyAlignment="1" applyProtection="1">
      <alignment vertical="center"/>
      <protection locked="0"/>
    </xf>
    <xf numFmtId="169" fontId="8" fillId="6" borderId="10" xfId="0" applyNumberFormat="1" applyFont="1" applyFill="1" applyBorder="1" applyAlignment="1" applyProtection="1">
      <alignment vertical="center"/>
      <protection locked="0"/>
    </xf>
    <xf numFmtId="169" fontId="8" fillId="6" borderId="13" xfId="0" applyNumberFormat="1" applyFont="1" applyFill="1" applyBorder="1" applyAlignment="1" applyProtection="1">
      <alignment vertical="center"/>
      <protection locked="0"/>
    </xf>
    <xf numFmtId="165" fontId="10" fillId="3" borderId="14" xfId="0" applyNumberFormat="1" applyFont="1" applyFill="1" applyBorder="1" applyAlignment="1">
      <alignment horizontal="center" vertical="center"/>
    </xf>
    <xf numFmtId="165" fontId="10" fillId="3" borderId="48" xfId="0" applyNumberFormat="1" applyFont="1" applyFill="1" applyBorder="1" applyAlignment="1">
      <alignment horizontal="left" vertical="center" wrapText="1"/>
    </xf>
    <xf numFmtId="166" fontId="10" fillId="3" borderId="49" xfId="0" applyNumberFormat="1" applyFont="1" applyFill="1" applyBorder="1" applyAlignment="1">
      <alignment vertical="center"/>
    </xf>
    <xf numFmtId="166" fontId="10" fillId="3" borderId="47" xfId="0" applyNumberFormat="1" applyFont="1" applyFill="1" applyBorder="1" applyAlignment="1">
      <alignment vertical="center"/>
    </xf>
    <xf numFmtId="166" fontId="10" fillId="3" borderId="50" xfId="0" applyNumberFormat="1" applyFont="1" applyFill="1" applyBorder="1" applyAlignment="1">
      <alignment vertical="center"/>
    </xf>
    <xf numFmtId="165" fontId="10" fillId="0" borderId="47" xfId="0" applyNumberFormat="1" applyFont="1" applyFill="1" applyBorder="1" applyAlignment="1">
      <alignment horizontal="center" vertical="center"/>
    </xf>
    <xf numFmtId="164" fontId="8" fillId="3" borderId="31" xfId="0" applyFont="1" applyFill="1" applyBorder="1" applyAlignment="1">
      <alignment vertical="center"/>
    </xf>
    <xf numFmtId="169" fontId="8" fillId="3" borderId="55" xfId="0" applyNumberFormat="1" applyFont="1" applyFill="1" applyBorder="1" applyAlignment="1" applyProtection="1">
      <alignment vertical="center"/>
      <protection locked="0"/>
    </xf>
    <xf numFmtId="169" fontId="8" fillId="3" borderId="18" xfId="0" applyNumberFormat="1" applyFont="1" applyFill="1" applyBorder="1" applyAlignment="1" applyProtection="1">
      <alignment vertical="center"/>
      <protection locked="0"/>
    </xf>
    <xf numFmtId="169" fontId="8" fillId="3" borderId="56" xfId="0" applyNumberFormat="1" applyFont="1" applyFill="1" applyBorder="1" applyAlignment="1" applyProtection="1">
      <alignment vertical="center"/>
      <protection locked="0"/>
    </xf>
    <xf numFmtId="165" fontId="6" fillId="2" borderId="32" xfId="0" applyNumberFormat="1" applyFont="1" applyFill="1" applyBorder="1" applyAlignment="1">
      <alignment horizontal="center" vertical="center"/>
    </xf>
    <xf numFmtId="165" fontId="12" fillId="2" borderId="37" xfId="0" applyNumberFormat="1" applyFont="1" applyFill="1" applyBorder="1" applyAlignment="1">
      <alignment horizontal="left" vertical="center" wrapText="1"/>
    </xf>
    <xf numFmtId="166" fontId="10" fillId="2" borderId="55" xfId="0" applyNumberFormat="1" applyFont="1" applyFill="1" applyBorder="1" applyAlignment="1">
      <alignment vertical="center"/>
    </xf>
    <xf numFmtId="166" fontId="10" fillId="2" borderId="18" xfId="0" applyNumberFormat="1" applyFont="1" applyFill="1" applyBorder="1" applyAlignment="1">
      <alignment vertical="center"/>
    </xf>
    <xf numFmtId="166" fontId="10" fillId="2" borderId="56" xfId="0" applyNumberFormat="1" applyFont="1" applyFill="1" applyBorder="1" applyAlignment="1">
      <alignment vertical="center"/>
    </xf>
    <xf numFmtId="164" fontId="3" fillId="0" borderId="31" xfId="0" applyFont="1" applyBorder="1" applyAlignment="1">
      <alignment vertical="center" wrapText="1"/>
    </xf>
    <xf numFmtId="165" fontId="6" fillId="0" borderId="55" xfId="0" applyNumberFormat="1" applyFont="1" applyFill="1" applyBorder="1" applyAlignment="1">
      <alignment horizontal="center" vertical="center"/>
    </xf>
    <xf numFmtId="164" fontId="3" fillId="0" borderId="56" xfId="0" applyFont="1" applyFill="1" applyBorder="1" applyAlignment="1">
      <alignment vertical="center" wrapText="1"/>
    </xf>
    <xf numFmtId="164" fontId="6" fillId="0" borderId="68" xfId="0" applyFont="1" applyFill="1" applyBorder="1" applyAlignment="1">
      <alignment vertical="center" wrapText="1"/>
    </xf>
    <xf numFmtId="164" fontId="3" fillId="0" borderId="31" xfId="0" applyFont="1" applyFill="1" applyBorder="1" applyAlignment="1">
      <alignment vertical="center" wrapText="1"/>
    </xf>
    <xf numFmtId="165" fontId="6" fillId="0" borderId="20" xfId="0" applyNumberFormat="1" applyFont="1" applyFill="1" applyBorder="1" applyAlignment="1">
      <alignment horizontal="center" vertical="center"/>
    </xf>
    <xf numFmtId="166" fontId="6" fillId="5" borderId="20" xfId="0" applyNumberFormat="1" applyFont="1" applyFill="1" applyBorder="1" applyAlignment="1">
      <alignment vertical="center"/>
    </xf>
    <xf numFmtId="166" fontId="6" fillId="5" borderId="21" xfId="0" applyNumberFormat="1" applyFont="1" applyFill="1" applyBorder="1" applyAlignment="1">
      <alignment vertical="center"/>
    </xf>
    <xf numFmtId="166" fontId="6" fillId="5" borderId="22" xfId="0" applyNumberFormat="1" applyFont="1" applyFill="1" applyBorder="1" applyAlignment="1">
      <alignment vertical="center"/>
    </xf>
    <xf numFmtId="165" fontId="8" fillId="0" borderId="40" xfId="0" applyNumberFormat="1" applyFont="1" applyFill="1" applyBorder="1" applyAlignment="1">
      <alignment horizontal="center" vertical="center" wrapText="1"/>
    </xf>
    <xf numFmtId="164" fontId="3" fillId="0" borderId="54" xfId="0" applyFont="1" applyBorder="1" applyAlignment="1">
      <alignment vertical="center" wrapText="1"/>
    </xf>
    <xf numFmtId="164" fontId="6" fillId="0" borderId="19" xfId="0" applyFont="1" applyBorder="1" applyAlignment="1">
      <alignment vertical="center" wrapText="1"/>
    </xf>
    <xf numFmtId="164" fontId="6" fillId="0" borderId="23" xfId="0" applyFont="1" applyBorder="1" applyAlignment="1">
      <alignment vertical="center" wrapText="1"/>
    </xf>
    <xf numFmtId="164" fontId="6" fillId="0" borderId="27" xfId="0" applyFont="1" applyBorder="1" applyAlignment="1">
      <alignment vertical="center" wrapText="1"/>
    </xf>
    <xf numFmtId="164" fontId="16" fillId="7" borderId="31" xfId="0" applyFont="1" applyFill="1" applyBorder="1" applyAlignment="1">
      <alignment vertical="center" wrapText="1"/>
    </xf>
    <xf numFmtId="166" fontId="10" fillId="7" borderId="55" xfId="0" applyNumberFormat="1" applyFont="1" applyFill="1" applyBorder="1" applyAlignment="1">
      <alignment vertical="center"/>
    </xf>
    <xf numFmtId="166" fontId="10" fillId="7" borderId="18" xfId="0" applyNumberFormat="1" applyFont="1" applyFill="1" applyBorder="1" applyAlignment="1">
      <alignment vertical="center"/>
    </xf>
    <xf numFmtId="166" fontId="10" fillId="7" borderId="56" xfId="0" applyNumberFormat="1" applyFont="1" applyFill="1" applyBorder="1" applyAlignment="1">
      <alignment vertical="center"/>
    </xf>
    <xf numFmtId="165" fontId="8" fillId="0" borderId="32" xfId="0" applyNumberFormat="1" applyFont="1" applyFill="1" applyBorder="1" applyAlignment="1">
      <alignment horizontal="center" vertical="center" wrapText="1"/>
    </xf>
    <xf numFmtId="164" fontId="3" fillId="0" borderId="44" xfId="0" applyFont="1" applyFill="1" applyBorder="1" applyAlignment="1">
      <alignment vertical="center" wrapText="1"/>
    </xf>
    <xf numFmtId="164" fontId="3" fillId="0" borderId="23" xfId="0" applyFont="1" applyFill="1" applyBorder="1" applyAlignment="1">
      <alignment vertical="center" wrapText="1"/>
    </xf>
    <xf numFmtId="165" fontId="6" fillId="2" borderId="18" xfId="0" applyNumberFormat="1" applyFont="1" applyFill="1" applyBorder="1" applyAlignment="1">
      <alignment horizontal="center" vertical="center"/>
    </xf>
    <xf numFmtId="165" fontId="12" fillId="2" borderId="31" xfId="0" applyNumberFormat="1" applyFont="1" applyFill="1" applyBorder="1" applyAlignment="1">
      <alignment horizontal="left" vertical="center" wrapText="1"/>
    </xf>
    <xf numFmtId="165" fontId="6" fillId="0" borderId="47" xfId="0" applyNumberFormat="1" applyFont="1" applyFill="1" applyBorder="1" applyAlignment="1">
      <alignment horizontal="center" vertical="center" wrapText="1"/>
    </xf>
    <xf numFmtId="164" fontId="6" fillId="0" borderId="44" xfId="0" applyFont="1" applyFill="1" applyBorder="1" applyAlignment="1">
      <alignment vertical="center" wrapText="1"/>
    </xf>
    <xf numFmtId="164" fontId="6" fillId="0" borderId="39" xfId="0" applyFont="1" applyFill="1" applyBorder="1" applyAlignment="1">
      <alignment vertical="center" wrapText="1"/>
    </xf>
    <xf numFmtId="164" fontId="3" fillId="0" borderId="15" xfId="0" applyFont="1" applyFill="1" applyBorder="1" applyAlignment="1">
      <alignment vertical="center" wrapText="1"/>
    </xf>
    <xf numFmtId="164" fontId="3" fillId="0" borderId="15" xfId="0" applyFont="1" applyBorder="1" applyAlignment="1">
      <alignment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164" fontId="16" fillId="7" borderId="48" xfId="0" applyFont="1" applyFill="1" applyBorder="1" applyAlignment="1">
      <alignment vertical="center" wrapText="1"/>
    </xf>
    <xf numFmtId="165" fontId="8" fillId="0" borderId="29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164" fontId="3" fillId="0" borderId="37" xfId="0" applyFont="1" applyFill="1" applyBorder="1" applyAlignment="1">
      <alignment vertical="center" wrapText="1"/>
    </xf>
    <xf numFmtId="166" fontId="10" fillId="3" borderId="52" xfId="0" applyNumberFormat="1" applyFont="1" applyFill="1" applyBorder="1" applyAlignment="1">
      <alignment vertical="center"/>
    </xf>
    <xf numFmtId="166" fontId="10" fillId="3" borderId="32" xfId="0" applyNumberFormat="1" applyFont="1" applyFill="1" applyBorder="1" applyAlignment="1">
      <alignment vertical="center"/>
    </xf>
    <xf numFmtId="166" fontId="10" fillId="3" borderId="53" xfId="0" applyNumberFormat="1" applyFont="1" applyFill="1" applyBorder="1" applyAlignment="1">
      <alignment vertical="center"/>
    </xf>
    <xf numFmtId="164" fontId="3" fillId="0" borderId="32" xfId="0" applyFont="1" applyFill="1" applyBorder="1" applyAlignment="1">
      <alignment vertical="top" wrapText="1"/>
    </xf>
    <xf numFmtId="164" fontId="6" fillId="0" borderId="29" xfId="0" applyFont="1" applyFill="1" applyBorder="1" applyAlignment="1">
      <alignment vertical="top" wrapText="1"/>
    </xf>
    <xf numFmtId="164" fontId="16" fillId="7" borderId="51" xfId="0" applyFont="1" applyFill="1" applyBorder="1" applyAlignment="1">
      <alignment vertical="center" wrapText="1"/>
    </xf>
    <xf numFmtId="166" fontId="14" fillId="7" borderId="16" xfId="0" applyNumberFormat="1" applyFont="1" applyFill="1" applyBorder="1" applyAlignment="1">
      <alignment vertical="center"/>
    </xf>
    <xf numFmtId="166" fontId="14" fillId="7" borderId="14" xfId="0" applyNumberFormat="1" applyFont="1" applyFill="1" applyBorder="1" applyAlignment="1">
      <alignment vertical="center"/>
    </xf>
    <xf numFmtId="166" fontId="14" fillId="7" borderId="17" xfId="0" applyNumberFormat="1" applyFont="1" applyFill="1" applyBorder="1" applyAlignment="1">
      <alignment vertical="center"/>
    </xf>
    <xf numFmtId="164" fontId="8" fillId="0" borderId="47" xfId="0" applyFont="1" applyFill="1" applyBorder="1" applyAlignment="1">
      <alignment horizontal="center" vertical="center" wrapText="1"/>
    </xf>
    <xf numFmtId="166" fontId="6" fillId="0" borderId="45" xfId="15" applyNumberFormat="1" applyFont="1" applyFill="1" applyBorder="1" applyAlignment="1" applyProtection="1">
      <alignment vertical="center"/>
      <protection/>
    </xf>
    <xf numFmtId="166" fontId="6" fillId="0" borderId="43" xfId="15" applyNumberFormat="1" applyFont="1" applyFill="1" applyBorder="1" applyAlignment="1" applyProtection="1">
      <alignment vertical="center"/>
      <protection/>
    </xf>
    <xf numFmtId="166" fontId="6" fillId="0" borderId="46" xfId="15" applyNumberFormat="1" applyFont="1" applyFill="1" applyBorder="1" applyAlignment="1" applyProtection="1">
      <alignment vertical="center"/>
      <protection/>
    </xf>
    <xf numFmtId="164" fontId="3" fillId="0" borderId="39" xfId="0" applyFont="1" applyFill="1" applyBorder="1" applyAlignment="1">
      <alignment vertical="center" wrapText="1"/>
    </xf>
    <xf numFmtId="165" fontId="10" fillId="3" borderId="2" xfId="0" applyNumberFormat="1" applyFont="1" applyFill="1" applyBorder="1" applyAlignment="1">
      <alignment horizontal="center" vertical="center"/>
    </xf>
    <xf numFmtId="164" fontId="12" fillId="3" borderId="8" xfId="0" applyFont="1" applyFill="1" applyBorder="1" applyAlignment="1">
      <alignment vertical="center" wrapText="1"/>
    </xf>
    <xf numFmtId="166" fontId="6" fillId="3" borderId="9" xfId="0" applyNumberFormat="1" applyFont="1" applyFill="1" applyBorder="1" applyAlignment="1">
      <alignment vertical="center"/>
    </xf>
    <xf numFmtId="166" fontId="6" fillId="3" borderId="2" xfId="0" applyNumberFormat="1" applyFont="1" applyFill="1" applyBorder="1" applyAlignment="1">
      <alignment vertical="center"/>
    </xf>
    <xf numFmtId="166" fontId="6" fillId="3" borderId="3" xfId="0" applyNumberFormat="1" applyFont="1" applyFill="1" applyBorder="1" applyAlignment="1">
      <alignment vertical="center"/>
    </xf>
    <xf numFmtId="164" fontId="8" fillId="3" borderId="37" xfId="0" applyFont="1" applyFill="1" applyBorder="1" applyAlignment="1">
      <alignment vertical="center"/>
    </xf>
    <xf numFmtId="169" fontId="8" fillId="3" borderId="52" xfId="0" applyNumberFormat="1" applyFont="1" applyFill="1" applyBorder="1" applyAlignment="1" applyProtection="1">
      <alignment vertical="center"/>
      <protection locked="0"/>
    </xf>
    <xf numFmtId="169" fontId="8" fillId="3" borderId="32" xfId="0" applyNumberFormat="1" applyFont="1" applyFill="1" applyBorder="1" applyAlignment="1" applyProtection="1">
      <alignment vertical="center"/>
      <protection locked="0"/>
    </xf>
    <xf numFmtId="169" fontId="8" fillId="3" borderId="53" xfId="0" applyNumberFormat="1" applyFont="1" applyFill="1" applyBorder="1" applyAlignment="1" applyProtection="1">
      <alignment vertical="center"/>
      <protection locked="0"/>
    </xf>
    <xf numFmtId="165" fontId="6" fillId="5" borderId="18" xfId="0" applyNumberFormat="1" applyFont="1" applyFill="1" applyBorder="1" applyAlignment="1">
      <alignment horizontal="center" vertical="center"/>
    </xf>
    <xf numFmtId="164" fontId="12" fillId="5" borderId="54" xfId="0" applyFont="1" applyFill="1" applyBorder="1" applyAlignment="1">
      <alignment vertical="center" wrapText="1"/>
    </xf>
    <xf numFmtId="166" fontId="6" fillId="5" borderId="55" xfId="0" applyNumberFormat="1" applyFont="1" applyFill="1" applyBorder="1" applyAlignment="1">
      <alignment vertical="center"/>
    </xf>
    <xf numFmtId="166" fontId="6" fillId="5" borderId="18" xfId="0" applyNumberFormat="1" applyFont="1" applyFill="1" applyBorder="1" applyAlignment="1">
      <alignment vertical="center"/>
    </xf>
    <xf numFmtId="166" fontId="6" fillId="5" borderId="56" xfId="0" applyNumberFormat="1" applyFont="1" applyFill="1" applyBorder="1" applyAlignment="1">
      <alignment vertical="center"/>
    </xf>
    <xf numFmtId="165" fontId="6" fillId="0" borderId="69" xfId="0" applyNumberFormat="1" applyFont="1" applyFill="1" applyBorder="1" applyAlignment="1">
      <alignment horizontal="center" vertical="center"/>
    </xf>
    <xf numFmtId="164" fontId="3" fillId="0" borderId="70" xfId="0" applyFont="1" applyFill="1" applyBorder="1" applyAlignment="1">
      <alignment vertical="center" wrapText="1"/>
    </xf>
    <xf numFmtId="166" fontId="6" fillId="0" borderId="71" xfId="0" applyNumberFormat="1" applyFont="1" applyFill="1" applyBorder="1" applyAlignment="1">
      <alignment vertical="center"/>
    </xf>
    <xf numFmtId="166" fontId="6" fillId="0" borderId="69" xfId="0" applyNumberFormat="1" applyFont="1" applyFill="1" applyBorder="1" applyAlignment="1">
      <alignment vertical="center"/>
    </xf>
    <xf numFmtId="166" fontId="6" fillId="0" borderId="70" xfId="0" applyNumberFormat="1" applyFont="1" applyFill="1" applyBorder="1" applyAlignment="1">
      <alignment vertical="center"/>
    </xf>
    <xf numFmtId="165" fontId="10" fillId="2" borderId="72" xfId="0" applyNumberFormat="1" applyFont="1" applyFill="1" applyBorder="1" applyAlignment="1">
      <alignment horizontal="center" vertical="center"/>
    </xf>
    <xf numFmtId="165" fontId="9" fillId="2" borderId="73" xfId="0" applyNumberFormat="1" applyFont="1" applyFill="1" applyBorder="1" applyAlignment="1">
      <alignment vertical="center"/>
    </xf>
    <xf numFmtId="166" fontId="10" fillId="2" borderId="74" xfId="0" applyNumberFormat="1" applyFont="1" applyFill="1" applyBorder="1" applyAlignment="1">
      <alignment vertical="center"/>
    </xf>
    <xf numFmtId="166" fontId="10" fillId="2" borderId="72" xfId="0" applyNumberFormat="1" applyFont="1" applyFill="1" applyBorder="1" applyAlignment="1">
      <alignment vertical="center"/>
    </xf>
    <xf numFmtId="166" fontId="10" fillId="2" borderId="75" xfId="0" applyNumberFormat="1" applyFont="1" applyFill="1" applyBorder="1" applyAlignment="1">
      <alignment vertical="center"/>
    </xf>
    <xf numFmtId="165" fontId="18" fillId="0" borderId="18" xfId="0" applyNumberFormat="1" applyFont="1" applyFill="1" applyBorder="1" applyAlignment="1">
      <alignment horizontal="center" vertical="center" wrapText="1"/>
    </xf>
    <xf numFmtId="165" fontId="19" fillId="0" borderId="37" xfId="0" applyNumberFormat="1" applyFont="1" applyFill="1" applyBorder="1" applyAlignment="1">
      <alignment vertical="center" wrapText="1"/>
    </xf>
    <xf numFmtId="166" fontId="10" fillId="5" borderId="52" xfId="0" applyNumberFormat="1" applyFont="1" applyFill="1" applyBorder="1" applyAlignment="1">
      <alignment vertical="center"/>
    </xf>
    <xf numFmtId="166" fontId="10" fillId="5" borderId="32" xfId="0" applyNumberFormat="1" applyFont="1" applyFill="1" applyBorder="1" applyAlignment="1">
      <alignment vertical="center"/>
    </xf>
    <xf numFmtId="166" fontId="10" fillId="5" borderId="53" xfId="0" applyNumberFormat="1" applyFont="1" applyFill="1" applyBorder="1" applyAlignment="1">
      <alignment vertical="center"/>
    </xf>
    <xf numFmtId="164" fontId="11" fillId="0" borderId="39" xfId="0" applyFont="1" applyFill="1" applyBorder="1" applyAlignment="1">
      <alignment horizontal="right" vertical="center"/>
    </xf>
    <xf numFmtId="167" fontId="11" fillId="0" borderId="40" xfId="0" applyNumberFormat="1" applyFont="1" applyFill="1" applyBorder="1" applyAlignment="1">
      <alignment vertical="center"/>
    </xf>
    <xf numFmtId="167" fontId="11" fillId="0" borderId="38" xfId="0" applyNumberFormat="1" applyFont="1" applyFill="1" applyBorder="1" applyAlignment="1">
      <alignment vertical="center"/>
    </xf>
    <xf numFmtId="167" fontId="11" fillId="0" borderId="41" xfId="0" applyNumberFormat="1" applyFont="1" applyFill="1" applyBorder="1" applyAlignment="1">
      <alignment vertical="center"/>
    </xf>
    <xf numFmtId="165" fontId="19" fillId="0" borderId="19" xfId="0" applyNumberFormat="1" applyFont="1" applyFill="1" applyBorder="1" applyAlignment="1">
      <alignment vertical="center" wrapText="1"/>
    </xf>
    <xf numFmtId="166" fontId="10" fillId="5" borderId="20" xfId="0" applyNumberFormat="1" applyFont="1" applyFill="1" applyBorder="1" applyAlignment="1">
      <alignment vertical="center"/>
    </xf>
    <xf numFmtId="166" fontId="10" fillId="5" borderId="21" xfId="0" applyNumberFormat="1" applyFont="1" applyFill="1" applyBorder="1" applyAlignment="1">
      <alignment vertical="center"/>
    </xf>
    <xf numFmtId="166" fontId="10" fillId="5" borderId="22" xfId="0" applyNumberFormat="1" applyFont="1" applyFill="1" applyBorder="1" applyAlignment="1">
      <alignment vertical="center"/>
    </xf>
    <xf numFmtId="164" fontId="11" fillId="0" borderId="27" xfId="0" applyFont="1" applyFill="1" applyBorder="1" applyAlignment="1">
      <alignment horizontal="right" vertical="center"/>
    </xf>
    <xf numFmtId="167" fontId="11" fillId="0" borderId="28" xfId="0" applyNumberFormat="1" applyFont="1" applyFill="1" applyBorder="1" applyAlignment="1">
      <alignment vertical="center"/>
    </xf>
    <xf numFmtId="167" fontId="11" fillId="0" borderId="29" xfId="0" applyNumberFormat="1" applyFont="1" applyFill="1" applyBorder="1" applyAlignment="1">
      <alignment vertical="center"/>
    </xf>
    <xf numFmtId="167" fontId="11" fillId="0" borderId="30" xfId="0" applyNumberFormat="1" applyFont="1" applyFill="1" applyBorder="1" applyAlignment="1">
      <alignment vertical="center"/>
    </xf>
    <xf numFmtId="165" fontId="8" fillId="2" borderId="76" xfId="0" applyNumberFormat="1" applyFont="1" applyFill="1" applyBorder="1" applyAlignment="1">
      <alignment horizontal="center" vertical="center"/>
    </xf>
    <xf numFmtId="165" fontId="10" fillId="2" borderId="77" xfId="0" applyNumberFormat="1" applyFont="1" applyFill="1" applyBorder="1" applyAlignment="1">
      <alignment vertical="center" wrapText="1"/>
    </xf>
    <xf numFmtId="166" fontId="10" fillId="2" borderId="78" xfId="0" applyNumberFormat="1" applyFont="1" applyFill="1" applyBorder="1" applyAlignment="1">
      <alignment vertical="center"/>
    </xf>
    <xf numFmtId="166" fontId="10" fillId="2" borderId="76" xfId="0" applyNumberFormat="1" applyFont="1" applyFill="1" applyBorder="1" applyAlignment="1">
      <alignment vertical="center"/>
    </xf>
    <xf numFmtId="166" fontId="10" fillId="2" borderId="79" xfId="0" applyNumberFormat="1" applyFont="1" applyFill="1" applyBorder="1" applyAlignment="1">
      <alignment vertical="center"/>
    </xf>
    <xf numFmtId="165" fontId="8" fillId="0" borderId="57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left" vertical="center" wrapText="1"/>
    </xf>
    <xf numFmtId="165" fontId="10" fillId="4" borderId="14" xfId="0" applyNumberFormat="1" applyFont="1" applyFill="1" applyBorder="1" applyAlignment="1">
      <alignment horizontal="center" vertical="center"/>
    </xf>
    <xf numFmtId="165" fontId="10" fillId="4" borderId="15" xfId="0" applyNumberFormat="1" applyFont="1" applyFill="1" applyBorder="1" applyAlignment="1">
      <alignment vertical="center" wrapText="1"/>
    </xf>
    <xf numFmtId="166" fontId="10" fillId="4" borderId="55" xfId="0" applyNumberFormat="1" applyFont="1" applyFill="1" applyBorder="1" applyAlignment="1">
      <alignment vertical="center"/>
    </xf>
    <xf numFmtId="166" fontId="10" fillId="4" borderId="18" xfId="0" applyNumberFormat="1" applyFont="1" applyFill="1" applyBorder="1" applyAlignment="1">
      <alignment vertical="center"/>
    </xf>
    <xf numFmtId="166" fontId="10" fillId="4" borderId="56" xfId="0" applyNumberFormat="1" applyFont="1" applyFill="1" applyBorder="1" applyAlignment="1">
      <alignment vertical="center"/>
    </xf>
    <xf numFmtId="165" fontId="10" fillId="4" borderId="18" xfId="0" applyNumberFormat="1" applyFont="1" applyFill="1" applyBorder="1" applyAlignment="1">
      <alignment horizontal="center" vertical="center"/>
    </xf>
    <xf numFmtId="165" fontId="10" fillId="4" borderId="31" xfId="0" applyNumberFormat="1" applyFont="1" applyFill="1" applyBorder="1" applyAlignment="1">
      <alignment vertical="center"/>
    </xf>
    <xf numFmtId="166" fontId="6" fillId="4" borderId="55" xfId="0" applyNumberFormat="1" applyFont="1" applyFill="1" applyBorder="1" applyAlignment="1">
      <alignment vertical="center"/>
    </xf>
    <xf numFmtId="166" fontId="6" fillId="4" borderId="18" xfId="0" applyNumberFormat="1" applyFont="1" applyFill="1" applyBorder="1" applyAlignment="1">
      <alignment vertical="center"/>
    </xf>
    <xf numFmtId="166" fontId="6" fillId="4" borderId="56" xfId="0" applyNumberFormat="1" applyFont="1" applyFill="1" applyBorder="1" applyAlignment="1">
      <alignment vertical="center"/>
    </xf>
    <xf numFmtId="164" fontId="6" fillId="0" borderId="19" xfId="0" applyFont="1" applyBorder="1" applyAlignment="1">
      <alignment/>
    </xf>
    <xf numFmtId="164" fontId="6" fillId="0" borderId="27" xfId="0" applyFont="1" applyBorder="1" applyAlignment="1">
      <alignment/>
    </xf>
    <xf numFmtId="164" fontId="2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6" fillId="0" borderId="0" xfId="0" applyFont="1" applyBorder="1" applyAlignment="1">
      <alignment horizontal="right" vertical="center"/>
    </xf>
    <xf numFmtId="164" fontId="6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right"/>
    </xf>
    <xf numFmtId="165" fontId="3" fillId="0" borderId="9" xfId="0" applyNumberFormat="1" applyFont="1" applyBorder="1" applyAlignment="1">
      <alignment horizontal="center" vertical="center" wrapText="1"/>
    </xf>
    <xf numFmtId="164" fontId="6" fillId="0" borderId="11" xfId="0" applyFont="1" applyBorder="1" applyAlignment="1">
      <alignment horizontal="center" vertical="center" wrapText="1"/>
    </xf>
    <xf numFmtId="164" fontId="9" fillId="0" borderId="80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/>
    </xf>
    <xf numFmtId="165" fontId="6" fillId="0" borderId="67" xfId="0" applyNumberFormat="1" applyFont="1" applyBorder="1" applyAlignment="1">
      <alignment horizontal="center" vertical="center" textRotation="90" wrapText="1"/>
    </xf>
    <xf numFmtId="165" fontId="6" fillId="0" borderId="81" xfId="0" applyNumberFormat="1" applyFont="1" applyBorder="1" applyAlignment="1">
      <alignment horizontal="center" vertical="center" textRotation="90" wrapText="1"/>
    </xf>
    <xf numFmtId="165" fontId="6" fillId="0" borderId="82" xfId="0" applyNumberFormat="1" applyFont="1" applyBorder="1" applyAlignment="1">
      <alignment horizontal="center" vertical="center" textRotation="90" wrapText="1"/>
    </xf>
    <xf numFmtId="164" fontId="6" fillId="0" borderId="55" xfId="0" applyFont="1" applyBorder="1" applyAlignment="1">
      <alignment horizontal="center" vertical="center"/>
    </xf>
    <xf numFmtId="164" fontId="6" fillId="0" borderId="56" xfId="0" applyFont="1" applyBorder="1" applyAlignment="1">
      <alignment horizontal="center" vertical="center"/>
    </xf>
    <xf numFmtId="164" fontId="21" fillId="0" borderId="5" xfId="0" applyFont="1" applyBorder="1" applyAlignment="1">
      <alignment horizontal="center" vertical="center" wrapText="1"/>
    </xf>
    <xf numFmtId="164" fontId="21" fillId="0" borderId="6" xfId="0" applyFont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3" xfId="0" applyFont="1" applyBorder="1" applyAlignment="1">
      <alignment horizontal="center" vertical="center" wrapText="1"/>
    </xf>
    <xf numFmtId="164" fontId="21" fillId="0" borderId="84" xfId="0" applyFont="1" applyBorder="1" applyAlignment="1">
      <alignment horizontal="center" vertical="center" wrapText="1"/>
    </xf>
    <xf numFmtId="164" fontId="21" fillId="0" borderId="85" xfId="0" applyFont="1" applyBorder="1" applyAlignment="1">
      <alignment horizontal="center" vertical="center" wrapText="1"/>
    </xf>
    <xf numFmtId="164" fontId="21" fillId="0" borderId="86" xfId="0" applyFont="1" applyBorder="1" applyAlignment="1">
      <alignment horizontal="center" vertical="center" wrapText="1"/>
    </xf>
    <xf numFmtId="164" fontId="21" fillId="0" borderId="87" xfId="0" applyFont="1" applyBorder="1" applyAlignment="1">
      <alignment horizontal="center" vertical="center" wrapText="1"/>
    </xf>
    <xf numFmtId="165" fontId="12" fillId="2" borderId="9" xfId="0" applyNumberFormat="1" applyFont="1" applyFill="1" applyBorder="1" applyAlignment="1" applyProtection="1">
      <alignment vertical="center" wrapText="1"/>
      <protection/>
    </xf>
    <xf numFmtId="165" fontId="10" fillId="2" borderId="88" xfId="0" applyNumberFormat="1" applyFont="1" applyFill="1" applyBorder="1" applyAlignment="1" applyProtection="1">
      <alignment horizontal="center" vertical="center"/>
      <protection/>
    </xf>
    <xf numFmtId="165" fontId="10" fillId="2" borderId="88" xfId="0" applyNumberFormat="1" applyFont="1" applyFill="1" applyBorder="1" applyAlignment="1" applyProtection="1">
      <alignment horizontal="center" vertical="center" wrapText="1"/>
      <protection/>
    </xf>
    <xf numFmtId="165" fontId="10" fillId="2" borderId="2" xfId="0" applyNumberFormat="1" applyFont="1" applyFill="1" applyBorder="1" applyAlignment="1" applyProtection="1">
      <alignment horizontal="center" vertical="center" wrapText="1"/>
      <protection/>
    </xf>
    <xf numFmtId="165" fontId="10" fillId="2" borderId="2" xfId="0" applyNumberFormat="1" applyFont="1" applyFill="1" applyBorder="1" applyAlignment="1" applyProtection="1">
      <alignment vertical="center" wrapText="1"/>
      <protection/>
    </xf>
    <xf numFmtId="165" fontId="10" fillId="2" borderId="8" xfId="0" applyNumberFormat="1" applyFont="1" applyFill="1" applyBorder="1" applyAlignment="1" applyProtection="1">
      <alignment horizontal="center" vertical="center" wrapText="1"/>
      <protection/>
    </xf>
    <xf numFmtId="166" fontId="10" fillId="2" borderId="89" xfId="0" applyNumberFormat="1" applyFont="1" applyFill="1" applyBorder="1" applyAlignment="1">
      <alignment vertical="center"/>
    </xf>
    <xf numFmtId="166" fontId="10" fillId="2" borderId="90" xfId="0" applyNumberFormat="1" applyFont="1" applyFill="1" applyBorder="1" applyAlignment="1">
      <alignment vertical="center"/>
    </xf>
    <xf numFmtId="166" fontId="10" fillId="2" borderId="91" xfId="0" applyNumberFormat="1" applyFont="1" applyFill="1" applyBorder="1" applyAlignment="1">
      <alignment vertical="center"/>
    </xf>
    <xf numFmtId="166" fontId="10" fillId="2" borderId="92" xfId="0" applyNumberFormat="1" applyFont="1" applyFill="1" applyBorder="1" applyAlignment="1">
      <alignment vertical="center"/>
    </xf>
    <xf numFmtId="166" fontId="10" fillId="2" borderId="93" xfId="0" applyNumberFormat="1" applyFont="1" applyFill="1" applyBorder="1" applyAlignment="1">
      <alignment vertical="center"/>
    </xf>
    <xf numFmtId="165" fontId="6" fillId="2" borderId="12" xfId="0" applyNumberFormat="1" applyFont="1" applyFill="1" applyBorder="1" applyAlignment="1" applyProtection="1">
      <alignment horizontal="right" vertical="center" wrapText="1"/>
      <protection/>
    </xf>
    <xf numFmtId="165" fontId="6" fillId="2" borderId="94" xfId="0" applyNumberFormat="1" applyFont="1" applyFill="1" applyBorder="1" applyAlignment="1" applyProtection="1">
      <alignment horizontal="center" vertical="center"/>
      <protection/>
    </xf>
    <xf numFmtId="165" fontId="10" fillId="2" borderId="94" xfId="0" applyNumberFormat="1" applyFont="1" applyFill="1" applyBorder="1" applyAlignment="1" applyProtection="1">
      <alignment horizontal="center" vertical="center" wrapText="1"/>
      <protection/>
    </xf>
    <xf numFmtId="165" fontId="10" fillId="2" borderId="10" xfId="0" applyNumberFormat="1" applyFont="1" applyFill="1" applyBorder="1" applyAlignment="1" applyProtection="1">
      <alignment horizontal="center" vertical="center" wrapText="1"/>
      <protection/>
    </xf>
    <xf numFmtId="165" fontId="10" fillId="2" borderId="10" xfId="0" applyNumberFormat="1" applyFont="1" applyFill="1" applyBorder="1" applyAlignment="1" applyProtection="1">
      <alignment vertical="center" wrapText="1"/>
      <protection/>
    </xf>
    <xf numFmtId="165" fontId="10" fillId="2" borderId="11" xfId="0" applyNumberFormat="1" applyFont="1" applyFill="1" applyBorder="1" applyAlignment="1" applyProtection="1">
      <alignment horizontal="center" vertical="center" wrapText="1"/>
      <protection/>
    </xf>
    <xf numFmtId="167" fontId="6" fillId="2" borderId="12" xfId="0" applyNumberFormat="1" applyFont="1" applyFill="1" applyBorder="1" applyAlignment="1">
      <alignment vertical="center"/>
    </xf>
    <xf numFmtId="167" fontId="6" fillId="2" borderId="10" xfId="0" applyNumberFormat="1" applyFont="1" applyFill="1" applyBorder="1" applyAlignment="1">
      <alignment vertical="center"/>
    </xf>
    <xf numFmtId="167" fontId="6" fillId="2" borderId="13" xfId="0" applyNumberFormat="1" applyFont="1" applyFill="1" applyBorder="1" applyAlignment="1">
      <alignment vertical="center"/>
    </xf>
    <xf numFmtId="167" fontId="6" fillId="2" borderId="95" xfId="0" applyNumberFormat="1" applyFont="1" applyFill="1" applyBorder="1" applyAlignment="1">
      <alignment vertical="center"/>
    </xf>
    <xf numFmtId="167" fontId="6" fillId="2" borderId="96" xfId="0" applyNumberFormat="1" applyFont="1" applyFill="1" applyBorder="1" applyAlignment="1">
      <alignment vertical="center"/>
    </xf>
    <xf numFmtId="167" fontId="6" fillId="2" borderId="97" xfId="0" applyNumberFormat="1" applyFont="1" applyFill="1" applyBorder="1" applyAlignment="1">
      <alignment vertical="center"/>
    </xf>
    <xf numFmtId="167" fontId="6" fillId="2" borderId="98" xfId="0" applyNumberFormat="1" applyFont="1" applyFill="1" applyBorder="1" applyAlignment="1">
      <alignment vertical="center"/>
    </xf>
    <xf numFmtId="167" fontId="6" fillId="2" borderId="99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 applyProtection="1">
      <alignment vertical="center" wrapText="1"/>
      <protection/>
    </xf>
    <xf numFmtId="165" fontId="6" fillId="0" borderId="100" xfId="0" applyNumberFormat="1" applyFont="1" applyBorder="1" applyAlignment="1" applyProtection="1">
      <alignment horizontal="center" vertical="center"/>
      <protection/>
    </xf>
    <xf numFmtId="165" fontId="6" fillId="0" borderId="100" xfId="0" applyNumberFormat="1" applyFont="1" applyFill="1" applyBorder="1" applyAlignment="1" applyProtection="1">
      <alignment horizontal="center" vertical="center" wrapText="1"/>
      <protection/>
    </xf>
    <xf numFmtId="165" fontId="6" fillId="0" borderId="14" xfId="0" applyNumberFormat="1" applyFont="1" applyFill="1" applyBorder="1" applyAlignment="1" applyProtection="1">
      <alignment horizontal="center" vertical="center" wrapText="1"/>
      <protection/>
    </xf>
    <xf numFmtId="165" fontId="6" fillId="0" borderId="47" xfId="0" applyNumberFormat="1" applyFont="1" applyFill="1" applyBorder="1" applyAlignment="1" applyProtection="1">
      <alignment vertical="center"/>
      <protection/>
    </xf>
    <xf numFmtId="165" fontId="6" fillId="0" borderId="48" xfId="0" applyNumberFormat="1" applyFont="1" applyFill="1" applyBorder="1" applyAlignment="1" applyProtection="1">
      <alignment horizontal="center" vertical="center" wrapText="1"/>
      <protection/>
    </xf>
    <xf numFmtId="166" fontId="10" fillId="0" borderId="16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166" fontId="10" fillId="0" borderId="17" xfId="0" applyNumberFormat="1" applyFont="1" applyBorder="1" applyAlignment="1">
      <alignment vertical="center"/>
    </xf>
    <xf numFmtId="166" fontId="10" fillId="0" borderId="101" xfId="0" applyNumberFormat="1" applyFont="1" applyBorder="1" applyAlignment="1">
      <alignment vertical="center"/>
    </xf>
    <xf numFmtId="166" fontId="6" fillId="0" borderId="102" xfId="0" applyNumberFormat="1" applyFont="1" applyBorder="1" applyAlignment="1">
      <alignment vertical="center"/>
    </xf>
    <xf numFmtId="166" fontId="10" fillId="0" borderId="103" xfId="0" applyNumberFormat="1" applyFont="1" applyBorder="1" applyAlignment="1">
      <alignment vertical="center"/>
    </xf>
    <xf numFmtId="166" fontId="10" fillId="0" borderId="104" xfId="0" applyNumberFormat="1" applyFont="1" applyBorder="1" applyAlignment="1">
      <alignment vertical="center"/>
    </xf>
    <xf numFmtId="166" fontId="10" fillId="0" borderId="105" xfId="0" applyNumberFormat="1" applyFont="1" applyBorder="1" applyAlignment="1">
      <alignment vertical="center"/>
    </xf>
    <xf numFmtId="165" fontId="3" fillId="0" borderId="55" xfId="0" applyNumberFormat="1" applyFont="1" applyFill="1" applyBorder="1" applyAlignment="1" applyProtection="1">
      <alignment vertical="center" wrapText="1"/>
      <protection/>
    </xf>
    <xf numFmtId="165" fontId="6" fillId="0" borderId="106" xfId="0" applyNumberFormat="1" applyFont="1" applyFill="1" applyBorder="1" applyAlignment="1" applyProtection="1">
      <alignment horizontal="center" vertical="center" wrapText="1"/>
      <protection/>
    </xf>
    <xf numFmtId="165" fontId="6" fillId="0" borderId="18" xfId="0" applyNumberFormat="1" applyFont="1" applyFill="1" applyBorder="1" applyAlignment="1" applyProtection="1">
      <alignment horizontal="center" vertical="center" wrapText="1"/>
      <protection/>
    </xf>
    <xf numFmtId="165" fontId="6" fillId="0" borderId="18" xfId="0" applyNumberFormat="1" applyFont="1" applyFill="1" applyBorder="1" applyAlignment="1" applyProtection="1">
      <alignment vertical="center"/>
      <protection/>
    </xf>
    <xf numFmtId="165" fontId="6" fillId="0" borderId="31" xfId="0" applyNumberFormat="1" applyFont="1" applyFill="1" applyBorder="1" applyAlignment="1" applyProtection="1">
      <alignment horizontal="center" vertical="center" wrapText="1"/>
      <protection/>
    </xf>
    <xf numFmtId="166" fontId="10" fillId="3" borderId="55" xfId="0" applyNumberFormat="1" applyFont="1" applyFill="1" applyBorder="1" applyAlignment="1">
      <alignment vertical="center"/>
    </xf>
    <xf numFmtId="166" fontId="10" fillId="3" borderId="56" xfId="0" applyNumberFormat="1" applyFont="1" applyFill="1" applyBorder="1" applyAlignment="1">
      <alignment vertical="center"/>
    </xf>
    <xf numFmtId="166" fontId="10" fillId="3" borderId="107" xfId="0" applyNumberFormat="1" applyFont="1" applyFill="1" applyBorder="1" applyAlignment="1">
      <alignment vertical="center"/>
    </xf>
    <xf numFmtId="166" fontId="6" fillId="3" borderId="108" xfId="0" applyNumberFormat="1" applyFont="1" applyFill="1" applyBorder="1" applyAlignment="1">
      <alignment vertical="center"/>
    </xf>
    <xf numFmtId="166" fontId="10" fillId="3" borderId="109" xfId="0" applyNumberFormat="1" applyFont="1" applyFill="1" applyBorder="1" applyAlignment="1">
      <alignment vertical="center"/>
    </xf>
    <xf numFmtId="166" fontId="10" fillId="3" borderId="110" xfId="0" applyNumberFormat="1" applyFont="1" applyFill="1" applyBorder="1" applyAlignment="1">
      <alignment vertical="center"/>
    </xf>
    <xf numFmtId="166" fontId="10" fillId="3" borderId="111" xfId="0" applyNumberFormat="1" applyFont="1" applyFill="1" applyBorder="1" applyAlignment="1">
      <alignment vertical="center"/>
    </xf>
    <xf numFmtId="165" fontId="8" fillId="0" borderId="55" xfId="0" applyNumberFormat="1" applyFont="1" applyBorder="1" applyAlignment="1" applyProtection="1">
      <alignment horizontal="center" vertical="center" textRotation="90" wrapText="1"/>
      <protection/>
    </xf>
    <xf numFmtId="165" fontId="14" fillId="0" borderId="21" xfId="0" applyNumberFormat="1" applyFont="1" applyBorder="1" applyAlignment="1" applyProtection="1">
      <alignment vertical="center" wrapText="1"/>
      <protection/>
    </xf>
    <xf numFmtId="165" fontId="6" fillId="0" borderId="18" xfId="0" applyNumberFormat="1" applyFont="1" applyBorder="1" applyAlignment="1" applyProtection="1">
      <alignment horizontal="center" vertical="center" wrapText="1"/>
      <protection/>
    </xf>
    <xf numFmtId="165" fontId="6" fillId="0" borderId="19" xfId="0" applyNumberFormat="1" applyFont="1" applyFill="1" applyBorder="1" applyAlignment="1" applyProtection="1">
      <alignment horizontal="center" vertical="center" wrapText="1"/>
      <protection/>
    </xf>
    <xf numFmtId="166" fontId="10" fillId="5" borderId="112" xfId="0" applyNumberFormat="1" applyFont="1" applyFill="1" applyBorder="1" applyAlignment="1">
      <alignment vertical="center"/>
    </xf>
    <xf numFmtId="166" fontId="6" fillId="5" borderId="113" xfId="0" applyNumberFormat="1" applyFont="1" applyFill="1" applyBorder="1" applyAlignment="1">
      <alignment vertical="center"/>
    </xf>
    <xf numFmtId="166" fontId="10" fillId="5" borderId="114" xfId="0" applyNumberFormat="1" applyFont="1" applyFill="1" applyBorder="1" applyAlignment="1">
      <alignment vertical="center"/>
    </xf>
    <xf numFmtId="166" fontId="10" fillId="5" borderId="115" xfId="0" applyNumberFormat="1" applyFont="1" applyFill="1" applyBorder="1" applyAlignment="1">
      <alignment vertical="center"/>
    </xf>
    <xf numFmtId="166" fontId="10" fillId="5" borderId="116" xfId="0" applyNumberFormat="1" applyFont="1" applyFill="1" applyBorder="1" applyAlignment="1">
      <alignment vertical="center"/>
    </xf>
    <xf numFmtId="165" fontId="8" fillId="0" borderId="25" xfId="0" applyNumberFormat="1" applyFont="1" applyBorder="1" applyAlignment="1" applyProtection="1">
      <alignment horizontal="center" vertical="center" wrapText="1"/>
      <protection/>
    </xf>
    <xf numFmtId="165" fontId="8" fillId="0" borderId="117" xfId="0" applyNumberFormat="1" applyFont="1" applyBorder="1" applyAlignment="1" applyProtection="1">
      <alignment vertical="center" wrapText="1"/>
      <protection/>
    </xf>
    <xf numFmtId="165" fontId="6" fillId="0" borderId="25" xfId="0" applyNumberFormat="1" applyFont="1" applyFill="1" applyBorder="1" applyAlignment="1" applyProtection="1">
      <alignment vertical="center"/>
      <protection/>
    </xf>
    <xf numFmtId="165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10" fillId="0" borderId="24" xfId="0" applyNumberFormat="1" applyFont="1" applyBorder="1" applyAlignment="1">
      <alignment vertical="center"/>
    </xf>
    <xf numFmtId="166" fontId="6" fillId="0" borderId="25" xfId="0" applyNumberFormat="1" applyFont="1" applyBorder="1" applyAlignment="1">
      <alignment vertical="center"/>
    </xf>
    <xf numFmtId="166" fontId="10" fillId="0" borderId="26" xfId="0" applyNumberFormat="1" applyFont="1" applyBorder="1" applyAlignment="1">
      <alignment vertical="center"/>
    </xf>
    <xf numFmtId="166" fontId="10" fillId="0" borderId="118" xfId="0" applyNumberFormat="1" applyFont="1" applyBorder="1" applyAlignment="1">
      <alignment vertical="center"/>
    </xf>
    <xf numFmtId="166" fontId="6" fillId="0" borderId="119" xfId="0" applyNumberFormat="1" applyFont="1" applyBorder="1" applyAlignment="1">
      <alignment vertical="center"/>
    </xf>
    <xf numFmtId="166" fontId="10" fillId="0" borderId="120" xfId="0" applyNumberFormat="1" applyFont="1" applyBorder="1" applyAlignment="1">
      <alignment vertical="center"/>
    </xf>
    <xf numFmtId="166" fontId="10" fillId="0" borderId="121" xfId="0" applyNumberFormat="1" applyFont="1" applyBorder="1" applyAlignment="1">
      <alignment vertical="center"/>
    </xf>
    <xf numFmtId="166" fontId="10" fillId="0" borderId="122" xfId="0" applyNumberFormat="1" applyFont="1" applyBorder="1" applyAlignment="1">
      <alignment vertical="center"/>
    </xf>
    <xf numFmtId="165" fontId="14" fillId="0" borderId="25" xfId="0" applyNumberFormat="1" applyFont="1" applyBorder="1" applyAlignment="1" applyProtection="1">
      <alignment vertical="center" wrapText="1"/>
      <protection/>
    </xf>
    <xf numFmtId="165" fontId="6" fillId="0" borderId="26" xfId="0" applyNumberFormat="1" applyFont="1" applyFill="1" applyBorder="1" applyAlignment="1" applyProtection="1">
      <alignment horizontal="center" vertical="center" wrapText="1"/>
      <protection/>
    </xf>
    <xf numFmtId="165" fontId="14" fillId="0" borderId="29" xfId="0" applyNumberFormat="1" applyFont="1" applyBorder="1" applyAlignment="1" applyProtection="1">
      <alignment vertical="center" wrapText="1"/>
      <protection/>
    </xf>
    <xf numFmtId="165" fontId="6" fillId="0" borderId="29" xfId="0" applyNumberFormat="1" applyFont="1" applyFill="1" applyBorder="1" applyAlignment="1" applyProtection="1">
      <alignment vertical="center"/>
      <protection/>
    </xf>
    <xf numFmtId="165" fontId="6" fillId="0" borderId="30" xfId="0" applyNumberFormat="1" applyFont="1" applyFill="1" applyBorder="1" applyAlignment="1" applyProtection="1">
      <alignment horizontal="center" vertical="center" wrapText="1"/>
      <protection/>
    </xf>
    <xf numFmtId="166" fontId="10" fillId="0" borderId="28" xfId="0" applyNumberFormat="1" applyFont="1" applyBorder="1" applyAlignment="1">
      <alignment vertical="center"/>
    </xf>
    <xf numFmtId="166" fontId="6" fillId="0" borderId="29" xfId="0" applyNumberFormat="1" applyFont="1" applyBorder="1" applyAlignment="1">
      <alignment vertical="center"/>
    </xf>
    <xf numFmtId="166" fontId="10" fillId="0" borderId="30" xfId="0" applyNumberFormat="1" applyFont="1" applyBorder="1" applyAlignment="1">
      <alignment vertical="center"/>
    </xf>
    <xf numFmtId="166" fontId="10" fillId="0" borderId="123" xfId="0" applyNumberFormat="1" applyFont="1" applyBorder="1" applyAlignment="1">
      <alignment vertical="center"/>
    </xf>
    <xf numFmtId="166" fontId="6" fillId="0" borderId="124" xfId="0" applyNumberFormat="1" applyFont="1" applyBorder="1" applyAlignment="1">
      <alignment vertical="center"/>
    </xf>
    <xf numFmtId="166" fontId="10" fillId="0" borderId="125" xfId="0" applyNumberFormat="1" applyFont="1" applyBorder="1" applyAlignment="1">
      <alignment vertical="center"/>
    </xf>
    <xf numFmtId="166" fontId="10" fillId="0" borderId="126" xfId="0" applyNumberFormat="1" applyFont="1" applyBorder="1" applyAlignment="1">
      <alignment vertical="center"/>
    </xf>
    <xf numFmtId="166" fontId="10" fillId="0" borderId="127" xfId="0" applyNumberFormat="1" applyFont="1" applyBorder="1" applyAlignment="1">
      <alignment vertical="center"/>
    </xf>
    <xf numFmtId="166" fontId="10" fillId="5" borderId="128" xfId="0" applyNumberFormat="1" applyFont="1" applyFill="1" applyBorder="1" applyAlignment="1">
      <alignment vertical="center"/>
    </xf>
    <xf numFmtId="166" fontId="6" fillId="5" borderId="129" xfId="0" applyNumberFormat="1" applyFont="1" applyFill="1" applyBorder="1" applyAlignment="1">
      <alignment vertical="center"/>
    </xf>
    <xf numFmtId="166" fontId="10" fillId="5" borderId="130" xfId="0" applyNumberFormat="1" applyFont="1" applyFill="1" applyBorder="1" applyAlignment="1">
      <alignment vertical="center"/>
    </xf>
    <xf numFmtId="166" fontId="10" fillId="5" borderId="131" xfId="0" applyNumberFormat="1" applyFont="1" applyFill="1" applyBorder="1" applyAlignment="1">
      <alignment vertical="center"/>
    </xf>
    <xf numFmtId="166" fontId="10" fillId="5" borderId="132" xfId="0" applyNumberFormat="1" applyFont="1" applyFill="1" applyBorder="1" applyAlignment="1">
      <alignment vertical="center"/>
    </xf>
    <xf numFmtId="165" fontId="8" fillId="0" borderId="55" xfId="0" applyNumberFormat="1" applyFont="1" applyFill="1" applyBorder="1" applyAlignment="1" applyProtection="1">
      <alignment horizontal="center" vertical="center" wrapText="1"/>
      <protection/>
    </xf>
    <xf numFmtId="165" fontId="8" fillId="0" borderId="133" xfId="0" applyNumberFormat="1" applyFont="1" applyBorder="1" applyAlignment="1" applyProtection="1">
      <alignment vertical="center" wrapText="1"/>
      <protection/>
    </xf>
    <xf numFmtId="165" fontId="6" fillId="0" borderId="18" xfId="0" applyNumberFormat="1" applyFont="1" applyBorder="1" applyAlignment="1" applyProtection="1">
      <alignment horizontal="center" vertical="center"/>
      <protection/>
    </xf>
    <xf numFmtId="165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10" fillId="0" borderId="20" xfId="0" applyNumberFormat="1" applyFont="1" applyBorder="1" applyAlignment="1">
      <alignment vertical="center"/>
    </xf>
    <xf numFmtId="166" fontId="6" fillId="0" borderId="21" xfId="0" applyNumberFormat="1" applyFont="1" applyBorder="1" applyAlignment="1">
      <alignment vertical="center"/>
    </xf>
    <xf numFmtId="166" fontId="10" fillId="0" borderId="22" xfId="0" applyNumberFormat="1" applyFont="1" applyBorder="1" applyAlignment="1">
      <alignment vertical="center"/>
    </xf>
    <xf numFmtId="166" fontId="10" fillId="0" borderId="112" xfId="0" applyNumberFormat="1" applyFont="1" applyBorder="1" applyAlignment="1">
      <alignment vertical="center"/>
    </xf>
    <xf numFmtId="166" fontId="6" fillId="0" borderId="113" xfId="0" applyNumberFormat="1" applyFont="1" applyBorder="1" applyAlignment="1">
      <alignment vertical="center"/>
    </xf>
    <xf numFmtId="166" fontId="10" fillId="0" borderId="114" xfId="0" applyNumberFormat="1" applyFont="1" applyBorder="1" applyAlignment="1">
      <alignment vertical="center"/>
    </xf>
    <xf numFmtId="166" fontId="10" fillId="0" borderId="115" xfId="0" applyNumberFormat="1" applyFont="1" applyBorder="1" applyAlignment="1">
      <alignment vertical="center"/>
    </xf>
    <xf numFmtId="166" fontId="10" fillId="0" borderId="116" xfId="0" applyNumberFormat="1" applyFont="1" applyBorder="1" applyAlignment="1">
      <alignment vertical="center"/>
    </xf>
    <xf numFmtId="165" fontId="8" fillId="0" borderId="134" xfId="0" applyNumberFormat="1" applyFont="1" applyBorder="1" applyAlignment="1" applyProtection="1">
      <alignment vertical="center" wrapText="1"/>
      <protection/>
    </xf>
    <xf numFmtId="165" fontId="3" fillId="0" borderId="52" xfId="0" applyNumberFormat="1" applyFont="1" applyFill="1" applyBorder="1" applyAlignment="1" applyProtection="1">
      <alignment vertical="center" wrapText="1"/>
      <protection/>
    </xf>
    <xf numFmtId="165" fontId="6" fillId="0" borderId="32" xfId="0" applyNumberFormat="1" applyFont="1" applyBorder="1" applyAlignment="1" applyProtection="1">
      <alignment horizontal="center" vertical="center"/>
      <protection/>
    </xf>
    <xf numFmtId="165" fontId="6" fillId="0" borderId="32" xfId="0" applyNumberFormat="1" applyFont="1" applyFill="1" applyBorder="1" applyAlignment="1" applyProtection="1">
      <alignment horizontal="center" vertical="center" wrapText="1"/>
      <protection/>
    </xf>
    <xf numFmtId="165" fontId="6" fillId="0" borderId="37" xfId="0" applyNumberFormat="1" applyFont="1" applyFill="1" applyBorder="1" applyAlignment="1" applyProtection="1">
      <alignment horizontal="center" vertical="center" wrapText="1"/>
      <protection/>
    </xf>
    <xf numFmtId="165" fontId="3" fillId="0" borderId="55" xfId="0" applyNumberFormat="1" applyFont="1" applyFill="1" applyBorder="1" applyAlignment="1" applyProtection="1">
      <alignment horizontal="left" vertical="center" wrapText="1"/>
      <protection/>
    </xf>
    <xf numFmtId="165" fontId="6" fillId="0" borderId="106" xfId="0" applyNumberFormat="1" applyFont="1" applyFill="1" applyBorder="1" applyAlignment="1" applyProtection="1">
      <alignment horizontal="center" vertical="center"/>
      <protection/>
    </xf>
    <xf numFmtId="165" fontId="6" fillId="0" borderId="18" xfId="0" applyNumberFormat="1" applyFont="1" applyFill="1" applyBorder="1" applyAlignment="1" applyProtection="1">
      <alignment horizontal="center" vertical="center"/>
      <protection/>
    </xf>
    <xf numFmtId="165" fontId="6" fillId="0" borderId="56" xfId="0" applyNumberFormat="1" applyFont="1" applyFill="1" applyBorder="1" applyAlignment="1" applyProtection="1">
      <alignment horizontal="center" vertical="center"/>
      <protection/>
    </xf>
    <xf numFmtId="165" fontId="8" fillId="0" borderId="55" xfId="0" applyNumberFormat="1" applyFont="1" applyFill="1" applyBorder="1" applyAlignment="1" applyProtection="1">
      <alignment horizontal="center" vertical="center" textRotation="90" wrapText="1"/>
      <protection/>
    </xf>
    <xf numFmtId="165" fontId="3" fillId="0" borderId="135" xfId="0" applyNumberFormat="1" applyFont="1" applyBorder="1" applyAlignment="1" applyProtection="1">
      <alignment vertical="center" wrapText="1"/>
      <protection/>
    </xf>
    <xf numFmtId="165" fontId="6" fillId="0" borderId="32" xfId="0" applyNumberFormat="1" applyFont="1" applyFill="1" applyBorder="1" applyAlignment="1" applyProtection="1">
      <alignment horizontal="center" vertical="center"/>
      <protection/>
    </xf>
    <xf numFmtId="165" fontId="6" fillId="0" borderId="37" xfId="0" applyNumberFormat="1" applyFont="1" applyFill="1" applyBorder="1" applyAlignment="1" applyProtection="1">
      <alignment horizontal="center" vertical="center"/>
      <protection/>
    </xf>
    <xf numFmtId="165" fontId="8" fillId="0" borderId="18" xfId="0" applyNumberFormat="1" applyFont="1" applyBorder="1" applyAlignment="1" applyProtection="1">
      <alignment horizontal="center" vertical="center" wrapText="1"/>
      <protection/>
    </xf>
    <xf numFmtId="165" fontId="8" fillId="0" borderId="136" xfId="0" applyNumberFormat="1" applyFont="1" applyBorder="1" applyAlignment="1" applyProtection="1">
      <alignment vertical="center" wrapText="1"/>
      <protection/>
    </xf>
    <xf numFmtId="166" fontId="10" fillId="0" borderId="52" xfId="0" applyNumberFormat="1" applyFont="1" applyBorder="1" applyAlignment="1">
      <alignment vertical="center"/>
    </xf>
    <xf numFmtId="166" fontId="6" fillId="0" borderId="32" xfId="0" applyNumberFormat="1" applyFont="1" applyBorder="1" applyAlignment="1">
      <alignment vertical="center"/>
    </xf>
    <xf numFmtId="166" fontId="10" fillId="0" borderId="53" xfId="0" applyNumberFormat="1" applyFont="1" applyBorder="1" applyAlignment="1">
      <alignment vertical="center"/>
    </xf>
    <xf numFmtId="166" fontId="10" fillId="0" borderId="128" xfId="0" applyNumberFormat="1" applyFont="1" applyBorder="1" applyAlignment="1">
      <alignment vertical="center"/>
    </xf>
    <xf numFmtId="166" fontId="6" fillId="0" borderId="129" xfId="0" applyNumberFormat="1" applyFont="1" applyBorder="1" applyAlignment="1">
      <alignment vertical="center"/>
    </xf>
    <xf numFmtId="166" fontId="10" fillId="0" borderId="130" xfId="0" applyNumberFormat="1" applyFont="1" applyBorder="1" applyAlignment="1">
      <alignment vertical="center"/>
    </xf>
    <xf numFmtId="166" fontId="10" fillId="0" borderId="131" xfId="0" applyNumberFormat="1" applyFont="1" applyBorder="1" applyAlignment="1">
      <alignment vertical="center"/>
    </xf>
    <xf numFmtId="166" fontId="10" fillId="0" borderId="132" xfId="0" applyNumberFormat="1" applyFont="1" applyBorder="1" applyAlignment="1">
      <alignment vertical="center"/>
    </xf>
    <xf numFmtId="165" fontId="8" fillId="0" borderId="100" xfId="0" applyNumberFormat="1" applyFont="1" applyBorder="1" applyAlignment="1" applyProtection="1">
      <alignment vertical="center" wrapText="1"/>
      <protection/>
    </xf>
    <xf numFmtId="165" fontId="3" fillId="0" borderId="32" xfId="0" applyNumberFormat="1" applyFont="1" applyBorder="1" applyAlignment="1" applyProtection="1">
      <alignment vertical="center" wrapText="1"/>
      <protection/>
    </xf>
    <xf numFmtId="165" fontId="6" fillId="0" borderId="32" xfId="0" applyNumberFormat="1" applyFont="1" applyFill="1" applyBorder="1" applyAlignment="1" applyProtection="1">
      <alignment vertical="center"/>
      <protection/>
    </xf>
    <xf numFmtId="165" fontId="8" fillId="0" borderId="31" xfId="0" applyNumberFormat="1" applyFont="1" applyBorder="1" applyAlignment="1" applyProtection="1">
      <alignment horizontal="center" vertical="center" wrapText="1"/>
      <protection/>
    </xf>
    <xf numFmtId="165" fontId="8" fillId="0" borderId="21" xfId="0" applyNumberFormat="1" applyFont="1" applyBorder="1" applyAlignment="1" applyProtection="1">
      <alignment vertical="center" wrapText="1"/>
      <protection/>
    </xf>
    <xf numFmtId="165" fontId="8" fillId="0" borderId="29" xfId="0" applyNumberFormat="1" applyFont="1" applyBorder="1" applyAlignment="1" applyProtection="1">
      <alignment vertical="center" wrapText="1"/>
      <protection/>
    </xf>
    <xf numFmtId="166" fontId="10" fillId="5" borderId="55" xfId="0" applyNumberFormat="1" applyFont="1" applyFill="1" applyBorder="1" applyAlignment="1">
      <alignment vertical="center"/>
    </xf>
    <xf numFmtId="166" fontId="10" fillId="5" borderId="56" xfId="0" applyNumberFormat="1" applyFont="1" applyFill="1" applyBorder="1" applyAlignment="1">
      <alignment vertical="center"/>
    </xf>
    <xf numFmtId="166" fontId="10" fillId="5" borderId="107" xfId="0" applyNumberFormat="1" applyFont="1" applyFill="1" applyBorder="1" applyAlignment="1">
      <alignment vertical="center"/>
    </xf>
    <xf numFmtId="166" fontId="6" fillId="5" borderId="108" xfId="0" applyNumberFormat="1" applyFont="1" applyFill="1" applyBorder="1" applyAlignment="1">
      <alignment vertical="center"/>
    </xf>
    <xf numFmtId="166" fontId="10" fillId="5" borderId="109" xfId="0" applyNumberFormat="1" applyFont="1" applyFill="1" applyBorder="1" applyAlignment="1">
      <alignment vertical="center"/>
    </xf>
    <xf numFmtId="166" fontId="10" fillId="5" borderId="110" xfId="0" applyNumberFormat="1" applyFont="1" applyFill="1" applyBorder="1" applyAlignment="1">
      <alignment vertical="center"/>
    </xf>
    <xf numFmtId="166" fontId="10" fillId="5" borderId="111" xfId="0" applyNumberFormat="1" applyFont="1" applyFill="1" applyBorder="1" applyAlignment="1">
      <alignment vertical="center"/>
    </xf>
    <xf numFmtId="165" fontId="6" fillId="0" borderId="21" xfId="0" applyNumberFormat="1" applyFont="1" applyFill="1" applyBorder="1" applyAlignment="1" applyProtection="1">
      <alignment vertical="center"/>
      <protection/>
    </xf>
    <xf numFmtId="165" fontId="6" fillId="0" borderId="27" xfId="0" applyNumberFormat="1" applyFont="1" applyFill="1" applyBorder="1" applyAlignment="1" applyProtection="1">
      <alignment horizontal="center" vertical="center" wrapText="1"/>
      <protection/>
    </xf>
    <xf numFmtId="166" fontId="10" fillId="0" borderId="55" xfId="0" applyNumberFormat="1" applyFont="1" applyBorder="1" applyAlignment="1">
      <alignment vertical="center"/>
    </xf>
    <xf numFmtId="166" fontId="6" fillId="0" borderId="18" xfId="0" applyNumberFormat="1" applyFont="1" applyBorder="1" applyAlignment="1">
      <alignment vertical="center"/>
    </xf>
    <xf numFmtId="166" fontId="10" fillId="0" borderId="56" xfId="0" applyNumberFormat="1" applyFont="1" applyBorder="1" applyAlignment="1">
      <alignment vertical="center"/>
    </xf>
    <xf numFmtId="166" fontId="10" fillId="0" borderId="107" xfId="0" applyNumberFormat="1" applyFont="1" applyBorder="1" applyAlignment="1">
      <alignment vertical="center"/>
    </xf>
    <xf numFmtId="166" fontId="6" fillId="0" borderId="108" xfId="0" applyNumberFormat="1" applyFont="1" applyBorder="1" applyAlignment="1">
      <alignment vertical="center"/>
    </xf>
    <xf numFmtId="166" fontId="10" fillId="0" borderId="109" xfId="0" applyNumberFormat="1" applyFont="1" applyBorder="1" applyAlignment="1">
      <alignment vertical="center"/>
    </xf>
    <xf numFmtId="166" fontId="10" fillId="0" borderId="110" xfId="0" applyNumberFormat="1" applyFont="1" applyBorder="1" applyAlignment="1">
      <alignment vertical="center"/>
    </xf>
    <xf numFmtId="166" fontId="10" fillId="0" borderId="111" xfId="0" applyNumberFormat="1" applyFont="1" applyBorder="1" applyAlignment="1">
      <alignment vertical="center"/>
    </xf>
    <xf numFmtId="165" fontId="8" fillId="0" borderId="52" xfId="0" applyNumberFormat="1" applyFont="1" applyBorder="1" applyAlignment="1" applyProtection="1">
      <alignment horizontal="center" vertical="center" textRotation="90" wrapText="1"/>
      <protection/>
    </xf>
    <xf numFmtId="165" fontId="6" fillId="0" borderId="21" xfId="0" applyNumberFormat="1" applyFont="1" applyFill="1" applyBorder="1" applyAlignment="1" applyProtection="1">
      <alignment horizontal="left" vertical="center" wrapText="1"/>
      <protection/>
    </xf>
    <xf numFmtId="165" fontId="6" fillId="0" borderId="31" xfId="0" applyNumberFormat="1" applyFont="1" applyFill="1" applyBorder="1" applyAlignment="1" applyProtection="1">
      <alignment horizontal="center" vertical="center"/>
      <protection/>
    </xf>
    <xf numFmtId="165" fontId="6" fillId="0" borderId="19" xfId="0" applyNumberFormat="1" applyFont="1" applyFill="1" applyBorder="1" applyAlignment="1" applyProtection="1">
      <alignment horizontal="center" vertical="center"/>
      <protection/>
    </xf>
    <xf numFmtId="165" fontId="6" fillId="0" borderId="27" xfId="0" applyNumberFormat="1" applyFont="1" applyFill="1" applyBorder="1" applyAlignment="1" applyProtection="1">
      <alignment horizontal="center" vertical="center"/>
      <protection/>
    </xf>
    <xf numFmtId="165" fontId="6" fillId="0" borderId="25" xfId="0" applyNumberFormat="1" applyFont="1" applyFill="1" applyBorder="1" applyAlignment="1" applyProtection="1">
      <alignment vertical="center" wrapText="1"/>
      <protection/>
    </xf>
    <xf numFmtId="165" fontId="6" fillId="0" borderId="25" xfId="0" applyNumberFormat="1" applyFont="1" applyFill="1" applyBorder="1" applyAlignment="1" applyProtection="1">
      <alignment horizontal="left" vertical="center" wrapText="1"/>
      <protection/>
    </xf>
    <xf numFmtId="165" fontId="6" fillId="0" borderId="29" xfId="0" applyNumberFormat="1" applyFont="1" applyFill="1" applyBorder="1" applyAlignment="1" applyProtection="1">
      <alignment horizontal="left" vertical="center" wrapText="1"/>
      <protection/>
    </xf>
    <xf numFmtId="165" fontId="6" fillId="5" borderId="18" xfId="0" applyNumberFormat="1" applyFont="1" applyFill="1" applyBorder="1" applyAlignment="1" applyProtection="1">
      <alignment vertical="center" wrapText="1"/>
      <protection/>
    </xf>
    <xf numFmtId="165" fontId="6" fillId="5" borderId="106" xfId="0" applyNumberFormat="1" applyFont="1" applyFill="1" applyBorder="1" applyAlignment="1" applyProtection="1">
      <alignment horizontal="center" vertical="center"/>
      <protection/>
    </xf>
    <xf numFmtId="165" fontId="6" fillId="5" borderId="18" xfId="0" applyNumberFormat="1" applyFont="1" applyFill="1" applyBorder="1" applyAlignment="1" applyProtection="1">
      <alignment horizontal="center" vertical="center"/>
      <protection/>
    </xf>
    <xf numFmtId="165" fontId="6" fillId="5" borderId="18" xfId="0" applyNumberFormat="1" applyFont="1" applyFill="1" applyBorder="1" applyAlignment="1" applyProtection="1">
      <alignment vertical="center"/>
      <protection/>
    </xf>
    <xf numFmtId="165" fontId="6" fillId="5" borderId="31" xfId="0" applyNumberFormat="1" applyFont="1" applyFill="1" applyBorder="1" applyAlignment="1" applyProtection="1">
      <alignment horizontal="center" vertical="center"/>
      <protection/>
    </xf>
    <xf numFmtId="165" fontId="6" fillId="0" borderId="21" xfId="0" applyNumberFormat="1" applyFont="1" applyFill="1" applyBorder="1" applyAlignment="1" applyProtection="1">
      <alignment vertical="center" wrapText="1"/>
      <protection/>
    </xf>
    <xf numFmtId="165" fontId="6" fillId="0" borderId="21" xfId="0" applyNumberFormat="1" applyFont="1" applyFill="1" applyBorder="1" applyAlignment="1" applyProtection="1">
      <alignment horizontal="center" vertical="center" wrapText="1"/>
      <protection/>
    </xf>
    <xf numFmtId="165" fontId="6" fillId="0" borderId="38" xfId="0" applyNumberFormat="1" applyFont="1" applyFill="1" applyBorder="1" applyAlignment="1" applyProtection="1">
      <alignment vertical="center" wrapText="1"/>
      <protection/>
    </xf>
    <xf numFmtId="164" fontId="6" fillId="0" borderId="38" xfId="0" applyFont="1" applyBorder="1" applyAlignment="1">
      <alignment horizontal="center" vertical="center" wrapText="1"/>
    </xf>
    <xf numFmtId="165" fontId="6" fillId="0" borderId="38" xfId="0" applyNumberFormat="1" applyFont="1" applyFill="1" applyBorder="1" applyAlignment="1" applyProtection="1">
      <alignment horizontal="center" vertical="center" wrapText="1"/>
      <protection/>
    </xf>
    <xf numFmtId="165" fontId="6" fillId="0" borderId="38" xfId="0" applyNumberFormat="1" applyFont="1" applyFill="1" applyBorder="1" applyAlignment="1" applyProtection="1">
      <alignment vertical="center"/>
      <protection/>
    </xf>
    <xf numFmtId="165" fontId="6" fillId="0" borderId="41" xfId="0" applyNumberFormat="1" applyFont="1" applyFill="1" applyBorder="1" applyAlignment="1" applyProtection="1">
      <alignment horizontal="center" vertical="center" wrapText="1"/>
      <protection/>
    </xf>
    <xf numFmtId="166" fontId="10" fillId="0" borderId="40" xfId="0" applyNumberFormat="1" applyFont="1" applyBorder="1" applyAlignment="1">
      <alignment vertical="center"/>
    </xf>
    <xf numFmtId="166" fontId="6" fillId="0" borderId="38" xfId="0" applyNumberFormat="1" applyFont="1" applyBorder="1" applyAlignment="1">
      <alignment vertical="center"/>
    </xf>
    <xf numFmtId="166" fontId="10" fillId="0" borderId="41" xfId="0" applyNumberFormat="1" applyFont="1" applyBorder="1" applyAlignment="1">
      <alignment vertical="center"/>
    </xf>
    <xf numFmtId="166" fontId="10" fillId="0" borderId="137" xfId="0" applyNumberFormat="1" applyFont="1" applyBorder="1" applyAlignment="1">
      <alignment vertical="center"/>
    </xf>
    <xf numFmtId="166" fontId="6" fillId="0" borderId="138" xfId="0" applyNumberFormat="1" applyFont="1" applyBorder="1" applyAlignment="1">
      <alignment vertical="center"/>
    </xf>
    <xf numFmtId="166" fontId="10" fillId="0" borderId="139" xfId="0" applyNumberFormat="1" applyFont="1" applyBorder="1" applyAlignment="1">
      <alignment vertical="center"/>
    </xf>
    <xf numFmtId="166" fontId="10" fillId="0" borderId="140" xfId="0" applyNumberFormat="1" applyFont="1" applyBorder="1" applyAlignment="1">
      <alignment vertical="center"/>
    </xf>
    <xf numFmtId="166" fontId="10" fillId="0" borderId="141" xfId="0" applyNumberFormat="1" applyFont="1" applyBorder="1" applyAlignment="1">
      <alignment vertical="center"/>
    </xf>
    <xf numFmtId="165" fontId="8" fillId="0" borderId="42" xfId="0" applyNumberFormat="1" applyFont="1" applyBorder="1" applyAlignment="1" applyProtection="1">
      <alignment horizontal="center" vertical="center" textRotation="90" wrapText="1"/>
      <protection/>
    </xf>
    <xf numFmtId="165" fontId="6" fillId="0" borderId="42" xfId="0" applyNumberFormat="1" applyFont="1" applyFill="1" applyBorder="1" applyAlignment="1" applyProtection="1">
      <alignment vertical="center" wrapText="1"/>
      <protection/>
    </xf>
    <xf numFmtId="164" fontId="6" fillId="0" borderId="42" xfId="0" applyFont="1" applyBorder="1" applyAlignment="1">
      <alignment horizontal="center" vertical="center" wrapText="1"/>
    </xf>
    <xf numFmtId="165" fontId="6" fillId="0" borderId="42" xfId="0" applyNumberFormat="1" applyFont="1" applyFill="1" applyBorder="1" applyAlignment="1" applyProtection="1">
      <alignment horizontal="center" vertical="center" wrapText="1"/>
      <protection/>
    </xf>
    <xf numFmtId="165" fontId="6" fillId="0" borderId="42" xfId="0" applyNumberFormat="1" applyFont="1" applyFill="1" applyBorder="1" applyAlignment="1" applyProtection="1">
      <alignment vertical="center"/>
      <protection/>
    </xf>
    <xf numFmtId="166" fontId="10" fillId="0" borderId="42" xfId="0" applyNumberFormat="1" applyFont="1" applyBorder="1" applyAlignment="1">
      <alignment vertical="center"/>
    </xf>
    <xf numFmtId="166" fontId="6" fillId="0" borderId="42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center" vertical="center" textRotation="90" wrapText="1"/>
      <protection/>
    </xf>
    <xf numFmtId="165" fontId="6" fillId="0" borderId="0" xfId="0" applyNumberFormat="1" applyFont="1" applyFill="1" applyBorder="1" applyAlignment="1" applyProtection="1">
      <alignment vertical="center" wrapText="1"/>
      <protection/>
    </xf>
    <xf numFmtId="164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Fill="1" applyBorder="1" applyAlignment="1" applyProtection="1">
      <alignment vertical="center"/>
      <protection/>
    </xf>
    <xf numFmtId="166" fontId="6" fillId="0" borderId="0" xfId="0" applyNumberFormat="1" applyFont="1" applyBorder="1" applyAlignment="1">
      <alignment vertical="center"/>
    </xf>
    <xf numFmtId="165" fontId="12" fillId="2" borderId="35" xfId="0" applyNumberFormat="1" applyFont="1" applyFill="1" applyBorder="1" applyAlignment="1" applyProtection="1">
      <alignment vertical="center" wrapText="1"/>
      <protection/>
    </xf>
    <xf numFmtId="165" fontId="10" fillId="2" borderId="142" xfId="0" applyNumberFormat="1" applyFont="1" applyFill="1" applyBorder="1" applyAlignment="1" applyProtection="1">
      <alignment horizontal="center" vertical="center"/>
      <protection/>
    </xf>
    <xf numFmtId="165" fontId="10" fillId="2" borderId="142" xfId="0" applyNumberFormat="1" applyFont="1" applyFill="1" applyBorder="1" applyAlignment="1" applyProtection="1">
      <alignment horizontal="center" vertical="center" wrapText="1"/>
      <protection/>
    </xf>
    <xf numFmtId="165" fontId="10" fillId="2" borderId="33" xfId="0" applyNumberFormat="1" applyFont="1" applyFill="1" applyBorder="1" applyAlignment="1" applyProtection="1">
      <alignment horizontal="center" vertical="center" wrapText="1"/>
      <protection/>
    </xf>
    <xf numFmtId="165" fontId="10" fillId="2" borderId="33" xfId="0" applyNumberFormat="1" applyFont="1" applyFill="1" applyBorder="1" applyAlignment="1" applyProtection="1">
      <alignment vertical="center"/>
      <protection/>
    </xf>
    <xf numFmtId="165" fontId="10" fillId="2" borderId="34" xfId="0" applyNumberFormat="1" applyFont="1" applyFill="1" applyBorder="1" applyAlignment="1" applyProtection="1">
      <alignment horizontal="center" vertical="center" wrapText="1"/>
      <protection/>
    </xf>
    <xf numFmtId="166" fontId="10" fillId="2" borderId="83" xfId="0" applyNumberFormat="1" applyFont="1" applyFill="1" applyBorder="1" applyAlignment="1">
      <alignment vertical="center"/>
    </xf>
    <xf numFmtId="166" fontId="10" fillId="2" borderId="84" xfId="0" applyNumberFormat="1" applyFont="1" applyFill="1" applyBorder="1" applyAlignment="1">
      <alignment vertical="center"/>
    </xf>
    <xf numFmtId="166" fontId="10" fillId="2" borderId="85" xfId="0" applyNumberFormat="1" applyFont="1" applyFill="1" applyBorder="1" applyAlignment="1">
      <alignment vertical="center"/>
    </xf>
    <xf numFmtId="166" fontId="10" fillId="2" borderId="86" xfId="0" applyNumberFormat="1" applyFont="1" applyFill="1" applyBorder="1" applyAlignment="1">
      <alignment vertical="center"/>
    </xf>
    <xf numFmtId="166" fontId="10" fillId="2" borderId="87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 applyProtection="1">
      <alignment vertical="center"/>
      <protection/>
    </xf>
    <xf numFmtId="165" fontId="10" fillId="3" borderId="55" xfId="0" applyNumberFormat="1" applyFont="1" applyFill="1" applyBorder="1" applyAlignment="1" applyProtection="1">
      <alignment vertical="center" wrapText="1"/>
      <protection/>
    </xf>
    <xf numFmtId="165" fontId="10" fillId="3" borderId="18" xfId="0" applyNumberFormat="1" applyFont="1" applyFill="1" applyBorder="1" applyAlignment="1" applyProtection="1">
      <alignment horizontal="center" vertical="center"/>
      <protection/>
    </xf>
    <xf numFmtId="165" fontId="10" fillId="3" borderId="18" xfId="0" applyNumberFormat="1" applyFont="1" applyFill="1" applyBorder="1" applyAlignment="1" applyProtection="1">
      <alignment vertical="center"/>
      <protection/>
    </xf>
    <xf numFmtId="165" fontId="10" fillId="3" borderId="31" xfId="0" applyNumberFormat="1" applyFont="1" applyFill="1" applyBorder="1" applyAlignment="1" applyProtection="1">
      <alignment horizontal="center" vertical="center"/>
      <protection/>
    </xf>
    <xf numFmtId="166" fontId="10" fillId="3" borderId="14" xfId="0" applyNumberFormat="1" applyFont="1" applyFill="1" applyBorder="1" applyAlignment="1">
      <alignment vertical="center"/>
    </xf>
    <xf numFmtId="166" fontId="10" fillId="3" borderId="17" xfId="0" applyNumberFormat="1" applyFont="1" applyFill="1" applyBorder="1" applyAlignment="1">
      <alignment vertical="center"/>
    </xf>
    <xf numFmtId="166" fontId="10" fillId="3" borderId="101" xfId="0" applyNumberFormat="1" applyFont="1" applyFill="1" applyBorder="1" applyAlignment="1">
      <alignment vertical="center"/>
    </xf>
    <xf numFmtId="166" fontId="10" fillId="3" borderId="102" xfId="0" applyNumberFormat="1" applyFont="1" applyFill="1" applyBorder="1" applyAlignment="1">
      <alignment vertical="center"/>
    </xf>
    <xf numFmtId="166" fontId="10" fillId="3" borderId="103" xfId="0" applyNumberFormat="1" applyFont="1" applyFill="1" applyBorder="1" applyAlignment="1">
      <alignment vertical="center"/>
    </xf>
    <xf numFmtId="166" fontId="10" fillId="3" borderId="104" xfId="0" applyNumberFormat="1" applyFont="1" applyFill="1" applyBorder="1" applyAlignment="1">
      <alignment vertical="center"/>
    </xf>
    <xf numFmtId="166" fontId="10" fillId="3" borderId="105" xfId="0" applyNumberFormat="1" applyFont="1" applyFill="1" applyBorder="1" applyAlignment="1">
      <alignment vertical="center"/>
    </xf>
    <xf numFmtId="165" fontId="6" fillId="0" borderId="117" xfId="0" applyNumberFormat="1" applyFont="1" applyFill="1" applyBorder="1" applyAlignment="1" applyProtection="1">
      <alignment vertical="center" wrapText="1"/>
      <protection/>
    </xf>
    <xf numFmtId="165" fontId="6" fillId="0" borderId="38" xfId="0" applyNumberFormat="1" applyFont="1" applyFill="1" applyBorder="1" applyAlignment="1" applyProtection="1">
      <alignment horizontal="center" vertical="center"/>
      <protection/>
    </xf>
    <xf numFmtId="165" fontId="6" fillId="0" borderId="23" xfId="0" applyNumberFormat="1" applyFont="1" applyFill="1" applyBorder="1" applyAlignment="1" applyProtection="1">
      <alignment horizontal="center" vertical="center"/>
      <protection/>
    </xf>
    <xf numFmtId="166" fontId="10" fillId="5" borderId="24" xfId="0" applyNumberFormat="1" applyFont="1" applyFill="1" applyBorder="1" applyAlignment="1">
      <alignment vertical="center"/>
    </xf>
    <xf numFmtId="166" fontId="6" fillId="5" borderId="25" xfId="0" applyNumberFormat="1" applyFont="1" applyFill="1" applyBorder="1" applyAlignment="1">
      <alignment vertical="center"/>
    </xf>
    <xf numFmtId="166" fontId="10" fillId="5" borderId="26" xfId="0" applyNumberFormat="1" applyFont="1" applyFill="1" applyBorder="1" applyAlignment="1">
      <alignment vertical="center"/>
    </xf>
    <xf numFmtId="166" fontId="10" fillId="5" borderId="118" xfId="0" applyNumberFormat="1" applyFont="1" applyFill="1" applyBorder="1" applyAlignment="1">
      <alignment vertical="center"/>
    </xf>
    <xf numFmtId="166" fontId="6" fillId="5" borderId="119" xfId="0" applyNumberFormat="1" applyFont="1" applyFill="1" applyBorder="1" applyAlignment="1">
      <alignment vertical="center"/>
    </xf>
    <xf numFmtId="166" fontId="10" fillId="5" borderId="120" xfId="0" applyNumberFormat="1" applyFont="1" applyFill="1" applyBorder="1" applyAlignment="1">
      <alignment vertical="center"/>
    </xf>
    <xf numFmtId="166" fontId="10" fillId="5" borderId="121" xfId="0" applyNumberFormat="1" applyFont="1" applyFill="1" applyBorder="1" applyAlignment="1">
      <alignment vertical="center"/>
    </xf>
    <xf numFmtId="166" fontId="10" fillId="5" borderId="122" xfId="0" applyNumberFormat="1" applyFont="1" applyFill="1" applyBorder="1" applyAlignment="1">
      <alignment vertical="center"/>
    </xf>
    <xf numFmtId="165" fontId="6" fillId="0" borderId="143" xfId="0" applyNumberFormat="1" applyFont="1" applyFill="1" applyBorder="1" applyAlignment="1" applyProtection="1">
      <alignment vertical="center" wrapText="1"/>
      <protection/>
    </xf>
    <xf numFmtId="165" fontId="6" fillId="0" borderId="39" xfId="0" applyNumberFormat="1" applyFont="1" applyFill="1" applyBorder="1" applyAlignment="1" applyProtection="1">
      <alignment horizontal="center" vertical="center"/>
      <protection/>
    </xf>
    <xf numFmtId="166" fontId="10" fillId="5" borderId="40" xfId="0" applyNumberFormat="1" applyFont="1" applyFill="1" applyBorder="1" applyAlignment="1">
      <alignment vertical="center"/>
    </xf>
    <xf numFmtId="166" fontId="6" fillId="5" borderId="38" xfId="0" applyNumberFormat="1" applyFont="1" applyFill="1" applyBorder="1" applyAlignment="1">
      <alignment vertical="center"/>
    </xf>
    <xf numFmtId="166" fontId="10" fillId="5" borderId="41" xfId="0" applyNumberFormat="1" applyFont="1" applyFill="1" applyBorder="1" applyAlignment="1">
      <alignment vertical="center"/>
    </xf>
    <xf numFmtId="166" fontId="10" fillId="5" borderId="137" xfId="0" applyNumberFormat="1" applyFont="1" applyFill="1" applyBorder="1" applyAlignment="1">
      <alignment vertical="center"/>
    </xf>
    <xf numFmtId="166" fontId="6" fillId="5" borderId="138" xfId="0" applyNumberFormat="1" applyFont="1" applyFill="1" applyBorder="1" applyAlignment="1">
      <alignment vertical="center"/>
    </xf>
    <xf numFmtId="166" fontId="10" fillId="5" borderId="139" xfId="0" applyNumberFormat="1" applyFont="1" applyFill="1" applyBorder="1" applyAlignment="1">
      <alignment vertical="center"/>
    </xf>
    <xf numFmtId="166" fontId="10" fillId="5" borderId="140" xfId="0" applyNumberFormat="1" applyFont="1" applyFill="1" applyBorder="1" applyAlignment="1">
      <alignment vertical="center"/>
    </xf>
    <xf numFmtId="166" fontId="10" fillId="5" borderId="141" xfId="0" applyNumberFormat="1" applyFont="1" applyFill="1" applyBorder="1" applyAlignment="1">
      <alignment vertical="center"/>
    </xf>
    <xf numFmtId="165" fontId="6" fillId="0" borderId="55" xfId="0" applyNumberFormat="1" applyFont="1" applyFill="1" applyBorder="1" applyAlignment="1" applyProtection="1">
      <alignment horizontal="center" vertical="center" textRotation="90" wrapText="1"/>
      <protection/>
    </xf>
    <xf numFmtId="164" fontId="8" fillId="8" borderId="18" xfId="0" applyFont="1" applyFill="1" applyBorder="1" applyAlignment="1">
      <alignment vertical="center" wrapText="1"/>
    </xf>
    <xf numFmtId="165" fontId="6" fillId="8" borderId="18" xfId="0" applyNumberFormat="1" applyFont="1" applyFill="1" applyBorder="1" applyAlignment="1" applyProtection="1">
      <alignment horizontal="center" vertical="center"/>
      <protection/>
    </xf>
    <xf numFmtId="165" fontId="6" fillId="8" borderId="18" xfId="0" applyNumberFormat="1" applyFont="1" applyFill="1" applyBorder="1" applyAlignment="1" applyProtection="1">
      <alignment vertical="center"/>
      <protection/>
    </xf>
    <xf numFmtId="165" fontId="6" fillId="8" borderId="31" xfId="0" applyNumberFormat="1" applyFont="1" applyFill="1" applyBorder="1" applyAlignment="1" applyProtection="1">
      <alignment horizontal="center" vertical="center"/>
      <protection/>
    </xf>
    <xf numFmtId="166" fontId="10" fillId="8" borderId="55" xfId="0" applyNumberFormat="1" applyFont="1" applyFill="1" applyBorder="1" applyAlignment="1">
      <alignment vertical="center"/>
    </xf>
    <xf numFmtId="166" fontId="6" fillId="8" borderId="18" xfId="0" applyNumberFormat="1" applyFont="1" applyFill="1" applyBorder="1" applyAlignment="1">
      <alignment vertical="center"/>
    </xf>
    <xf numFmtId="166" fontId="10" fillId="8" borderId="56" xfId="0" applyNumberFormat="1" applyFont="1" applyFill="1" applyBorder="1" applyAlignment="1">
      <alignment vertical="center"/>
    </xf>
    <xf numFmtId="166" fontId="10" fillId="8" borderId="107" xfId="0" applyNumberFormat="1" applyFont="1" applyFill="1" applyBorder="1" applyAlignment="1">
      <alignment vertical="center"/>
    </xf>
    <xf numFmtId="166" fontId="6" fillId="8" borderId="108" xfId="0" applyNumberFormat="1" applyFont="1" applyFill="1" applyBorder="1" applyAlignment="1">
      <alignment vertical="center"/>
    </xf>
    <xf numFmtId="166" fontId="10" fillId="8" borderId="109" xfId="0" applyNumberFormat="1" applyFont="1" applyFill="1" applyBorder="1" applyAlignment="1">
      <alignment vertical="center"/>
    </xf>
    <xf numFmtId="166" fontId="10" fillId="8" borderId="110" xfId="0" applyNumberFormat="1" applyFont="1" applyFill="1" applyBorder="1" applyAlignment="1">
      <alignment vertical="center"/>
    </xf>
    <xf numFmtId="166" fontId="10" fillId="8" borderId="111" xfId="0" applyNumberFormat="1" applyFont="1" applyFill="1" applyBorder="1" applyAlignment="1">
      <alignment vertical="center"/>
    </xf>
    <xf numFmtId="164" fontId="6" fillId="0" borderId="18" xfId="0" applyFont="1" applyFill="1" applyBorder="1" applyAlignment="1">
      <alignment horizontal="center" vertical="center" textRotation="90" wrapText="1"/>
    </xf>
    <xf numFmtId="165" fontId="8" fillId="0" borderId="31" xfId="0" applyNumberFormat="1" applyFont="1" applyFill="1" applyBorder="1" applyAlignment="1" applyProtection="1">
      <alignment horizontal="left" vertical="center" wrapText="1"/>
      <protection/>
    </xf>
    <xf numFmtId="166" fontId="10" fillId="5" borderId="18" xfId="0" applyNumberFormat="1" applyFont="1" applyFill="1" applyBorder="1" applyAlignment="1">
      <alignment vertical="center"/>
    </xf>
    <xf numFmtId="166" fontId="10" fillId="5" borderId="108" xfId="0" applyNumberFormat="1" applyFont="1" applyFill="1" applyBorder="1" applyAlignment="1">
      <alignment vertical="center"/>
    </xf>
    <xf numFmtId="165" fontId="6" fillId="0" borderId="144" xfId="0" applyNumberFormat="1" applyFont="1" applyFill="1" applyBorder="1" applyAlignment="1" applyProtection="1">
      <alignment vertical="center" wrapText="1"/>
      <protection/>
    </xf>
    <xf numFmtId="165" fontId="6" fillId="0" borderId="21" xfId="0" applyNumberFormat="1" applyFont="1" applyFill="1" applyBorder="1" applyAlignment="1" applyProtection="1">
      <alignment horizontal="center" vertical="center"/>
      <protection/>
    </xf>
    <xf numFmtId="165" fontId="6" fillId="0" borderId="22" xfId="0" applyNumberFormat="1" applyFont="1" applyFill="1" applyBorder="1" applyAlignment="1" applyProtection="1">
      <alignment horizontal="center" vertical="center"/>
      <protection/>
    </xf>
    <xf numFmtId="166" fontId="10" fillId="0" borderId="45" xfId="0" applyNumberFormat="1" applyFont="1" applyBorder="1" applyAlignment="1">
      <alignment vertical="center"/>
    </xf>
    <xf numFmtId="166" fontId="10" fillId="0" borderId="46" xfId="0" applyNumberFormat="1" applyFont="1" applyFill="1" applyBorder="1" applyAlignment="1">
      <alignment vertical="center"/>
    </xf>
    <xf numFmtId="166" fontId="10" fillId="0" borderId="145" xfId="0" applyNumberFormat="1" applyFont="1" applyFill="1" applyBorder="1" applyAlignment="1">
      <alignment vertical="center"/>
    </xf>
    <xf numFmtId="166" fontId="6" fillId="0" borderId="146" xfId="0" applyNumberFormat="1" applyFont="1" applyFill="1" applyBorder="1" applyAlignment="1">
      <alignment vertical="center"/>
    </xf>
    <xf numFmtId="166" fontId="10" fillId="0" borderId="147" xfId="0" applyNumberFormat="1" applyFont="1" applyFill="1" applyBorder="1" applyAlignment="1">
      <alignment vertical="center"/>
    </xf>
    <xf numFmtId="166" fontId="10" fillId="0" borderId="148" xfId="0" applyNumberFormat="1" applyFont="1" applyFill="1" applyBorder="1" applyAlignment="1">
      <alignment vertical="center"/>
    </xf>
    <xf numFmtId="166" fontId="10" fillId="0" borderId="149" xfId="0" applyNumberFormat="1" applyFont="1" applyFill="1" applyBorder="1" applyAlignment="1">
      <alignment vertical="center"/>
    </xf>
    <xf numFmtId="165" fontId="6" fillId="0" borderId="66" xfId="0" applyNumberFormat="1" applyFont="1" applyFill="1" applyBorder="1" applyAlignment="1" applyProtection="1">
      <alignment vertical="center" wrapText="1"/>
      <protection/>
    </xf>
    <xf numFmtId="165" fontId="6" fillId="0" borderId="26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>
      <alignment vertical="center"/>
    </xf>
    <xf numFmtId="166" fontId="10" fillId="0" borderId="118" xfId="0" applyNumberFormat="1" applyFont="1" applyFill="1" applyBorder="1" applyAlignment="1">
      <alignment vertical="center"/>
    </xf>
    <xf numFmtId="166" fontId="6" fillId="0" borderId="119" xfId="0" applyNumberFormat="1" applyFont="1" applyFill="1" applyBorder="1" applyAlignment="1">
      <alignment vertical="center"/>
    </xf>
    <xf numFmtId="166" fontId="10" fillId="0" borderId="120" xfId="0" applyNumberFormat="1" applyFont="1" applyFill="1" applyBorder="1" applyAlignment="1">
      <alignment vertical="center"/>
    </xf>
    <xf numFmtId="166" fontId="10" fillId="0" borderId="121" xfId="0" applyNumberFormat="1" applyFont="1" applyFill="1" applyBorder="1" applyAlignment="1">
      <alignment vertical="center"/>
    </xf>
    <xf numFmtId="166" fontId="10" fillId="0" borderId="122" xfId="0" applyNumberFormat="1" applyFont="1" applyFill="1" applyBorder="1" applyAlignment="1">
      <alignment vertical="center"/>
    </xf>
    <xf numFmtId="165" fontId="6" fillId="0" borderId="68" xfId="0" applyNumberFormat="1" applyFont="1" applyFill="1" applyBorder="1" applyAlignment="1" applyProtection="1">
      <alignment vertical="center" wrapText="1"/>
      <protection/>
    </xf>
    <xf numFmtId="165" fontId="6" fillId="0" borderId="41" xfId="0" applyNumberFormat="1" applyFont="1" applyFill="1" applyBorder="1" applyAlignment="1" applyProtection="1">
      <alignment horizontal="center" vertical="center"/>
      <protection/>
    </xf>
    <xf numFmtId="166" fontId="10" fillId="0" borderId="49" xfId="0" applyNumberFormat="1" applyFont="1" applyBorder="1" applyAlignment="1">
      <alignment vertical="center"/>
    </xf>
    <xf numFmtId="166" fontId="10" fillId="0" borderId="41" xfId="0" applyNumberFormat="1" applyFont="1" applyFill="1" applyBorder="1" applyAlignment="1">
      <alignment vertical="center"/>
    </xf>
    <xf numFmtId="166" fontId="10" fillId="0" borderId="137" xfId="0" applyNumberFormat="1" applyFont="1" applyFill="1" applyBorder="1" applyAlignment="1">
      <alignment vertical="center"/>
    </xf>
    <xf numFmtId="166" fontId="6" fillId="0" borderId="138" xfId="0" applyNumberFormat="1" applyFont="1" applyFill="1" applyBorder="1" applyAlignment="1">
      <alignment vertical="center"/>
    </xf>
    <xf numFmtId="166" fontId="10" fillId="0" borderId="139" xfId="0" applyNumberFormat="1" applyFont="1" applyFill="1" applyBorder="1" applyAlignment="1">
      <alignment vertical="center"/>
    </xf>
    <xf numFmtId="166" fontId="10" fillId="0" borderId="140" xfId="0" applyNumberFormat="1" applyFont="1" applyFill="1" applyBorder="1" applyAlignment="1">
      <alignment vertical="center"/>
    </xf>
    <xf numFmtId="166" fontId="10" fillId="0" borderId="141" xfId="0" applyNumberFormat="1" applyFont="1" applyFill="1" applyBorder="1" applyAlignment="1">
      <alignment vertical="center"/>
    </xf>
    <xf numFmtId="165" fontId="8" fillId="0" borderId="23" xfId="0" applyNumberFormat="1" applyFont="1" applyBorder="1" applyAlignment="1" applyProtection="1">
      <alignment vertical="center" wrapText="1"/>
      <protection/>
    </xf>
    <xf numFmtId="165" fontId="6" fillId="0" borderId="25" xfId="0" applyNumberFormat="1" applyFont="1" applyFill="1" applyBorder="1" applyAlignment="1" applyProtection="1">
      <alignment horizontal="center" vertical="center"/>
      <protection/>
    </xf>
    <xf numFmtId="165" fontId="18" fillId="0" borderId="27" xfId="0" applyNumberFormat="1" applyFont="1" applyFill="1" applyBorder="1" applyAlignment="1" applyProtection="1">
      <alignment vertical="center" wrapText="1"/>
      <protection/>
    </xf>
    <xf numFmtId="165" fontId="6" fillId="0" borderId="29" xfId="0" applyNumberFormat="1" applyFont="1" applyFill="1" applyBorder="1" applyAlignment="1" applyProtection="1">
      <alignment horizontal="center" vertical="center"/>
      <protection/>
    </xf>
    <xf numFmtId="166" fontId="10" fillId="0" borderId="30" xfId="0" applyNumberFormat="1" applyFont="1" applyFill="1" applyBorder="1" applyAlignment="1">
      <alignment vertical="center"/>
    </xf>
    <xf numFmtId="166" fontId="10" fillId="0" borderId="123" xfId="0" applyNumberFormat="1" applyFont="1" applyFill="1" applyBorder="1" applyAlignment="1">
      <alignment vertical="center"/>
    </xf>
    <xf numFmtId="166" fontId="6" fillId="0" borderId="124" xfId="0" applyNumberFormat="1" applyFont="1" applyFill="1" applyBorder="1" applyAlignment="1">
      <alignment vertical="center"/>
    </xf>
    <xf numFmtId="166" fontId="10" fillId="0" borderId="125" xfId="0" applyNumberFormat="1" applyFont="1" applyFill="1" applyBorder="1" applyAlignment="1">
      <alignment vertical="center"/>
    </xf>
    <xf numFmtId="166" fontId="10" fillId="0" borderId="126" xfId="0" applyNumberFormat="1" applyFont="1" applyFill="1" applyBorder="1" applyAlignment="1">
      <alignment vertical="center"/>
    </xf>
    <xf numFmtId="166" fontId="10" fillId="0" borderId="127" xfId="0" applyNumberFormat="1" applyFont="1" applyFill="1" applyBorder="1" applyAlignment="1">
      <alignment vertical="center"/>
    </xf>
    <xf numFmtId="165" fontId="8" fillId="0" borderId="65" xfId="0" applyNumberFormat="1" applyFont="1" applyFill="1" applyBorder="1" applyAlignment="1" applyProtection="1">
      <alignment vertical="center" wrapText="1"/>
      <protection/>
    </xf>
    <xf numFmtId="165" fontId="6" fillId="5" borderId="21" xfId="0" applyNumberFormat="1" applyFont="1" applyFill="1" applyBorder="1" applyAlignment="1" applyProtection="1">
      <alignment horizontal="center" vertical="center"/>
      <protection/>
    </xf>
    <xf numFmtId="165" fontId="6" fillId="5" borderId="21" xfId="0" applyNumberFormat="1" applyFont="1" applyFill="1" applyBorder="1" applyAlignment="1" applyProtection="1">
      <alignment vertical="center"/>
      <protection/>
    </xf>
    <xf numFmtId="165" fontId="6" fillId="5" borderId="19" xfId="0" applyNumberFormat="1" applyFont="1" applyFill="1" applyBorder="1" applyAlignment="1" applyProtection="1">
      <alignment horizontal="center" vertical="center"/>
      <protection/>
    </xf>
    <xf numFmtId="166" fontId="10" fillId="0" borderId="55" xfId="0" applyNumberFormat="1" applyFont="1" applyFill="1" applyBorder="1" applyAlignment="1">
      <alignment vertical="center"/>
    </xf>
    <xf numFmtId="166" fontId="10" fillId="0" borderId="22" xfId="0" applyNumberFormat="1" applyFont="1" applyFill="1" applyBorder="1" applyAlignment="1">
      <alignment vertical="center"/>
    </xf>
    <xf numFmtId="166" fontId="10" fillId="0" borderId="112" xfId="0" applyNumberFormat="1" applyFont="1" applyFill="1" applyBorder="1" applyAlignment="1">
      <alignment vertical="center"/>
    </xf>
    <xf numFmtId="166" fontId="6" fillId="0" borderId="113" xfId="0" applyNumberFormat="1" applyFont="1" applyFill="1" applyBorder="1" applyAlignment="1">
      <alignment vertical="center"/>
    </xf>
    <xf numFmtId="166" fontId="10" fillId="0" borderId="114" xfId="0" applyNumberFormat="1" applyFont="1" applyFill="1" applyBorder="1" applyAlignment="1">
      <alignment vertical="center"/>
    </xf>
    <xf numFmtId="166" fontId="10" fillId="0" borderId="115" xfId="0" applyNumberFormat="1" applyFont="1" applyFill="1" applyBorder="1" applyAlignment="1">
      <alignment vertical="center"/>
    </xf>
    <xf numFmtId="166" fontId="10" fillId="0" borderId="116" xfId="0" applyNumberFormat="1" applyFont="1" applyFill="1" applyBorder="1" applyAlignment="1">
      <alignment vertical="center"/>
    </xf>
    <xf numFmtId="165" fontId="17" fillId="7" borderId="106" xfId="0" applyNumberFormat="1" applyFont="1" applyFill="1" applyBorder="1" applyAlignment="1" applyProtection="1">
      <alignment horizontal="left" vertical="center" wrapText="1"/>
      <protection/>
    </xf>
    <xf numFmtId="165" fontId="6" fillId="7" borderId="32" xfId="0" applyNumberFormat="1" applyFont="1" applyFill="1" applyBorder="1" applyAlignment="1" applyProtection="1">
      <alignment horizontal="center" vertical="center"/>
      <protection/>
    </xf>
    <xf numFmtId="165" fontId="6" fillId="7" borderId="32" xfId="0" applyNumberFormat="1" applyFont="1" applyFill="1" applyBorder="1" applyAlignment="1" applyProtection="1">
      <alignment vertical="center"/>
      <protection/>
    </xf>
    <xf numFmtId="165" fontId="6" fillId="7" borderId="37" xfId="0" applyNumberFormat="1" applyFont="1" applyFill="1" applyBorder="1" applyAlignment="1" applyProtection="1">
      <alignment horizontal="center" vertical="center"/>
      <protection/>
    </xf>
    <xf numFmtId="166" fontId="10" fillId="7" borderId="52" xfId="0" applyNumberFormat="1" applyFont="1" applyFill="1" applyBorder="1" applyAlignment="1">
      <alignment vertical="center"/>
    </xf>
    <xf numFmtId="166" fontId="10" fillId="7" borderId="32" xfId="0" applyNumberFormat="1" applyFont="1" applyFill="1" applyBorder="1" applyAlignment="1">
      <alignment vertical="center"/>
    </xf>
    <xf numFmtId="166" fontId="10" fillId="7" borderId="53" xfId="0" applyNumberFormat="1" applyFont="1" applyFill="1" applyBorder="1" applyAlignment="1">
      <alignment vertical="center"/>
    </xf>
    <xf numFmtId="166" fontId="10" fillId="7" borderId="128" xfId="0" applyNumberFormat="1" applyFont="1" applyFill="1" applyBorder="1" applyAlignment="1">
      <alignment vertical="center"/>
    </xf>
    <xf numFmtId="166" fontId="10" fillId="7" borderId="129" xfId="0" applyNumberFormat="1" applyFont="1" applyFill="1" applyBorder="1" applyAlignment="1">
      <alignment vertical="center"/>
    </xf>
    <xf numFmtId="166" fontId="10" fillId="7" borderId="130" xfId="0" applyNumberFormat="1" applyFont="1" applyFill="1" applyBorder="1" applyAlignment="1">
      <alignment vertical="center"/>
    </xf>
    <xf numFmtId="166" fontId="10" fillId="7" borderId="131" xfId="0" applyNumberFormat="1" applyFont="1" applyFill="1" applyBorder="1" applyAlignment="1">
      <alignment vertical="center"/>
    </xf>
    <xf numFmtId="166" fontId="10" fillId="7" borderId="132" xfId="0" applyNumberFormat="1" applyFont="1" applyFill="1" applyBorder="1" applyAlignment="1">
      <alignment vertical="center"/>
    </xf>
    <xf numFmtId="165" fontId="8" fillId="0" borderId="136" xfId="0" applyNumberFormat="1" applyFont="1" applyFill="1" applyBorder="1" applyAlignment="1" applyProtection="1">
      <alignment vertical="center" wrapText="1"/>
      <protection/>
    </xf>
    <xf numFmtId="166" fontId="10" fillId="7" borderId="20" xfId="0" applyNumberFormat="1" applyFont="1" applyFill="1" applyBorder="1" applyAlignment="1">
      <alignment vertical="center"/>
    </xf>
    <xf numFmtId="166" fontId="6" fillId="7" borderId="21" xfId="0" applyNumberFormat="1" applyFont="1" applyFill="1" applyBorder="1" applyAlignment="1">
      <alignment vertical="center"/>
    </xf>
    <xf numFmtId="166" fontId="10" fillId="7" borderId="22" xfId="0" applyNumberFormat="1" applyFont="1" applyFill="1" applyBorder="1" applyAlignment="1">
      <alignment vertical="center"/>
    </xf>
    <xf numFmtId="166" fontId="10" fillId="7" borderId="112" xfId="0" applyNumberFormat="1" applyFont="1" applyFill="1" applyBorder="1" applyAlignment="1">
      <alignment vertical="center"/>
    </xf>
    <xf numFmtId="166" fontId="6" fillId="7" borderId="113" xfId="0" applyNumberFormat="1" applyFont="1" applyFill="1" applyBorder="1" applyAlignment="1">
      <alignment vertical="center"/>
    </xf>
    <xf numFmtId="166" fontId="10" fillId="7" borderId="114" xfId="0" applyNumberFormat="1" applyFont="1" applyFill="1" applyBorder="1" applyAlignment="1">
      <alignment vertical="center"/>
    </xf>
    <xf numFmtId="166" fontId="10" fillId="7" borderId="115" xfId="0" applyNumberFormat="1" applyFont="1" applyFill="1" applyBorder="1" applyAlignment="1">
      <alignment vertical="center"/>
    </xf>
    <xf numFmtId="166" fontId="10" fillId="7" borderId="116" xfId="0" applyNumberFormat="1" applyFont="1" applyFill="1" applyBorder="1" applyAlignment="1">
      <alignment vertical="center"/>
    </xf>
    <xf numFmtId="165" fontId="8" fillId="0" borderId="150" xfId="0" applyNumberFormat="1" applyFont="1" applyFill="1" applyBorder="1" applyAlignment="1" applyProtection="1">
      <alignment vertical="center" wrapText="1"/>
      <protection/>
    </xf>
    <xf numFmtId="166" fontId="10" fillId="7" borderId="28" xfId="0" applyNumberFormat="1" applyFont="1" applyFill="1" applyBorder="1" applyAlignment="1">
      <alignment vertical="center"/>
    </xf>
    <xf numFmtId="166" fontId="6" fillId="7" borderId="29" xfId="0" applyNumberFormat="1" applyFont="1" applyFill="1" applyBorder="1" applyAlignment="1">
      <alignment vertical="center"/>
    </xf>
    <xf numFmtId="166" fontId="10" fillId="7" borderId="30" xfId="0" applyNumberFormat="1" applyFont="1" applyFill="1" applyBorder="1" applyAlignment="1">
      <alignment vertical="center"/>
    </xf>
    <xf numFmtId="166" fontId="10" fillId="7" borderId="123" xfId="0" applyNumberFormat="1" applyFont="1" applyFill="1" applyBorder="1" applyAlignment="1">
      <alignment vertical="center"/>
    </xf>
    <xf numFmtId="166" fontId="6" fillId="7" borderId="124" xfId="0" applyNumberFormat="1" applyFont="1" applyFill="1" applyBorder="1" applyAlignment="1">
      <alignment vertical="center"/>
    </xf>
    <xf numFmtId="166" fontId="10" fillId="7" borderId="125" xfId="0" applyNumberFormat="1" applyFont="1" applyFill="1" applyBorder="1" applyAlignment="1">
      <alignment vertical="center"/>
    </xf>
    <xf numFmtId="166" fontId="10" fillId="7" borderId="126" xfId="0" applyNumberFormat="1" applyFont="1" applyFill="1" applyBorder="1" applyAlignment="1">
      <alignment vertical="center"/>
    </xf>
    <xf numFmtId="166" fontId="10" fillId="7" borderId="127" xfId="0" applyNumberFormat="1" applyFont="1" applyFill="1" applyBorder="1" applyAlignment="1">
      <alignment vertical="center"/>
    </xf>
    <xf numFmtId="165" fontId="6" fillId="0" borderId="18" xfId="0" applyNumberFormat="1" applyFont="1" applyFill="1" applyBorder="1" applyAlignment="1" applyProtection="1">
      <alignment horizontal="center" vertical="center" textRotation="90" wrapText="1"/>
      <protection/>
    </xf>
    <xf numFmtId="165" fontId="6" fillId="7" borderId="0" xfId="0" applyNumberFormat="1" applyFont="1" applyFill="1" applyBorder="1" applyAlignment="1" applyProtection="1">
      <alignment vertical="center" wrapText="1"/>
      <protection/>
    </xf>
    <xf numFmtId="165" fontId="6" fillId="7" borderId="43" xfId="0" applyNumberFormat="1" applyFont="1" applyFill="1" applyBorder="1" applyAlignment="1" applyProtection="1">
      <alignment horizontal="center" vertical="center"/>
      <protection/>
    </xf>
    <xf numFmtId="165" fontId="6" fillId="7" borderId="47" xfId="0" applyNumberFormat="1" applyFont="1" applyFill="1" applyBorder="1" applyAlignment="1" applyProtection="1">
      <alignment vertical="center"/>
      <protection/>
    </xf>
    <xf numFmtId="165" fontId="6" fillId="7" borderId="44" xfId="0" applyNumberFormat="1" applyFont="1" applyFill="1" applyBorder="1" applyAlignment="1" applyProtection="1">
      <alignment horizontal="center" vertical="center"/>
      <protection/>
    </xf>
    <xf numFmtId="166" fontId="10" fillId="7" borderId="45" xfId="0" applyNumberFormat="1" applyFont="1" applyFill="1" applyBorder="1" applyAlignment="1">
      <alignment vertical="center"/>
    </xf>
    <xf numFmtId="166" fontId="6" fillId="7" borderId="43" xfId="0" applyNumberFormat="1" applyFont="1" applyFill="1" applyBorder="1" applyAlignment="1">
      <alignment vertical="center"/>
    </xf>
    <xf numFmtId="166" fontId="10" fillId="7" borderId="46" xfId="0" applyNumberFormat="1" applyFont="1" applyFill="1" applyBorder="1" applyAlignment="1">
      <alignment vertical="center"/>
    </xf>
    <xf numFmtId="166" fontId="10" fillId="7" borderId="145" xfId="0" applyNumberFormat="1" applyFont="1" applyFill="1" applyBorder="1" applyAlignment="1">
      <alignment vertical="center"/>
    </xf>
    <xf numFmtId="166" fontId="6" fillId="7" borderId="146" xfId="0" applyNumberFormat="1" applyFont="1" applyFill="1" applyBorder="1" applyAlignment="1">
      <alignment vertical="center"/>
    </xf>
    <xf numFmtId="166" fontId="10" fillId="7" borderId="147" xfId="0" applyNumberFormat="1" applyFont="1" applyFill="1" applyBorder="1" applyAlignment="1">
      <alignment vertical="center"/>
    </xf>
    <xf numFmtId="166" fontId="10" fillId="7" borderId="148" xfId="0" applyNumberFormat="1" applyFont="1" applyFill="1" applyBorder="1" applyAlignment="1">
      <alignment vertical="center"/>
    </xf>
    <xf numFmtId="166" fontId="10" fillId="7" borderId="149" xfId="0" applyNumberFormat="1" applyFont="1" applyFill="1" applyBorder="1" applyAlignment="1">
      <alignment vertical="center"/>
    </xf>
    <xf numFmtId="165" fontId="8" fillId="0" borderId="25" xfId="0" applyNumberFormat="1" applyFont="1" applyFill="1" applyBorder="1" applyAlignment="1" applyProtection="1">
      <alignment vertical="center" wrapText="1"/>
      <protection/>
    </xf>
    <xf numFmtId="165" fontId="8" fillId="0" borderId="143" xfId="0" applyNumberFormat="1" applyFont="1" applyFill="1" applyBorder="1" applyAlignment="1" applyProtection="1">
      <alignment vertical="center" wrapText="1"/>
      <protection/>
    </xf>
    <xf numFmtId="165" fontId="6" fillId="7" borderId="19" xfId="0" applyNumberFormat="1" applyFont="1" applyFill="1" applyBorder="1" applyAlignment="1" applyProtection="1">
      <alignment vertical="center" wrapText="1"/>
      <protection/>
    </xf>
    <xf numFmtId="165" fontId="6" fillId="7" borderId="21" xfId="0" applyNumberFormat="1" applyFont="1" applyFill="1" applyBorder="1" applyAlignment="1" applyProtection="1">
      <alignment horizontal="center" vertical="center"/>
      <protection/>
    </xf>
    <xf numFmtId="165" fontId="6" fillId="7" borderId="21" xfId="0" applyNumberFormat="1" applyFont="1" applyFill="1" applyBorder="1" applyAlignment="1" applyProtection="1">
      <alignment vertical="center"/>
      <protection/>
    </xf>
    <xf numFmtId="165" fontId="6" fillId="7" borderId="19" xfId="0" applyNumberFormat="1" applyFont="1" applyFill="1" applyBorder="1" applyAlignment="1" applyProtection="1">
      <alignment horizontal="center" vertical="center"/>
      <protection/>
    </xf>
    <xf numFmtId="165" fontId="8" fillId="0" borderId="133" xfId="0" applyNumberFormat="1" applyFont="1" applyFill="1" applyBorder="1" applyAlignment="1" applyProtection="1">
      <alignment vertical="center" wrapText="1"/>
      <protection/>
    </xf>
    <xf numFmtId="165" fontId="6" fillId="0" borderId="47" xfId="0" applyNumberFormat="1" applyFont="1" applyFill="1" applyBorder="1" applyAlignment="1" applyProtection="1">
      <alignment horizontal="center" vertical="center"/>
      <protection/>
    </xf>
    <xf numFmtId="165" fontId="6" fillId="0" borderId="43" xfId="0" applyNumberFormat="1" applyFont="1" applyFill="1" applyBorder="1" applyAlignment="1" applyProtection="1">
      <alignment vertical="center"/>
      <protection/>
    </xf>
    <xf numFmtId="165" fontId="6" fillId="0" borderId="50" xfId="0" applyNumberFormat="1" applyFont="1" applyFill="1" applyBorder="1" applyAlignment="1" applyProtection="1">
      <alignment horizontal="center" vertical="center"/>
      <protection/>
    </xf>
    <xf numFmtId="165" fontId="6" fillId="0" borderId="14" xfId="0" applyNumberFormat="1" applyFont="1" applyFill="1" applyBorder="1" applyAlignment="1" applyProtection="1">
      <alignment horizontal="center" vertical="center"/>
      <protection/>
    </xf>
    <xf numFmtId="165" fontId="6" fillId="0" borderId="46" xfId="0" applyNumberFormat="1" applyFont="1" applyFill="1" applyBorder="1" applyAlignment="1" applyProtection="1">
      <alignment horizontal="center" vertical="center"/>
      <protection/>
    </xf>
    <xf numFmtId="165" fontId="10" fillId="3" borderId="20" xfId="0" applyNumberFormat="1" applyFont="1" applyFill="1" applyBorder="1" applyAlignment="1" applyProtection="1">
      <alignment vertical="center" wrapText="1"/>
      <protection/>
    </xf>
    <xf numFmtId="165" fontId="10" fillId="3" borderId="21" xfId="0" applyNumberFormat="1" applyFont="1" applyFill="1" applyBorder="1" applyAlignment="1" applyProtection="1">
      <alignment horizontal="center" vertical="center"/>
      <protection/>
    </xf>
    <xf numFmtId="165" fontId="10" fillId="3" borderId="21" xfId="0" applyNumberFormat="1" applyFont="1" applyFill="1" applyBorder="1" applyAlignment="1" applyProtection="1">
      <alignment vertical="center"/>
      <protection/>
    </xf>
    <xf numFmtId="165" fontId="10" fillId="3" borderId="19" xfId="0" applyNumberFormat="1" applyFont="1" applyFill="1" applyBorder="1" applyAlignment="1" applyProtection="1">
      <alignment horizontal="center" vertical="center"/>
      <protection/>
    </xf>
    <xf numFmtId="166" fontId="10" fillId="3" borderId="20" xfId="0" applyNumberFormat="1" applyFont="1" applyFill="1" applyBorder="1" applyAlignment="1">
      <alignment vertical="center"/>
    </xf>
    <xf numFmtId="166" fontId="10" fillId="3" borderId="21" xfId="0" applyNumberFormat="1" applyFont="1" applyFill="1" applyBorder="1" applyAlignment="1">
      <alignment vertical="center"/>
    </xf>
    <xf numFmtId="166" fontId="10" fillId="3" borderId="22" xfId="0" applyNumberFormat="1" applyFont="1" applyFill="1" applyBorder="1" applyAlignment="1">
      <alignment vertical="center"/>
    </xf>
    <xf numFmtId="166" fontId="10" fillId="3" borderId="112" xfId="0" applyNumberFormat="1" applyFont="1" applyFill="1" applyBorder="1" applyAlignment="1">
      <alignment vertical="center"/>
    </xf>
    <xf numFmtId="166" fontId="10" fillId="3" borderId="113" xfId="0" applyNumberFormat="1" applyFont="1" applyFill="1" applyBorder="1" applyAlignment="1">
      <alignment vertical="center"/>
    </xf>
    <xf numFmtId="166" fontId="10" fillId="3" borderId="114" xfId="0" applyNumberFormat="1" applyFont="1" applyFill="1" applyBorder="1" applyAlignment="1">
      <alignment vertical="center"/>
    </xf>
    <xf numFmtId="166" fontId="10" fillId="3" borderId="115" xfId="0" applyNumberFormat="1" applyFont="1" applyFill="1" applyBorder="1" applyAlignment="1">
      <alignment vertical="center"/>
    </xf>
    <xf numFmtId="166" fontId="10" fillId="3" borderId="116" xfId="0" applyNumberFormat="1" applyFont="1" applyFill="1" applyBorder="1" applyAlignment="1">
      <alignment vertical="center"/>
    </xf>
    <xf numFmtId="164" fontId="6" fillId="0" borderId="35" xfId="0" applyFont="1" applyBorder="1" applyAlignment="1">
      <alignment horizontal="center" vertical="center" textRotation="90" wrapText="1"/>
    </xf>
    <xf numFmtId="165" fontId="6" fillId="0" borderId="151" xfId="0" applyNumberFormat="1" applyFont="1" applyBorder="1" applyAlignment="1" applyProtection="1">
      <alignment vertical="center" wrapText="1"/>
      <protection/>
    </xf>
    <xf numFmtId="165" fontId="6" fillId="0" borderId="33" xfId="0" applyNumberFormat="1" applyFont="1" applyBorder="1" applyAlignment="1" applyProtection="1">
      <alignment horizontal="center" vertical="center"/>
      <protection/>
    </xf>
    <xf numFmtId="165" fontId="6" fillId="0" borderId="33" xfId="0" applyNumberFormat="1" applyFont="1" applyBorder="1" applyAlignment="1" applyProtection="1">
      <alignment vertical="center"/>
      <protection/>
    </xf>
    <xf numFmtId="165" fontId="6" fillId="0" borderId="34" xfId="0" applyNumberFormat="1" applyFont="1" applyFill="1" applyBorder="1" applyAlignment="1" applyProtection="1">
      <alignment horizontal="center" vertical="center"/>
      <protection/>
    </xf>
    <xf numFmtId="166" fontId="10" fillId="0" borderId="61" xfId="0" applyNumberFormat="1" applyFont="1" applyBorder="1" applyAlignment="1">
      <alignment vertical="center"/>
    </xf>
    <xf numFmtId="166" fontId="6" fillId="0" borderId="59" xfId="0" applyNumberFormat="1" applyFont="1" applyBorder="1" applyAlignment="1">
      <alignment vertical="center"/>
    </xf>
    <xf numFmtId="166" fontId="10" fillId="0" borderId="62" xfId="0" applyNumberFormat="1" applyFont="1" applyBorder="1" applyAlignment="1">
      <alignment vertical="center"/>
    </xf>
    <xf numFmtId="166" fontId="10" fillId="0" borderId="152" xfId="0" applyNumberFormat="1" applyFont="1" applyBorder="1" applyAlignment="1">
      <alignment vertical="center"/>
    </xf>
    <xf numFmtId="166" fontId="6" fillId="0" borderId="153" xfId="0" applyNumberFormat="1" applyFont="1" applyBorder="1" applyAlignment="1">
      <alignment vertical="center"/>
    </xf>
    <xf numFmtId="166" fontId="10" fillId="0" borderId="154" xfId="0" applyNumberFormat="1" applyFont="1" applyBorder="1" applyAlignment="1">
      <alignment vertical="center"/>
    </xf>
    <xf numFmtId="166" fontId="10" fillId="0" borderId="155" xfId="0" applyNumberFormat="1" applyFont="1" applyBorder="1" applyAlignment="1">
      <alignment vertical="center"/>
    </xf>
    <xf numFmtId="166" fontId="10" fillId="0" borderId="156" xfId="0" applyNumberFormat="1" applyFont="1" applyBorder="1" applyAlignment="1">
      <alignment vertical="center"/>
    </xf>
    <xf numFmtId="164" fontId="6" fillId="0" borderId="42" xfId="0" applyFont="1" applyBorder="1" applyAlignment="1">
      <alignment horizontal="center" vertical="center" textRotation="90" wrapText="1"/>
    </xf>
    <xf numFmtId="165" fontId="6" fillId="0" borderId="42" xfId="0" applyNumberFormat="1" applyFont="1" applyBorder="1" applyAlignment="1" applyProtection="1">
      <alignment vertical="center" wrapText="1"/>
      <protection/>
    </xf>
    <xf numFmtId="164" fontId="5" fillId="0" borderId="42" xfId="0" applyFont="1" applyBorder="1" applyAlignment="1">
      <alignment vertical="center" wrapText="1"/>
    </xf>
    <xf numFmtId="165" fontId="6" fillId="0" borderId="42" xfId="0" applyNumberFormat="1" applyFont="1" applyBorder="1" applyAlignment="1" applyProtection="1">
      <alignment horizontal="center" vertical="center"/>
      <protection/>
    </xf>
    <xf numFmtId="165" fontId="6" fillId="0" borderId="42" xfId="0" applyNumberFormat="1" applyFont="1" applyBorder="1" applyAlignment="1" applyProtection="1">
      <alignment vertical="center"/>
      <protection/>
    </xf>
    <xf numFmtId="165" fontId="6" fillId="0" borderId="42" xfId="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 textRotation="90" wrapText="1"/>
    </xf>
    <xf numFmtId="165" fontId="6" fillId="0" borderId="0" xfId="0" applyNumberFormat="1" applyFont="1" applyBorder="1" applyAlignment="1" applyProtection="1">
      <alignment vertical="center" wrapText="1"/>
      <protection/>
    </xf>
    <xf numFmtId="164" fontId="5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vertical="center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/>
    </xf>
    <xf numFmtId="165" fontId="10" fillId="2" borderId="33" xfId="0" applyNumberFormat="1" applyFont="1" applyFill="1" applyBorder="1" applyAlignment="1" applyProtection="1">
      <alignment horizontal="center" vertical="center"/>
      <protection/>
    </xf>
    <xf numFmtId="165" fontId="10" fillId="2" borderId="10" xfId="0" applyNumberFormat="1" applyFont="1" applyFill="1" applyBorder="1" applyAlignment="1" applyProtection="1">
      <alignment horizontal="center" vertical="center"/>
      <protection/>
    </xf>
    <xf numFmtId="165" fontId="12" fillId="3" borderId="16" xfId="0" applyNumberFormat="1" applyFont="1" applyFill="1" applyBorder="1" applyAlignment="1" applyProtection="1">
      <alignment vertical="center" wrapText="1"/>
      <protection/>
    </xf>
    <xf numFmtId="165" fontId="10" fillId="3" borderId="100" xfId="0" applyNumberFormat="1" applyFont="1" applyFill="1" applyBorder="1" applyAlignment="1" applyProtection="1">
      <alignment horizontal="center" vertical="center"/>
      <protection/>
    </xf>
    <xf numFmtId="165" fontId="10" fillId="3" borderId="14" xfId="0" applyNumberFormat="1" applyFont="1" applyFill="1" applyBorder="1" applyAlignment="1" applyProtection="1">
      <alignment horizontal="center" vertical="center"/>
      <protection/>
    </xf>
    <xf numFmtId="165" fontId="10" fillId="3" borderId="15" xfId="0" applyNumberFormat="1" applyFont="1" applyFill="1" applyBorder="1" applyAlignment="1" applyProtection="1">
      <alignment horizontal="center" vertical="center"/>
      <protection/>
    </xf>
    <xf numFmtId="166" fontId="10" fillId="3" borderId="16" xfId="0" applyNumberFormat="1" applyFont="1" applyFill="1" applyBorder="1" applyAlignment="1">
      <alignment vertical="center"/>
    </xf>
    <xf numFmtId="166" fontId="6" fillId="3" borderId="102" xfId="0" applyNumberFormat="1" applyFont="1" applyFill="1" applyBorder="1" applyAlignment="1">
      <alignment vertical="center"/>
    </xf>
    <xf numFmtId="165" fontId="6" fillId="3" borderId="18" xfId="0" applyNumberFormat="1" applyFont="1" applyFill="1" applyBorder="1" applyAlignment="1" applyProtection="1">
      <alignment vertical="center" wrapText="1"/>
      <protection/>
    </xf>
    <xf numFmtId="164" fontId="6" fillId="3" borderId="106" xfId="0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 applyProtection="1">
      <alignment horizontal="center" vertical="center"/>
      <protection/>
    </xf>
    <xf numFmtId="165" fontId="6" fillId="3" borderId="31" xfId="0" applyNumberFormat="1" applyFont="1" applyFill="1" applyBorder="1" applyAlignment="1" applyProtection="1">
      <alignment horizontal="center" vertical="center"/>
      <protection/>
    </xf>
    <xf numFmtId="165" fontId="6" fillId="9" borderId="43" xfId="0" applyNumberFormat="1" applyFont="1" applyFill="1" applyBorder="1" applyAlignment="1" applyProtection="1">
      <alignment vertical="center" wrapText="1"/>
      <protection/>
    </xf>
    <xf numFmtId="164" fontId="6" fillId="9" borderId="133" xfId="0" applyFont="1" applyFill="1" applyBorder="1" applyAlignment="1">
      <alignment horizontal="center" vertical="center"/>
    </xf>
    <xf numFmtId="165" fontId="6" fillId="9" borderId="43" xfId="0" applyNumberFormat="1" applyFont="1" applyFill="1" applyBorder="1" applyAlignment="1" applyProtection="1">
      <alignment horizontal="center" vertical="center"/>
      <protection/>
    </xf>
    <xf numFmtId="165" fontId="6" fillId="9" borderId="44" xfId="0" applyNumberFormat="1" applyFont="1" applyFill="1" applyBorder="1" applyAlignment="1" applyProtection="1">
      <alignment horizontal="center" vertical="center"/>
      <protection/>
    </xf>
    <xf numFmtId="166" fontId="10" fillId="9" borderId="45" xfId="0" applyNumberFormat="1" applyFont="1" applyFill="1" applyBorder="1" applyAlignment="1">
      <alignment vertical="center"/>
    </xf>
    <xf numFmtId="166" fontId="6" fillId="9" borderId="43" xfId="0" applyNumberFormat="1" applyFont="1" applyFill="1" applyBorder="1" applyAlignment="1">
      <alignment vertical="center"/>
    </xf>
    <xf numFmtId="166" fontId="10" fillId="9" borderId="46" xfId="0" applyNumberFormat="1" applyFont="1" applyFill="1" applyBorder="1" applyAlignment="1">
      <alignment vertical="center"/>
    </xf>
    <xf numFmtId="166" fontId="10" fillId="9" borderId="145" xfId="0" applyNumberFormat="1" applyFont="1" applyFill="1" applyBorder="1" applyAlignment="1">
      <alignment vertical="center"/>
    </xf>
    <xf numFmtId="166" fontId="6" fillId="9" borderId="146" xfId="0" applyNumberFormat="1" applyFont="1" applyFill="1" applyBorder="1" applyAlignment="1">
      <alignment vertical="center"/>
    </xf>
    <xf numFmtId="166" fontId="10" fillId="9" borderId="147" xfId="0" applyNumberFormat="1" applyFont="1" applyFill="1" applyBorder="1" applyAlignment="1">
      <alignment vertical="center"/>
    </xf>
    <xf numFmtId="166" fontId="10" fillId="9" borderId="148" xfId="0" applyNumberFormat="1" applyFont="1" applyFill="1" applyBorder="1" applyAlignment="1">
      <alignment vertical="center"/>
    </xf>
    <xf numFmtId="166" fontId="10" fillId="9" borderId="149" xfId="0" applyNumberFormat="1" applyFont="1" applyFill="1" applyBorder="1" applyAlignment="1">
      <alignment vertical="center"/>
    </xf>
    <xf numFmtId="165" fontId="6" fillId="0" borderId="38" xfId="0" applyNumberFormat="1" applyFont="1" applyBorder="1" applyAlignment="1" applyProtection="1">
      <alignment horizontal="center" vertical="center" wrapText="1"/>
      <protection/>
    </xf>
    <xf numFmtId="165" fontId="6" fillId="0" borderId="23" xfId="0" applyNumberFormat="1" applyFont="1" applyBorder="1" applyAlignment="1" applyProtection="1">
      <alignment vertical="center" wrapText="1"/>
      <protection/>
    </xf>
    <xf numFmtId="164" fontId="6" fillId="0" borderId="143" xfId="0" applyFont="1" applyBorder="1" applyAlignment="1">
      <alignment horizontal="center" vertical="center"/>
    </xf>
    <xf numFmtId="166" fontId="10" fillId="0" borderId="24" xfId="0" applyNumberFormat="1" applyFont="1" applyFill="1" applyBorder="1" applyAlignment="1">
      <alignment vertical="center"/>
    </xf>
    <xf numFmtId="165" fontId="6" fillId="0" borderId="39" xfId="0" applyNumberFormat="1" applyFont="1" applyBorder="1" applyAlignment="1" applyProtection="1">
      <alignment vertical="center" wrapText="1"/>
      <protection/>
    </xf>
    <xf numFmtId="166" fontId="10" fillId="0" borderId="40" xfId="0" applyNumberFormat="1" applyFont="1" applyFill="1" applyBorder="1" applyAlignment="1">
      <alignment vertical="center"/>
    </xf>
    <xf numFmtId="164" fontId="6" fillId="5" borderId="106" xfId="0" applyFont="1" applyFill="1" applyBorder="1" applyAlignment="1">
      <alignment horizontal="center" vertical="center"/>
    </xf>
    <xf numFmtId="165" fontId="6" fillId="5" borderId="43" xfId="0" applyNumberFormat="1" applyFont="1" applyFill="1" applyBorder="1" applyAlignment="1" applyProtection="1">
      <alignment vertical="center" wrapText="1"/>
      <protection/>
    </xf>
    <xf numFmtId="164" fontId="6" fillId="5" borderId="133" xfId="0" applyFont="1" applyFill="1" applyBorder="1" applyAlignment="1">
      <alignment horizontal="center" vertical="center"/>
    </xf>
    <xf numFmtId="165" fontId="6" fillId="5" borderId="43" xfId="0" applyNumberFormat="1" applyFont="1" applyFill="1" applyBorder="1" applyAlignment="1" applyProtection="1">
      <alignment horizontal="center" vertical="center"/>
      <protection/>
    </xf>
    <xf numFmtId="165" fontId="6" fillId="5" borderId="44" xfId="0" applyNumberFormat="1" applyFont="1" applyFill="1" applyBorder="1" applyAlignment="1" applyProtection="1">
      <alignment horizontal="center" vertical="center"/>
      <protection/>
    </xf>
    <xf numFmtId="166" fontId="10" fillId="5" borderId="45" xfId="0" applyNumberFormat="1" applyFont="1" applyFill="1" applyBorder="1" applyAlignment="1">
      <alignment vertical="center"/>
    </xf>
    <xf numFmtId="166" fontId="6" fillId="5" borderId="43" xfId="0" applyNumberFormat="1" applyFont="1" applyFill="1" applyBorder="1" applyAlignment="1">
      <alignment vertical="center"/>
    </xf>
    <xf numFmtId="166" fontId="10" fillId="5" borderId="46" xfId="0" applyNumberFormat="1" applyFont="1" applyFill="1" applyBorder="1" applyAlignment="1">
      <alignment vertical="center"/>
    </xf>
    <xf numFmtId="166" fontId="10" fillId="5" borderId="145" xfId="0" applyNumberFormat="1" applyFont="1" applyFill="1" applyBorder="1" applyAlignment="1">
      <alignment vertical="center"/>
    </xf>
    <xf numFmtId="166" fontId="6" fillId="5" borderId="146" xfId="0" applyNumberFormat="1" applyFont="1" applyFill="1" applyBorder="1" applyAlignment="1">
      <alignment vertical="center"/>
    </xf>
    <xf numFmtId="166" fontId="10" fillId="5" borderId="147" xfId="0" applyNumberFormat="1" applyFont="1" applyFill="1" applyBorder="1" applyAlignment="1">
      <alignment vertical="center"/>
    </xf>
    <xf numFmtId="166" fontId="10" fillId="5" borderId="148" xfId="0" applyNumberFormat="1" applyFont="1" applyFill="1" applyBorder="1" applyAlignment="1">
      <alignment vertical="center"/>
    </xf>
    <xf numFmtId="166" fontId="10" fillId="5" borderId="149" xfId="0" applyNumberFormat="1" applyFont="1" applyFill="1" applyBorder="1" applyAlignment="1">
      <alignment vertical="center"/>
    </xf>
    <xf numFmtId="165" fontId="6" fillId="0" borderId="29" xfId="0" applyNumberFormat="1" applyFont="1" applyBorder="1" applyAlignment="1" applyProtection="1">
      <alignment horizontal="center" vertical="center" wrapText="1"/>
      <protection/>
    </xf>
    <xf numFmtId="165" fontId="6" fillId="0" borderId="38" xfId="0" applyNumberFormat="1" applyFont="1" applyBorder="1" applyAlignment="1">
      <alignment horizontal="center" vertical="center"/>
    </xf>
    <xf numFmtId="165" fontId="6" fillId="0" borderId="39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 applyProtection="1">
      <alignment vertical="center" wrapText="1"/>
      <protection/>
    </xf>
    <xf numFmtId="166" fontId="10" fillId="0" borderId="28" xfId="0" applyNumberFormat="1" applyFont="1" applyFill="1" applyBorder="1" applyAlignment="1">
      <alignment vertical="center"/>
    </xf>
    <xf numFmtId="165" fontId="6" fillId="5" borderId="25" xfId="0" applyNumberFormat="1" applyFont="1" applyFill="1" applyBorder="1" applyAlignment="1" applyProtection="1">
      <alignment vertical="center" wrapText="1"/>
      <protection/>
    </xf>
    <xf numFmtId="164" fontId="6" fillId="5" borderId="117" xfId="0" applyFont="1" applyFill="1" applyBorder="1" applyAlignment="1">
      <alignment horizontal="center" vertical="center"/>
    </xf>
    <xf numFmtId="165" fontId="6" fillId="5" borderId="25" xfId="0" applyNumberFormat="1" applyFont="1" applyFill="1" applyBorder="1" applyAlignment="1" applyProtection="1">
      <alignment horizontal="center" vertical="center"/>
      <protection/>
    </xf>
    <xf numFmtId="165" fontId="6" fillId="5" borderId="23" xfId="0" applyNumberFormat="1" applyFont="1" applyFill="1" applyBorder="1" applyAlignment="1" applyProtection="1">
      <alignment horizontal="center" vertical="center"/>
      <protection/>
    </xf>
    <xf numFmtId="165" fontId="3" fillId="3" borderId="18" xfId="0" applyNumberFormat="1" applyFont="1" applyFill="1" applyBorder="1" applyAlignment="1" applyProtection="1">
      <alignment vertical="center" wrapText="1"/>
      <protection/>
    </xf>
    <xf numFmtId="165" fontId="17" fillId="5" borderId="43" xfId="0" applyNumberFormat="1" applyFont="1" applyFill="1" applyBorder="1" applyAlignment="1" applyProtection="1">
      <alignment vertical="center" wrapText="1"/>
      <protection/>
    </xf>
    <xf numFmtId="164" fontId="6" fillId="0" borderId="134" xfId="0" applyFont="1" applyBorder="1" applyAlignment="1">
      <alignment horizontal="center" vertical="center" wrapText="1"/>
    </xf>
    <xf numFmtId="165" fontId="6" fillId="0" borderId="43" xfId="0" applyNumberFormat="1" applyFont="1" applyBorder="1" applyAlignment="1" applyProtection="1">
      <alignment horizontal="center" vertical="center"/>
      <protection/>
    </xf>
    <xf numFmtId="164" fontId="6" fillId="0" borderId="47" xfId="0" applyFont="1" applyBorder="1" applyAlignment="1">
      <alignment horizontal="center" vertical="center"/>
    </xf>
    <xf numFmtId="165" fontId="6" fillId="0" borderId="25" xfId="0" applyNumberFormat="1" applyFont="1" applyBorder="1" applyAlignment="1" applyProtection="1">
      <alignment horizontal="center" vertical="center"/>
      <protection/>
    </xf>
    <xf numFmtId="165" fontId="6" fillId="0" borderId="39" xfId="0" applyNumberFormat="1" applyFont="1" applyFill="1" applyBorder="1" applyAlignment="1" applyProtection="1">
      <alignment vertical="center" wrapText="1"/>
      <protection/>
    </xf>
    <xf numFmtId="165" fontId="6" fillId="0" borderId="38" xfId="0" applyNumberFormat="1" applyFont="1" applyBorder="1" applyAlignment="1" applyProtection="1">
      <alignment horizontal="center" vertical="center"/>
      <protection/>
    </xf>
    <xf numFmtId="165" fontId="17" fillId="5" borderId="25" xfId="0" applyNumberFormat="1" applyFont="1" applyFill="1" applyBorder="1" applyAlignment="1" applyProtection="1">
      <alignment vertical="center" wrapText="1"/>
      <protection/>
    </xf>
    <xf numFmtId="164" fontId="6" fillId="5" borderId="117" xfId="0" applyFont="1" applyFill="1" applyBorder="1" applyAlignment="1">
      <alignment horizontal="center" vertical="center" wrapText="1"/>
    </xf>
    <xf numFmtId="165" fontId="6" fillId="5" borderId="25" xfId="0" applyNumberFormat="1" applyFont="1" applyFill="1" applyBorder="1" applyAlignment="1">
      <alignment horizontal="center" vertical="center"/>
    </xf>
    <xf numFmtId="164" fontId="6" fillId="0" borderId="25" xfId="0" applyFont="1" applyBorder="1" applyAlignment="1">
      <alignment horizontal="center" vertical="center" wrapText="1"/>
    </xf>
    <xf numFmtId="165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9" xfId="0" applyFont="1" applyBorder="1" applyAlignment="1">
      <alignment horizontal="center" vertical="center" wrapText="1"/>
    </xf>
    <xf numFmtId="165" fontId="6" fillId="0" borderId="150" xfId="0" applyNumberFormat="1" applyFont="1" applyFill="1" applyBorder="1" applyAlignment="1">
      <alignment horizontal="center" vertical="center"/>
    </xf>
    <xf numFmtId="165" fontId="6" fillId="0" borderId="29" xfId="0" applyNumberFormat="1" applyFont="1" applyBorder="1" applyAlignment="1" applyProtection="1">
      <alignment horizontal="center" vertical="center"/>
      <protection/>
    </xf>
    <xf numFmtId="165" fontId="12" fillId="3" borderId="55" xfId="0" applyNumberFormat="1" applyFont="1" applyFill="1" applyBorder="1" applyAlignment="1" applyProtection="1">
      <alignment vertical="center" wrapText="1"/>
      <protection/>
    </xf>
    <xf numFmtId="165" fontId="10" fillId="3" borderId="106" xfId="0" applyNumberFormat="1" applyFont="1" applyFill="1" applyBorder="1" applyAlignment="1" applyProtection="1">
      <alignment horizontal="center" vertical="center"/>
      <protection/>
    </xf>
    <xf numFmtId="165" fontId="10" fillId="3" borderId="31" xfId="0" applyNumberFormat="1" applyFont="1" applyFill="1" applyBorder="1" applyAlignment="1" applyProtection="1">
      <alignment horizontal="center" vertical="center" wrapText="1"/>
      <protection/>
    </xf>
    <xf numFmtId="166" fontId="10" fillId="3" borderId="18" xfId="0" applyNumberFormat="1" applyFont="1" applyFill="1" applyBorder="1" applyAlignment="1">
      <alignment vertical="center"/>
    </xf>
    <xf numFmtId="166" fontId="10" fillId="3" borderId="108" xfId="0" applyNumberFormat="1" applyFont="1" applyFill="1" applyBorder="1" applyAlignment="1">
      <alignment vertical="center"/>
    </xf>
    <xf numFmtId="165" fontId="6" fillId="0" borderId="55" xfId="0" applyNumberFormat="1" applyFont="1" applyBorder="1" applyAlignment="1" applyProtection="1">
      <alignment horizontal="center" vertical="center" textRotation="90" wrapText="1"/>
      <protection/>
    </xf>
    <xf numFmtId="165" fontId="3" fillId="5" borderId="18" xfId="0" applyNumberFormat="1" applyFont="1" applyFill="1" applyBorder="1" applyAlignment="1" applyProtection="1">
      <alignment vertical="center" wrapText="1"/>
      <protection/>
    </xf>
    <xf numFmtId="165" fontId="6" fillId="5" borderId="31" xfId="0" applyNumberFormat="1" applyFont="1" applyFill="1" applyBorder="1" applyAlignment="1" applyProtection="1">
      <alignment horizontal="center" vertical="center" wrapText="1"/>
      <protection/>
    </xf>
    <xf numFmtId="165" fontId="6" fillId="0" borderId="19" xfId="0" applyNumberFormat="1" applyFont="1" applyFill="1" applyBorder="1" applyAlignment="1" applyProtection="1">
      <alignment vertical="center" wrapText="1"/>
      <protection/>
    </xf>
    <xf numFmtId="165" fontId="8" fillId="0" borderId="27" xfId="0" applyNumberFormat="1" applyFont="1" applyFill="1" applyBorder="1" applyAlignment="1" applyProtection="1">
      <alignment vertical="center" wrapText="1"/>
      <protection/>
    </xf>
    <xf numFmtId="165" fontId="6" fillId="0" borderId="30" xfId="0" applyNumberFormat="1" applyFont="1" applyBorder="1" applyAlignment="1">
      <alignment horizontal="center" vertical="center"/>
    </xf>
    <xf numFmtId="165" fontId="3" fillId="5" borderId="32" xfId="0" applyNumberFormat="1" applyFont="1" applyFill="1" applyBorder="1" applyAlignment="1" applyProtection="1">
      <alignment vertical="center" wrapText="1"/>
      <protection/>
    </xf>
    <xf numFmtId="165" fontId="6" fillId="5" borderId="19" xfId="0" applyNumberFormat="1" applyFont="1" applyFill="1" applyBorder="1" applyAlignment="1" applyProtection="1">
      <alignment horizontal="center" vertical="center" wrapText="1"/>
      <protection/>
    </xf>
    <xf numFmtId="165" fontId="6" fillId="0" borderId="17" xfId="0" applyNumberFormat="1" applyFont="1" applyBorder="1" applyAlignment="1">
      <alignment horizontal="center" vertical="center"/>
    </xf>
    <xf numFmtId="165" fontId="6" fillId="5" borderId="135" xfId="0" applyNumberFormat="1" applyFont="1" applyFill="1" applyBorder="1" applyAlignment="1" applyProtection="1">
      <alignment horizontal="center" vertical="center"/>
      <protection/>
    </xf>
    <xf numFmtId="165" fontId="6" fillId="0" borderId="29" xfId="0" applyNumberFormat="1" applyFont="1" applyFill="1" applyBorder="1" applyAlignment="1" applyProtection="1">
      <alignment horizontal="center" vertical="center" wrapText="1"/>
      <protection/>
    </xf>
    <xf numFmtId="165" fontId="6" fillId="0" borderId="26" xfId="0" applyNumberFormat="1" applyFont="1" applyBorder="1" applyAlignment="1">
      <alignment horizontal="center" vertical="center"/>
    </xf>
    <xf numFmtId="165" fontId="6" fillId="0" borderId="27" xfId="0" applyNumberFormat="1" applyFont="1" applyFill="1" applyBorder="1" applyAlignment="1" applyProtection="1">
      <alignment vertical="center" wrapText="1"/>
      <protection/>
    </xf>
    <xf numFmtId="165" fontId="8" fillId="0" borderId="5" xfId="0" applyNumberFormat="1" applyFont="1" applyBorder="1" applyAlignment="1" applyProtection="1">
      <alignment horizontal="center" vertical="center" textRotation="90" wrapText="1"/>
      <protection/>
    </xf>
    <xf numFmtId="165" fontId="3" fillId="0" borderId="31" xfId="0" applyNumberFormat="1" applyFont="1" applyFill="1" applyBorder="1" applyAlignment="1" applyProtection="1">
      <alignment vertical="center" wrapText="1"/>
      <protection/>
    </xf>
    <xf numFmtId="165" fontId="8" fillId="0" borderId="47" xfId="0" applyNumberFormat="1" applyFont="1" applyBorder="1" applyAlignment="1" applyProtection="1">
      <alignment horizontal="center" vertical="center" wrapText="1"/>
      <protection/>
    </xf>
    <xf numFmtId="165" fontId="6" fillId="0" borderId="46" xfId="0" applyNumberFormat="1" applyFont="1" applyFill="1" applyBorder="1" applyAlignment="1" applyProtection="1">
      <alignment horizontal="center" vertical="center" wrapText="1"/>
      <protection/>
    </xf>
    <xf numFmtId="166" fontId="6" fillId="0" borderId="43" xfId="0" applyNumberFormat="1" applyFont="1" applyBorder="1" applyAlignment="1">
      <alignment vertical="center"/>
    </xf>
    <xf numFmtId="166" fontId="10" fillId="0" borderId="46" xfId="0" applyNumberFormat="1" applyFont="1" applyBorder="1" applyAlignment="1">
      <alignment vertical="center"/>
    </xf>
    <xf numFmtId="166" fontId="10" fillId="0" borderId="145" xfId="0" applyNumberFormat="1" applyFont="1" applyBorder="1" applyAlignment="1">
      <alignment vertical="center"/>
    </xf>
    <xf numFmtId="166" fontId="6" fillId="0" borderId="146" xfId="0" applyNumberFormat="1" applyFont="1" applyBorder="1" applyAlignment="1">
      <alignment vertical="center"/>
    </xf>
    <xf numFmtId="166" fontId="10" fillId="0" borderId="147" xfId="0" applyNumberFormat="1" applyFont="1" applyBorder="1" applyAlignment="1">
      <alignment vertical="center"/>
    </xf>
    <xf numFmtId="166" fontId="10" fillId="0" borderId="148" xfId="0" applyNumberFormat="1" applyFont="1" applyBorder="1" applyAlignment="1">
      <alignment vertical="center"/>
    </xf>
    <xf numFmtId="166" fontId="10" fillId="0" borderId="149" xfId="0" applyNumberFormat="1" applyFont="1" applyBorder="1" applyAlignment="1">
      <alignment vertical="center"/>
    </xf>
    <xf numFmtId="165" fontId="8" fillId="0" borderId="6" xfId="0" applyNumberFormat="1" applyFont="1" applyBorder="1" applyAlignment="1" applyProtection="1">
      <alignment vertical="center" wrapText="1"/>
      <protection/>
    </xf>
    <xf numFmtId="164" fontId="6" fillId="0" borderId="157" xfId="0" applyFont="1" applyBorder="1" applyAlignment="1">
      <alignment vertical="center" wrapText="1"/>
    </xf>
    <xf numFmtId="165" fontId="6" fillId="0" borderId="6" xfId="0" applyNumberFormat="1" applyFont="1" applyBorder="1" applyAlignment="1" applyProtection="1">
      <alignment horizontal="center" vertical="center"/>
      <protection/>
    </xf>
    <xf numFmtId="165" fontId="6" fillId="0" borderId="81" xfId="0" applyNumberFormat="1" applyFont="1" applyBorder="1" applyAlignment="1" applyProtection="1">
      <alignment horizontal="center" vertical="center"/>
      <protection/>
    </xf>
    <xf numFmtId="165" fontId="6" fillId="0" borderId="67" xfId="0" applyNumberFormat="1" applyFont="1" applyBorder="1" applyAlignment="1" applyProtection="1">
      <alignment horizontal="center" vertical="center" wrapText="1"/>
      <protection/>
    </xf>
    <xf numFmtId="166" fontId="10" fillId="0" borderId="5" xfId="0" applyNumberFormat="1" applyFont="1" applyBorder="1" applyAlignment="1">
      <alignment vertical="center"/>
    </xf>
    <xf numFmtId="166" fontId="6" fillId="0" borderId="6" xfId="0" applyNumberFormat="1" applyFont="1" applyBorder="1" applyAlignment="1">
      <alignment vertical="center"/>
    </xf>
    <xf numFmtId="166" fontId="10" fillId="0" borderId="7" xfId="0" applyNumberFormat="1" applyFont="1" applyBorder="1" applyAlignment="1">
      <alignment vertical="center"/>
    </xf>
    <xf numFmtId="166" fontId="10" fillId="0" borderId="158" xfId="0" applyNumberFormat="1" applyFont="1" applyBorder="1" applyAlignment="1">
      <alignment vertical="center"/>
    </xf>
    <xf numFmtId="166" fontId="6" fillId="0" borderId="159" xfId="0" applyNumberFormat="1" applyFont="1" applyBorder="1" applyAlignment="1">
      <alignment vertical="center"/>
    </xf>
    <xf numFmtId="166" fontId="10" fillId="0" borderId="160" xfId="0" applyNumberFormat="1" applyFont="1" applyBorder="1" applyAlignment="1">
      <alignment vertical="center"/>
    </xf>
    <xf numFmtId="166" fontId="10" fillId="0" borderId="161" xfId="0" applyNumberFormat="1" applyFont="1" applyBorder="1" applyAlignment="1">
      <alignment vertical="center"/>
    </xf>
    <xf numFmtId="166" fontId="10" fillId="0" borderId="162" xfId="0" applyNumberFormat="1" applyFont="1" applyBorder="1" applyAlignment="1">
      <alignment vertical="center"/>
    </xf>
    <xf numFmtId="165" fontId="8" fillId="0" borderId="42" xfId="0" applyNumberFormat="1" applyFont="1" applyBorder="1" applyAlignment="1" applyProtection="1">
      <alignment vertical="center" wrapText="1"/>
      <protection/>
    </xf>
    <xf numFmtId="164" fontId="8" fillId="0" borderId="42" xfId="0" applyFont="1" applyBorder="1" applyAlignment="1">
      <alignment vertical="center" wrapText="1"/>
    </xf>
    <xf numFmtId="164" fontId="6" fillId="0" borderId="42" xfId="0" applyFont="1" applyBorder="1" applyAlignment="1">
      <alignment vertical="center" wrapText="1"/>
    </xf>
    <xf numFmtId="165" fontId="6" fillId="0" borderId="42" xfId="0" applyNumberFormat="1" applyFont="1" applyBorder="1" applyAlignment="1" applyProtection="1">
      <alignment horizontal="center" vertical="center" wrapText="1"/>
      <protection/>
    </xf>
    <xf numFmtId="165" fontId="8" fillId="0" borderId="0" xfId="0" applyNumberFormat="1" applyFont="1" applyBorder="1" applyAlignment="1" applyProtection="1">
      <alignment vertical="center" wrapText="1"/>
      <protection/>
    </xf>
    <xf numFmtId="164" fontId="8" fillId="0" borderId="0" xfId="0" applyFont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 applyProtection="1">
      <alignment horizontal="center" vertical="center" wrapText="1"/>
      <protection/>
    </xf>
    <xf numFmtId="165" fontId="10" fillId="2" borderId="2" xfId="0" applyNumberFormat="1" applyFont="1" applyFill="1" applyBorder="1" applyAlignment="1" applyProtection="1">
      <alignment horizontal="center" vertical="center"/>
      <protection/>
    </xf>
    <xf numFmtId="165" fontId="6" fillId="2" borderId="10" xfId="0" applyNumberFormat="1" applyFont="1" applyFill="1" applyBorder="1" applyAlignment="1" applyProtection="1">
      <alignment horizontal="center" vertical="center"/>
      <protection/>
    </xf>
    <xf numFmtId="165" fontId="8" fillId="2" borderId="55" xfId="0" applyNumberFormat="1" applyFont="1" applyFill="1" applyBorder="1" applyAlignment="1" applyProtection="1">
      <alignment horizontal="center" vertical="center" textRotation="90" wrapText="1"/>
      <protection/>
    </xf>
    <xf numFmtId="165" fontId="10" fillId="2" borderId="133" xfId="0" applyNumberFormat="1" applyFont="1" applyFill="1" applyBorder="1" applyAlignment="1" applyProtection="1">
      <alignment vertical="center" wrapText="1"/>
      <protection/>
    </xf>
    <xf numFmtId="165" fontId="6" fillId="2" borderId="43" xfId="0" applyNumberFormat="1" applyFont="1" applyFill="1" applyBorder="1" applyAlignment="1" applyProtection="1">
      <alignment horizontal="center" vertical="center"/>
      <protection/>
    </xf>
    <xf numFmtId="165" fontId="6" fillId="2" borderId="144" xfId="0" applyNumberFormat="1" applyFont="1" applyFill="1" applyBorder="1" applyAlignment="1" applyProtection="1">
      <alignment horizontal="center" vertical="center" wrapText="1"/>
      <protection/>
    </xf>
    <xf numFmtId="165" fontId="6" fillId="2" borderId="44" xfId="0" applyNumberFormat="1" applyFont="1" applyFill="1" applyBorder="1" applyAlignment="1" applyProtection="1">
      <alignment horizontal="center" vertical="center" wrapText="1"/>
      <protection/>
    </xf>
    <xf numFmtId="166" fontId="10" fillId="2" borderId="45" xfId="0" applyNumberFormat="1" applyFont="1" applyFill="1" applyBorder="1" applyAlignment="1">
      <alignment vertical="center"/>
    </xf>
    <xf numFmtId="166" fontId="10" fillId="2" borderId="43" xfId="0" applyNumberFormat="1" applyFont="1" applyFill="1" applyBorder="1" applyAlignment="1">
      <alignment vertical="center"/>
    </xf>
    <xf numFmtId="166" fontId="10" fillId="2" borderId="46" xfId="0" applyNumberFormat="1" applyFont="1" applyFill="1" applyBorder="1" applyAlignment="1">
      <alignment vertical="center"/>
    </xf>
    <xf numFmtId="166" fontId="10" fillId="2" borderId="145" xfId="0" applyNumberFormat="1" applyFont="1" applyFill="1" applyBorder="1" applyAlignment="1">
      <alignment vertical="center"/>
    </xf>
    <xf numFmtId="166" fontId="10" fillId="2" borderId="146" xfId="0" applyNumberFormat="1" applyFont="1" applyFill="1" applyBorder="1" applyAlignment="1">
      <alignment vertical="center"/>
    </xf>
    <xf numFmtId="166" fontId="10" fillId="2" borderId="147" xfId="0" applyNumberFormat="1" applyFont="1" applyFill="1" applyBorder="1" applyAlignment="1">
      <alignment vertical="center"/>
    </xf>
    <xf numFmtId="166" fontId="10" fillId="2" borderId="148" xfId="0" applyNumberFormat="1" applyFont="1" applyFill="1" applyBorder="1" applyAlignment="1">
      <alignment vertical="center"/>
    </xf>
    <xf numFmtId="166" fontId="10" fillId="2" borderId="149" xfId="0" applyNumberFormat="1" applyFont="1" applyFill="1" applyBorder="1" applyAlignment="1">
      <alignment vertical="center"/>
    </xf>
    <xf numFmtId="165" fontId="10" fillId="2" borderId="117" xfId="0" applyNumberFormat="1" applyFont="1" applyFill="1" applyBorder="1" applyAlignment="1" applyProtection="1">
      <alignment horizontal="left" vertical="center" wrapText="1"/>
      <protection/>
    </xf>
    <xf numFmtId="165" fontId="6" fillId="2" borderId="25" xfId="0" applyNumberFormat="1" applyFont="1" applyFill="1" applyBorder="1" applyAlignment="1" applyProtection="1">
      <alignment horizontal="center" vertical="center" wrapText="1"/>
      <protection/>
    </xf>
    <xf numFmtId="165" fontId="6" fillId="2" borderId="66" xfId="0" applyNumberFormat="1" applyFont="1" applyFill="1" applyBorder="1" applyAlignment="1" applyProtection="1">
      <alignment horizontal="center" vertical="center" wrapText="1"/>
      <protection/>
    </xf>
    <xf numFmtId="165" fontId="6" fillId="2" borderId="23" xfId="0" applyNumberFormat="1" applyFont="1" applyFill="1" applyBorder="1" applyAlignment="1" applyProtection="1">
      <alignment horizontal="center" vertical="center" wrapText="1"/>
      <protection/>
    </xf>
    <xf numFmtId="165" fontId="6" fillId="2" borderId="25" xfId="0" applyNumberFormat="1" applyFont="1" applyFill="1" applyBorder="1" applyAlignment="1" applyProtection="1">
      <alignment horizontal="center" vertical="center"/>
      <protection/>
    </xf>
    <xf numFmtId="166" fontId="10" fillId="2" borderId="24" xfId="0" applyNumberFormat="1" applyFont="1" applyFill="1" applyBorder="1" applyAlignment="1">
      <alignment vertical="center"/>
    </xf>
    <xf numFmtId="166" fontId="10" fillId="2" borderId="25" xfId="0" applyNumberFormat="1" applyFont="1" applyFill="1" applyBorder="1" applyAlignment="1">
      <alignment vertical="center"/>
    </xf>
    <xf numFmtId="166" fontId="10" fillId="2" borderId="26" xfId="0" applyNumberFormat="1" applyFont="1" applyFill="1" applyBorder="1" applyAlignment="1">
      <alignment vertical="center"/>
    </xf>
    <xf numFmtId="166" fontId="10" fillId="2" borderId="118" xfId="0" applyNumberFormat="1" applyFont="1" applyFill="1" applyBorder="1" applyAlignment="1">
      <alignment vertical="center"/>
    </xf>
    <xf numFmtId="166" fontId="10" fillId="2" borderId="119" xfId="0" applyNumberFormat="1" applyFont="1" applyFill="1" applyBorder="1" applyAlignment="1">
      <alignment vertical="center"/>
    </xf>
    <xf numFmtId="166" fontId="10" fillId="2" borderId="120" xfId="0" applyNumberFormat="1" applyFont="1" applyFill="1" applyBorder="1" applyAlignment="1">
      <alignment vertical="center"/>
    </xf>
    <xf numFmtId="166" fontId="10" fillId="2" borderId="121" xfId="0" applyNumberFormat="1" applyFont="1" applyFill="1" applyBorder="1" applyAlignment="1">
      <alignment vertical="center"/>
    </xf>
    <xf numFmtId="166" fontId="10" fillId="2" borderId="122" xfId="0" applyNumberFormat="1" applyFont="1" applyFill="1" applyBorder="1" applyAlignment="1">
      <alignment vertical="center"/>
    </xf>
    <xf numFmtId="165" fontId="10" fillId="2" borderId="150" xfId="0" applyNumberFormat="1" applyFont="1" applyFill="1" applyBorder="1" applyAlignment="1" applyProtection="1">
      <alignment horizontal="left" vertical="center" wrapText="1"/>
      <protection/>
    </xf>
    <xf numFmtId="165" fontId="6" fillId="2" borderId="29" xfId="0" applyNumberFormat="1" applyFont="1" applyFill="1" applyBorder="1" applyAlignment="1" applyProtection="1">
      <alignment horizontal="center" vertical="center" wrapText="1"/>
      <protection/>
    </xf>
    <xf numFmtId="165" fontId="6" fillId="2" borderId="58" xfId="0" applyNumberFormat="1" applyFont="1" applyFill="1" applyBorder="1" applyAlignment="1" applyProtection="1">
      <alignment horizontal="center" vertical="center" wrapText="1"/>
      <protection/>
    </xf>
    <xf numFmtId="165" fontId="6" fillId="2" borderId="27" xfId="0" applyNumberFormat="1" applyFont="1" applyFill="1" applyBorder="1" applyAlignment="1" applyProtection="1">
      <alignment horizontal="center" vertical="center" wrapText="1"/>
      <protection/>
    </xf>
    <xf numFmtId="166" fontId="10" fillId="2" borderId="28" xfId="0" applyNumberFormat="1" applyFont="1" applyFill="1" applyBorder="1" applyAlignment="1">
      <alignment vertical="center"/>
    </xf>
    <xf numFmtId="166" fontId="10" fillId="2" borderId="29" xfId="0" applyNumberFormat="1" applyFont="1" applyFill="1" applyBorder="1" applyAlignment="1">
      <alignment vertical="center"/>
    </xf>
    <xf numFmtId="166" fontId="10" fillId="2" borderId="30" xfId="0" applyNumberFormat="1" applyFont="1" applyFill="1" applyBorder="1" applyAlignment="1">
      <alignment vertical="center"/>
    </xf>
    <xf numFmtId="166" fontId="10" fillId="2" borderId="123" xfId="0" applyNumberFormat="1" applyFont="1" applyFill="1" applyBorder="1" applyAlignment="1">
      <alignment vertical="center"/>
    </xf>
    <xf numFmtId="166" fontId="10" fillId="2" borderId="124" xfId="0" applyNumberFormat="1" applyFont="1" applyFill="1" applyBorder="1" applyAlignment="1">
      <alignment vertical="center"/>
    </xf>
    <xf numFmtId="166" fontId="10" fillId="2" borderId="125" xfId="0" applyNumberFormat="1" applyFont="1" applyFill="1" applyBorder="1" applyAlignment="1">
      <alignment vertical="center"/>
    </xf>
    <xf numFmtId="166" fontId="10" fillId="2" borderId="126" xfId="0" applyNumberFormat="1" applyFont="1" applyFill="1" applyBorder="1" applyAlignment="1">
      <alignment vertical="center"/>
    </xf>
    <xf numFmtId="166" fontId="10" fillId="2" borderId="127" xfId="0" applyNumberFormat="1" applyFont="1" applyFill="1" applyBorder="1" applyAlignment="1">
      <alignment vertical="center"/>
    </xf>
    <xf numFmtId="166" fontId="10" fillId="3" borderId="163" xfId="0" applyNumberFormat="1" applyFont="1" applyFill="1" applyBorder="1" applyAlignment="1">
      <alignment vertical="center"/>
    </xf>
    <xf numFmtId="166" fontId="10" fillId="3" borderId="164" xfId="0" applyNumberFormat="1" applyFont="1" applyFill="1" applyBorder="1" applyAlignment="1">
      <alignment vertical="center"/>
    </xf>
    <xf numFmtId="166" fontId="10" fillId="3" borderId="165" xfId="0" applyNumberFormat="1" applyFont="1" applyFill="1" applyBorder="1" applyAlignment="1">
      <alignment vertical="center"/>
    </xf>
    <xf numFmtId="166" fontId="10" fillId="3" borderId="166" xfId="0" applyNumberFormat="1" applyFont="1" applyFill="1" applyBorder="1" applyAlignment="1">
      <alignment vertical="center"/>
    </xf>
    <xf numFmtId="166" fontId="10" fillId="3" borderId="167" xfId="0" applyNumberFormat="1" applyFont="1" applyFill="1" applyBorder="1" applyAlignment="1">
      <alignment vertical="center"/>
    </xf>
    <xf numFmtId="165" fontId="6" fillId="0" borderId="136" xfId="0" applyNumberFormat="1" applyFont="1" applyBorder="1" applyAlignment="1" applyProtection="1">
      <alignment vertical="center" wrapText="1"/>
      <protection/>
    </xf>
    <xf numFmtId="165" fontId="6" fillId="5" borderId="32" xfId="0" applyNumberFormat="1" applyFont="1" applyFill="1" applyBorder="1" applyAlignment="1" applyProtection="1">
      <alignment horizontal="center" vertical="center"/>
      <protection/>
    </xf>
    <xf numFmtId="165" fontId="6" fillId="5" borderId="134" xfId="0" applyNumberFormat="1" applyFont="1" applyFill="1" applyBorder="1" applyAlignment="1" applyProtection="1">
      <alignment horizontal="center" vertical="center"/>
      <protection/>
    </xf>
    <xf numFmtId="165" fontId="6" fillId="5" borderId="47" xfId="0" applyNumberFormat="1" applyFont="1" applyFill="1" applyBorder="1" applyAlignment="1" applyProtection="1">
      <alignment horizontal="center" vertical="center"/>
      <protection/>
    </xf>
    <xf numFmtId="165" fontId="6" fillId="5" borderId="48" xfId="0" applyNumberFormat="1" applyFont="1" applyFill="1" applyBorder="1" applyAlignment="1" applyProtection="1">
      <alignment horizontal="center" vertical="center"/>
      <protection/>
    </xf>
    <xf numFmtId="165" fontId="6" fillId="0" borderId="39" xfId="0" applyNumberFormat="1" applyFont="1" applyBorder="1" applyAlignment="1" applyProtection="1">
      <alignment horizontal="center" vertical="center"/>
      <protection/>
    </xf>
    <xf numFmtId="165" fontId="8" fillId="0" borderId="143" xfId="0" applyNumberFormat="1" applyFont="1" applyBorder="1" applyAlignment="1" applyProtection="1">
      <alignment vertical="center" wrapText="1"/>
      <protection/>
    </xf>
    <xf numFmtId="165" fontId="6" fillId="0" borderId="14" xfId="0" applyNumberFormat="1" applyFont="1" applyBorder="1" applyAlignment="1" applyProtection="1">
      <alignment horizontal="center" vertical="center"/>
      <protection/>
    </xf>
    <xf numFmtId="165" fontId="6" fillId="0" borderId="15" xfId="0" applyNumberFormat="1" applyFont="1" applyBorder="1" applyAlignment="1" applyProtection="1">
      <alignment horizontal="center" vertical="center"/>
      <protection/>
    </xf>
    <xf numFmtId="165" fontId="8" fillId="0" borderId="150" xfId="0" applyNumberFormat="1" applyFont="1" applyBorder="1" applyAlignment="1" applyProtection="1">
      <alignment vertical="center" wrapText="1"/>
      <protection/>
    </xf>
    <xf numFmtId="165" fontId="6" fillId="0" borderId="133" xfId="0" applyNumberFormat="1" applyFont="1" applyBorder="1" applyAlignment="1" applyProtection="1">
      <alignment vertical="center" wrapText="1"/>
      <protection/>
    </xf>
    <xf numFmtId="165" fontId="11" fillId="3" borderId="135" xfId="0" applyNumberFormat="1" applyFont="1" applyFill="1" applyBorder="1" applyAlignment="1" applyProtection="1">
      <alignment horizontal="left" vertical="center" wrapText="1"/>
      <protection/>
    </xf>
    <xf numFmtId="165" fontId="8" fillId="4" borderId="117" xfId="0" applyNumberFormat="1" applyFont="1" applyFill="1" applyBorder="1" applyAlignment="1" applyProtection="1">
      <alignment vertical="center" wrapText="1"/>
      <protection/>
    </xf>
    <xf numFmtId="165" fontId="6" fillId="4" borderId="29" xfId="0" applyNumberFormat="1" applyFont="1" applyFill="1" applyBorder="1" applyAlignment="1" applyProtection="1">
      <alignment horizontal="center" vertical="center"/>
      <protection/>
    </xf>
    <xf numFmtId="165" fontId="6" fillId="4" borderId="39" xfId="0" applyNumberFormat="1" applyFont="1" applyFill="1" applyBorder="1" applyAlignment="1" applyProtection="1">
      <alignment horizontal="center" vertical="center"/>
      <protection/>
    </xf>
    <xf numFmtId="166" fontId="10" fillId="4" borderId="24" xfId="0" applyNumberFormat="1" applyFont="1" applyFill="1" applyBorder="1" applyAlignment="1">
      <alignment vertical="center"/>
    </xf>
    <xf numFmtId="166" fontId="10" fillId="4" borderId="26" xfId="0" applyNumberFormat="1" applyFont="1" applyFill="1" applyBorder="1" applyAlignment="1">
      <alignment vertical="center"/>
    </xf>
    <xf numFmtId="166" fontId="10" fillId="4" borderId="118" xfId="0" applyNumberFormat="1" applyFont="1" applyFill="1" applyBorder="1" applyAlignment="1">
      <alignment vertical="center"/>
    </xf>
    <xf numFmtId="166" fontId="6" fillId="4" borderId="119" xfId="0" applyNumberFormat="1" applyFont="1" applyFill="1" applyBorder="1" applyAlignment="1">
      <alignment vertical="center"/>
    </xf>
    <xf numFmtId="166" fontId="10" fillId="4" borderId="120" xfId="0" applyNumberFormat="1" applyFont="1" applyFill="1" applyBorder="1" applyAlignment="1">
      <alignment vertical="center"/>
    </xf>
    <xf numFmtId="166" fontId="10" fillId="4" borderId="121" xfId="0" applyNumberFormat="1" applyFont="1" applyFill="1" applyBorder="1" applyAlignment="1">
      <alignment vertical="center"/>
    </xf>
    <xf numFmtId="166" fontId="10" fillId="4" borderId="122" xfId="0" applyNumberFormat="1" applyFont="1" applyFill="1" applyBorder="1" applyAlignment="1">
      <alignment vertical="center"/>
    </xf>
    <xf numFmtId="165" fontId="6" fillId="4" borderId="15" xfId="0" applyNumberFormat="1" applyFont="1" applyFill="1" applyBorder="1" applyAlignment="1" applyProtection="1">
      <alignment horizontal="center" vertical="center"/>
      <protection/>
    </xf>
    <xf numFmtId="166" fontId="10" fillId="4" borderId="16" xfId="0" applyNumberFormat="1" applyFont="1" applyFill="1" applyBorder="1" applyAlignment="1">
      <alignment vertical="center"/>
    </xf>
    <xf numFmtId="166" fontId="6" fillId="4" borderId="14" xfId="0" applyNumberFormat="1" applyFont="1" applyFill="1" applyBorder="1" applyAlignment="1">
      <alignment vertical="center"/>
    </xf>
    <xf numFmtId="166" fontId="10" fillId="4" borderId="17" xfId="0" applyNumberFormat="1" applyFont="1" applyFill="1" applyBorder="1" applyAlignment="1">
      <alignment vertical="center"/>
    </xf>
    <xf numFmtId="166" fontId="10" fillId="4" borderId="101" xfId="0" applyNumberFormat="1" applyFont="1" applyFill="1" applyBorder="1" applyAlignment="1">
      <alignment vertical="center"/>
    </xf>
    <xf numFmtId="166" fontId="6" fillId="4" borderId="102" xfId="0" applyNumberFormat="1" applyFont="1" applyFill="1" applyBorder="1" applyAlignment="1">
      <alignment vertical="center"/>
    </xf>
    <xf numFmtId="166" fontId="10" fillId="4" borderId="103" xfId="0" applyNumberFormat="1" applyFont="1" applyFill="1" applyBorder="1" applyAlignment="1">
      <alignment vertical="center"/>
    </xf>
    <xf numFmtId="166" fontId="10" fillId="4" borderId="104" xfId="0" applyNumberFormat="1" applyFont="1" applyFill="1" applyBorder="1" applyAlignment="1">
      <alignment vertical="center"/>
    </xf>
    <xf numFmtId="166" fontId="10" fillId="4" borderId="105" xfId="0" applyNumberFormat="1" applyFont="1" applyFill="1" applyBorder="1" applyAlignment="1">
      <alignment vertical="center"/>
    </xf>
    <xf numFmtId="165" fontId="10" fillId="8" borderId="55" xfId="0" applyNumberFormat="1" applyFont="1" applyFill="1" applyBorder="1" applyAlignment="1" applyProtection="1">
      <alignment vertical="center" wrapText="1"/>
      <protection/>
    </xf>
    <xf numFmtId="165" fontId="10" fillId="8" borderId="106" xfId="0" applyNumberFormat="1" applyFont="1" applyFill="1" applyBorder="1" applyAlignment="1" applyProtection="1">
      <alignment horizontal="center" vertical="center"/>
      <protection/>
    </xf>
    <xf numFmtId="165" fontId="10" fillId="8" borderId="18" xfId="0" applyNumberFormat="1" applyFont="1" applyFill="1" applyBorder="1" applyAlignment="1" applyProtection="1">
      <alignment horizontal="center" vertical="center"/>
      <protection/>
    </xf>
    <xf numFmtId="165" fontId="10" fillId="8" borderId="31" xfId="0" applyNumberFormat="1" applyFont="1" applyFill="1" applyBorder="1" applyAlignment="1" applyProtection="1">
      <alignment horizontal="center" vertical="center"/>
      <protection/>
    </xf>
    <xf numFmtId="166" fontId="10" fillId="8" borderId="28" xfId="0" applyNumberFormat="1" applyFont="1" applyFill="1" applyBorder="1" applyAlignment="1">
      <alignment vertical="center"/>
    </xf>
    <xf numFmtId="166" fontId="10" fillId="8" borderId="29" xfId="0" applyNumberFormat="1" applyFont="1" applyFill="1" applyBorder="1" applyAlignment="1">
      <alignment vertical="center"/>
    </xf>
    <xf numFmtId="166" fontId="10" fillId="8" borderId="30" xfId="0" applyNumberFormat="1" applyFont="1" applyFill="1" applyBorder="1" applyAlignment="1">
      <alignment vertical="center"/>
    </xf>
    <xf numFmtId="166" fontId="10" fillId="8" borderId="123" xfId="0" applyNumberFormat="1" applyFont="1" applyFill="1" applyBorder="1" applyAlignment="1">
      <alignment vertical="center"/>
    </xf>
    <xf numFmtId="166" fontId="10" fillId="8" borderId="124" xfId="0" applyNumberFormat="1" applyFont="1" applyFill="1" applyBorder="1" applyAlignment="1">
      <alignment vertical="center"/>
    </xf>
    <xf numFmtId="166" fontId="10" fillId="8" borderId="125" xfId="0" applyNumberFormat="1" applyFont="1" applyFill="1" applyBorder="1" applyAlignment="1">
      <alignment vertical="center"/>
    </xf>
    <xf numFmtId="166" fontId="10" fillId="8" borderId="126" xfId="0" applyNumberFormat="1" applyFont="1" applyFill="1" applyBorder="1" applyAlignment="1">
      <alignment vertical="center"/>
    </xf>
    <xf numFmtId="166" fontId="10" fillId="8" borderId="127" xfId="0" applyNumberFormat="1" applyFont="1" applyFill="1" applyBorder="1" applyAlignment="1">
      <alignment vertical="center"/>
    </xf>
    <xf numFmtId="165" fontId="8" fillId="0" borderId="52" xfId="0" applyNumberFormat="1" applyFont="1" applyFill="1" applyBorder="1" applyAlignment="1" applyProtection="1">
      <alignment horizontal="center" vertical="center" textRotation="90" wrapText="1"/>
      <protection/>
    </xf>
    <xf numFmtId="165" fontId="6" fillId="0" borderId="136" xfId="0" applyNumberFormat="1" applyFont="1" applyFill="1" applyBorder="1" applyAlignment="1" applyProtection="1">
      <alignment horizontal="center" vertical="center"/>
      <protection/>
    </xf>
    <xf numFmtId="165" fontId="6" fillId="0" borderId="117" xfId="0" applyNumberFormat="1" applyFont="1" applyFill="1" applyBorder="1" applyAlignment="1" applyProtection="1">
      <alignment horizontal="center" vertical="center"/>
      <protection/>
    </xf>
    <xf numFmtId="164" fontId="6" fillId="0" borderId="25" xfId="0" applyFont="1" applyBorder="1" applyAlignment="1">
      <alignment horizontal="center" vertical="center"/>
    </xf>
    <xf numFmtId="165" fontId="6" fillId="0" borderId="117" xfId="0" applyNumberFormat="1" applyFont="1" applyBorder="1" applyAlignment="1" applyProtection="1">
      <alignment horizontal="center" vertical="center"/>
      <protection/>
    </xf>
    <xf numFmtId="165" fontId="6" fillId="0" borderId="23" xfId="0" applyNumberFormat="1" applyFont="1" applyBorder="1" applyAlignment="1" applyProtection="1">
      <alignment horizontal="center" vertical="center"/>
      <protection/>
    </xf>
    <xf numFmtId="165" fontId="10" fillId="2" borderId="55" xfId="0" applyNumberFormat="1" applyFont="1" applyFill="1" applyBorder="1" applyAlignment="1" applyProtection="1">
      <alignment vertical="center" wrapText="1"/>
      <protection/>
    </xf>
    <xf numFmtId="165" fontId="10" fillId="2" borderId="106" xfId="0" applyNumberFormat="1" applyFont="1" applyFill="1" applyBorder="1" applyAlignment="1" applyProtection="1">
      <alignment horizontal="center" vertical="center"/>
      <protection/>
    </xf>
    <xf numFmtId="165" fontId="10" fillId="2" borderId="18" xfId="0" applyNumberFormat="1" applyFont="1" applyFill="1" applyBorder="1" applyAlignment="1" applyProtection="1">
      <alignment horizontal="center" vertical="center"/>
      <protection/>
    </xf>
    <xf numFmtId="165" fontId="10" fillId="2" borderId="31" xfId="0" applyNumberFormat="1" applyFont="1" applyFill="1" applyBorder="1" applyAlignment="1" applyProtection="1">
      <alignment horizontal="center" vertical="center"/>
      <protection/>
    </xf>
    <xf numFmtId="166" fontId="10" fillId="2" borderId="107" xfId="0" applyNumberFormat="1" applyFont="1" applyFill="1" applyBorder="1" applyAlignment="1">
      <alignment vertical="center"/>
    </xf>
    <xf numFmtId="166" fontId="10" fillId="2" borderId="108" xfId="0" applyNumberFormat="1" applyFont="1" applyFill="1" applyBorder="1" applyAlignment="1">
      <alignment vertical="center"/>
    </xf>
    <xf numFmtId="166" fontId="10" fillId="2" borderId="109" xfId="0" applyNumberFormat="1" applyFont="1" applyFill="1" applyBorder="1" applyAlignment="1">
      <alignment vertical="center"/>
    </xf>
    <xf numFmtId="166" fontId="10" fillId="2" borderId="110" xfId="0" applyNumberFormat="1" applyFont="1" applyFill="1" applyBorder="1" applyAlignment="1">
      <alignment vertical="center"/>
    </xf>
    <xf numFmtId="166" fontId="10" fillId="2" borderId="111" xfId="0" applyNumberFormat="1" applyFont="1" applyFill="1" applyBorder="1" applyAlignment="1">
      <alignment vertical="center"/>
    </xf>
    <xf numFmtId="165" fontId="10" fillId="5" borderId="55" xfId="0" applyNumberFormat="1" applyFont="1" applyFill="1" applyBorder="1" applyAlignment="1" applyProtection="1">
      <alignment vertical="center" wrapText="1"/>
      <protection/>
    </xf>
    <xf numFmtId="165" fontId="10" fillId="5" borderId="18" xfId="0" applyNumberFormat="1" applyFont="1" applyFill="1" applyBorder="1" applyAlignment="1" applyProtection="1">
      <alignment horizontal="center" vertical="center"/>
      <protection/>
    </xf>
    <xf numFmtId="165" fontId="10" fillId="5" borderId="106" xfId="0" applyNumberFormat="1" applyFont="1" applyFill="1" applyBorder="1" applyAlignment="1" applyProtection="1">
      <alignment horizontal="center" vertical="center"/>
      <protection/>
    </xf>
    <xf numFmtId="165" fontId="10" fillId="5" borderId="31" xfId="0" applyNumberFormat="1" applyFont="1" applyFill="1" applyBorder="1" applyAlignment="1" applyProtection="1">
      <alignment horizontal="center" vertical="center"/>
      <protection/>
    </xf>
    <xf numFmtId="165" fontId="6" fillId="0" borderId="135" xfId="0" applyNumberFormat="1" applyFont="1" applyBorder="1" applyAlignment="1" applyProtection="1">
      <alignment vertical="center" wrapText="1"/>
      <protection/>
    </xf>
    <xf numFmtId="165" fontId="6" fillId="5" borderId="37" xfId="0" applyNumberFormat="1" applyFont="1" applyFill="1" applyBorder="1" applyAlignment="1" applyProtection="1">
      <alignment horizontal="center" vertical="center"/>
      <protection/>
    </xf>
    <xf numFmtId="165" fontId="6" fillId="0" borderId="26" xfId="0" applyNumberFormat="1" applyFont="1" applyBorder="1" applyAlignment="1" applyProtection="1">
      <alignment horizontal="center" vertical="center"/>
      <protection/>
    </xf>
    <xf numFmtId="165" fontId="6" fillId="0" borderId="21" xfId="0" applyNumberFormat="1" applyFont="1" applyBorder="1" applyAlignment="1" applyProtection="1">
      <alignment vertical="center" wrapText="1"/>
      <protection/>
    </xf>
    <xf numFmtId="165" fontId="6" fillId="5" borderId="53" xfId="0" applyNumberFormat="1" applyFont="1" applyFill="1" applyBorder="1" applyAlignment="1" applyProtection="1">
      <alignment horizontal="center" vertical="center"/>
      <protection/>
    </xf>
    <xf numFmtId="165" fontId="8" fillId="0" borderId="25" xfId="0" applyNumberFormat="1" applyFont="1" applyBorder="1" applyAlignment="1" applyProtection="1">
      <alignment vertical="center" wrapText="1"/>
      <protection/>
    </xf>
    <xf numFmtId="165" fontId="6" fillId="0" borderId="30" xfId="0" applyNumberFormat="1" applyFont="1" applyBorder="1" applyAlignment="1" applyProtection="1">
      <alignment horizontal="center" vertical="center"/>
      <protection/>
    </xf>
    <xf numFmtId="165" fontId="6" fillId="0" borderId="134" xfId="0" applyNumberFormat="1" applyFont="1" applyBorder="1" applyAlignment="1" applyProtection="1">
      <alignment vertical="center" wrapText="1"/>
      <protection/>
    </xf>
    <xf numFmtId="165" fontId="11" fillId="2" borderId="135" xfId="0" applyNumberFormat="1" applyFont="1" applyFill="1" applyBorder="1" applyAlignment="1" applyProtection="1">
      <alignment horizontal="left" vertical="center" wrapText="1"/>
      <protection/>
    </xf>
    <xf numFmtId="165" fontId="10" fillId="2" borderId="135" xfId="0" applyNumberFormat="1" applyFont="1" applyFill="1" applyBorder="1" applyAlignment="1" applyProtection="1">
      <alignment horizontal="center" vertical="center"/>
      <protection/>
    </xf>
    <xf numFmtId="165" fontId="10" fillId="2" borderId="32" xfId="0" applyNumberFormat="1" applyFont="1" applyFill="1" applyBorder="1" applyAlignment="1" applyProtection="1">
      <alignment horizontal="center" vertical="center"/>
      <protection/>
    </xf>
    <xf numFmtId="165" fontId="10" fillId="2" borderId="37" xfId="0" applyNumberFormat="1" applyFont="1" applyFill="1" applyBorder="1" applyAlignment="1" applyProtection="1">
      <alignment horizontal="center" vertical="center"/>
      <protection/>
    </xf>
    <xf numFmtId="166" fontId="10" fillId="2" borderId="52" xfId="0" applyNumberFormat="1" applyFont="1" applyFill="1" applyBorder="1" applyAlignment="1">
      <alignment vertical="center"/>
    </xf>
    <xf numFmtId="166" fontId="6" fillId="2" borderId="32" xfId="0" applyNumberFormat="1" applyFont="1" applyFill="1" applyBorder="1" applyAlignment="1">
      <alignment vertical="center"/>
    </xf>
    <xf numFmtId="166" fontId="10" fillId="2" borderId="53" xfId="0" applyNumberFormat="1" applyFont="1" applyFill="1" applyBorder="1" applyAlignment="1">
      <alignment vertical="center"/>
    </xf>
    <xf numFmtId="166" fontId="10" fillId="2" borderId="128" xfId="0" applyNumberFormat="1" applyFont="1" applyFill="1" applyBorder="1" applyAlignment="1">
      <alignment vertical="center"/>
    </xf>
    <xf numFmtId="166" fontId="6" fillId="2" borderId="129" xfId="0" applyNumberFormat="1" applyFont="1" applyFill="1" applyBorder="1" applyAlignment="1">
      <alignment vertical="center"/>
    </xf>
    <xf numFmtId="166" fontId="10" fillId="2" borderId="130" xfId="0" applyNumberFormat="1" applyFont="1" applyFill="1" applyBorder="1" applyAlignment="1">
      <alignment vertical="center"/>
    </xf>
    <xf numFmtId="166" fontId="10" fillId="2" borderId="131" xfId="0" applyNumberFormat="1" applyFont="1" applyFill="1" applyBorder="1" applyAlignment="1">
      <alignment vertical="center"/>
    </xf>
    <xf numFmtId="166" fontId="10" fillId="2" borderId="132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 applyProtection="1">
      <alignment horizontal="center" vertical="center"/>
      <protection/>
    </xf>
    <xf numFmtId="165" fontId="6" fillId="4" borderId="26" xfId="0" applyNumberFormat="1" applyFont="1" applyFill="1" applyBorder="1" applyAlignment="1" applyProtection="1">
      <alignment horizontal="center" vertical="center"/>
      <protection/>
    </xf>
    <xf numFmtId="165" fontId="6" fillId="0" borderId="106" xfId="0" applyNumberFormat="1" applyFont="1" applyFill="1" applyBorder="1" applyAlignment="1" applyProtection="1">
      <alignment horizontal="left" vertical="center" wrapText="1"/>
      <protection/>
    </xf>
    <xf numFmtId="165" fontId="10" fillId="8" borderId="16" xfId="0" applyNumberFormat="1" applyFont="1" applyFill="1" applyBorder="1" applyAlignment="1" applyProtection="1">
      <alignment vertical="center" wrapText="1"/>
      <protection/>
    </xf>
    <xf numFmtId="165" fontId="10" fillId="8" borderId="100" xfId="0" applyNumberFormat="1" applyFont="1" applyFill="1" applyBorder="1" applyAlignment="1" applyProtection="1">
      <alignment horizontal="center" vertical="center"/>
      <protection/>
    </xf>
    <xf numFmtId="165" fontId="10" fillId="8" borderId="14" xfId="0" applyNumberFormat="1" applyFont="1" applyFill="1" applyBorder="1" applyAlignment="1" applyProtection="1">
      <alignment horizontal="center" vertical="center"/>
      <protection/>
    </xf>
    <xf numFmtId="165" fontId="10" fillId="8" borderId="15" xfId="0" applyNumberFormat="1" applyFont="1" applyFill="1" applyBorder="1" applyAlignment="1" applyProtection="1">
      <alignment horizontal="center" vertical="center"/>
      <protection/>
    </xf>
    <xf numFmtId="166" fontId="10" fillId="8" borderId="16" xfId="0" applyNumberFormat="1" applyFont="1" applyFill="1" applyBorder="1" applyAlignment="1">
      <alignment vertical="center"/>
    </xf>
    <xf numFmtId="166" fontId="10" fillId="8" borderId="14" xfId="0" applyNumberFormat="1" applyFont="1" applyFill="1" applyBorder="1" applyAlignment="1">
      <alignment vertical="center"/>
    </xf>
    <xf numFmtId="166" fontId="10" fillId="8" borderId="17" xfId="0" applyNumberFormat="1" applyFont="1" applyFill="1" applyBorder="1" applyAlignment="1">
      <alignment vertical="center"/>
    </xf>
    <xf numFmtId="166" fontId="10" fillId="8" borderId="101" xfId="0" applyNumberFormat="1" applyFont="1" applyFill="1" applyBorder="1" applyAlignment="1">
      <alignment vertical="center"/>
    </xf>
    <xf numFmtId="166" fontId="10" fillId="8" borderId="102" xfId="0" applyNumberFormat="1" applyFont="1" applyFill="1" applyBorder="1" applyAlignment="1">
      <alignment vertical="center"/>
    </xf>
    <xf numFmtId="166" fontId="10" fillId="8" borderId="103" xfId="0" applyNumberFormat="1" applyFont="1" applyFill="1" applyBorder="1" applyAlignment="1">
      <alignment vertical="center"/>
    </xf>
    <xf numFmtId="166" fontId="10" fillId="8" borderId="104" xfId="0" applyNumberFormat="1" applyFont="1" applyFill="1" applyBorder="1" applyAlignment="1">
      <alignment vertical="center"/>
    </xf>
    <xf numFmtId="166" fontId="10" fillId="8" borderId="105" xfId="0" applyNumberFormat="1" applyFont="1" applyFill="1" applyBorder="1" applyAlignment="1">
      <alignment vertical="center"/>
    </xf>
    <xf numFmtId="165" fontId="3" fillId="0" borderId="136" xfId="0" applyNumberFormat="1" applyFont="1" applyBorder="1" applyAlignment="1" applyProtection="1">
      <alignment vertical="center" wrapText="1"/>
      <protection/>
    </xf>
    <xf numFmtId="166" fontId="10" fillId="5" borderId="49" xfId="0" applyNumberFormat="1" applyFont="1" applyFill="1" applyBorder="1" applyAlignment="1">
      <alignment vertical="center"/>
    </xf>
    <xf numFmtId="166" fontId="6" fillId="5" borderId="47" xfId="0" applyNumberFormat="1" applyFont="1" applyFill="1" applyBorder="1" applyAlignment="1">
      <alignment vertical="center"/>
    </xf>
    <xf numFmtId="166" fontId="10" fillId="5" borderId="50" xfId="0" applyNumberFormat="1" applyFont="1" applyFill="1" applyBorder="1" applyAlignment="1">
      <alignment vertical="center"/>
    </xf>
    <xf numFmtId="166" fontId="10" fillId="5" borderId="163" xfId="0" applyNumberFormat="1" applyFont="1" applyFill="1" applyBorder="1" applyAlignment="1">
      <alignment vertical="center"/>
    </xf>
    <xf numFmtId="166" fontId="6" fillId="5" borderId="164" xfId="0" applyNumberFormat="1" applyFont="1" applyFill="1" applyBorder="1" applyAlignment="1">
      <alignment vertical="center"/>
    </xf>
    <xf numFmtId="166" fontId="10" fillId="5" borderId="165" xfId="0" applyNumberFormat="1" applyFont="1" applyFill="1" applyBorder="1" applyAlignment="1">
      <alignment vertical="center"/>
    </xf>
    <xf numFmtId="166" fontId="10" fillId="5" borderId="166" xfId="0" applyNumberFormat="1" applyFont="1" applyFill="1" applyBorder="1" applyAlignment="1">
      <alignment vertical="center"/>
    </xf>
    <xf numFmtId="166" fontId="10" fillId="5" borderId="167" xfId="0" applyNumberFormat="1" applyFont="1" applyFill="1" applyBorder="1" applyAlignment="1">
      <alignment vertical="center"/>
    </xf>
    <xf numFmtId="165" fontId="6" fillId="0" borderId="25" xfId="0" applyNumberFormat="1" applyFont="1" applyBorder="1" applyAlignment="1" applyProtection="1">
      <alignment vertical="center" wrapText="1"/>
      <protection/>
    </xf>
    <xf numFmtId="165" fontId="6" fillId="0" borderId="44" xfId="0" applyNumberFormat="1" applyFont="1" applyFill="1" applyBorder="1" applyAlignment="1" applyProtection="1">
      <alignment horizontal="center" vertical="center"/>
      <protection/>
    </xf>
    <xf numFmtId="165" fontId="6" fillId="0" borderId="38" xfId="0" applyNumberFormat="1" applyFont="1" applyBorder="1" applyAlignment="1" applyProtection="1">
      <alignment vertical="center" wrapText="1"/>
      <protection/>
    </xf>
    <xf numFmtId="165" fontId="6" fillId="0" borderId="48" xfId="0" applyNumberFormat="1" applyFont="1" applyFill="1" applyBorder="1" applyAlignment="1" applyProtection="1">
      <alignment horizontal="center" vertical="center"/>
      <protection/>
    </xf>
    <xf numFmtId="165" fontId="6" fillId="0" borderId="43" xfId="0" applyNumberFormat="1" applyFont="1" applyFill="1" applyBorder="1" applyAlignment="1" applyProtection="1">
      <alignment horizontal="center" vertical="center"/>
      <protection/>
    </xf>
    <xf numFmtId="165" fontId="6" fillId="0" borderId="143" xfId="0" applyNumberFormat="1" applyFont="1" applyFill="1" applyBorder="1" applyAlignment="1" applyProtection="1">
      <alignment horizontal="center" vertical="center"/>
      <protection/>
    </xf>
    <xf numFmtId="165" fontId="6" fillId="0" borderId="18" xfId="0" applyNumberFormat="1" applyFont="1" applyFill="1" applyBorder="1" applyAlignment="1" applyProtection="1">
      <alignment vertical="center" wrapText="1"/>
      <protection/>
    </xf>
    <xf numFmtId="164" fontId="10" fillId="2" borderId="55" xfId="0" applyFont="1" applyFill="1" applyBorder="1" applyAlignment="1">
      <alignment horizontal="left" vertical="center" wrapText="1"/>
    </xf>
    <xf numFmtId="166" fontId="10" fillId="5" borderId="16" xfId="0" applyNumberFormat="1" applyFont="1" applyFill="1" applyBorder="1" applyAlignment="1">
      <alignment vertical="center"/>
    </xf>
    <xf numFmtId="166" fontId="10" fillId="5" borderId="14" xfId="0" applyNumberFormat="1" applyFont="1" applyFill="1" applyBorder="1" applyAlignment="1">
      <alignment vertical="center"/>
    </xf>
    <xf numFmtId="166" fontId="10" fillId="5" borderId="17" xfId="0" applyNumberFormat="1" applyFont="1" applyFill="1" applyBorder="1" applyAlignment="1">
      <alignment vertical="center"/>
    </xf>
    <xf numFmtId="166" fontId="10" fillId="5" borderId="101" xfId="0" applyNumberFormat="1" applyFont="1" applyFill="1" applyBorder="1" applyAlignment="1">
      <alignment vertical="center"/>
    </xf>
    <xf numFmtId="166" fontId="10" fillId="5" borderId="102" xfId="0" applyNumberFormat="1" applyFont="1" applyFill="1" applyBorder="1" applyAlignment="1">
      <alignment vertical="center"/>
    </xf>
    <xf numFmtId="166" fontId="10" fillId="5" borderId="103" xfId="0" applyNumberFormat="1" applyFont="1" applyFill="1" applyBorder="1" applyAlignment="1">
      <alignment vertical="center"/>
    </xf>
    <xf numFmtId="166" fontId="10" fillId="5" borderId="104" xfId="0" applyNumberFormat="1" applyFont="1" applyFill="1" applyBorder="1" applyAlignment="1">
      <alignment vertical="center"/>
    </xf>
    <xf numFmtId="166" fontId="10" fillId="5" borderId="105" xfId="0" applyNumberFormat="1" applyFont="1" applyFill="1" applyBorder="1" applyAlignment="1">
      <alignment vertical="center"/>
    </xf>
    <xf numFmtId="165" fontId="6" fillId="0" borderId="150" xfId="0" applyNumberFormat="1" applyFont="1" applyBorder="1" applyAlignment="1" applyProtection="1">
      <alignment vertical="center" wrapText="1"/>
      <protection/>
    </xf>
    <xf numFmtId="165" fontId="6" fillId="0" borderId="133" xfId="0" applyNumberFormat="1" applyFont="1" applyFill="1" applyBorder="1" applyAlignment="1" applyProtection="1">
      <alignment horizontal="left" vertical="center" wrapText="1"/>
      <protection/>
    </xf>
    <xf numFmtId="164" fontId="6" fillId="0" borderId="32" xfId="0" applyFont="1" applyBorder="1" applyAlignment="1">
      <alignment horizontal="center" vertical="center"/>
    </xf>
    <xf numFmtId="165" fontId="6" fillId="0" borderId="37" xfId="0" applyNumberFormat="1" applyFont="1" applyBorder="1" applyAlignment="1" applyProtection="1">
      <alignment horizontal="center" vertical="center"/>
      <protection/>
    </xf>
    <xf numFmtId="165" fontId="6" fillId="0" borderId="143" xfId="0" applyNumberFormat="1" applyFont="1" applyFill="1" applyBorder="1" applyAlignment="1" applyProtection="1">
      <alignment horizontal="left" vertical="center" wrapText="1"/>
      <protection/>
    </xf>
    <xf numFmtId="165" fontId="6" fillId="5" borderId="150" xfId="0" applyNumberFormat="1" applyFont="1" applyFill="1" applyBorder="1" applyAlignment="1" applyProtection="1">
      <alignment vertical="center" wrapText="1"/>
      <protection/>
    </xf>
    <xf numFmtId="164" fontId="6" fillId="5" borderId="150" xfId="0" applyFont="1" applyFill="1" applyBorder="1" applyAlignment="1">
      <alignment horizontal="center" vertical="center"/>
    </xf>
    <xf numFmtId="165" fontId="6" fillId="5" borderId="150" xfId="0" applyNumberFormat="1" applyFont="1" applyFill="1" applyBorder="1" applyAlignment="1" applyProtection="1">
      <alignment horizontal="center" vertical="center"/>
      <protection/>
    </xf>
    <xf numFmtId="165" fontId="6" fillId="5" borderId="29" xfId="0" applyNumberFormat="1" applyFont="1" applyFill="1" applyBorder="1" applyAlignment="1" applyProtection="1">
      <alignment horizontal="center" vertical="center"/>
      <protection/>
    </xf>
    <xf numFmtId="165" fontId="6" fillId="5" borderId="27" xfId="0" applyNumberFormat="1" applyFont="1" applyFill="1" applyBorder="1" applyAlignment="1" applyProtection="1">
      <alignment horizontal="center" vertical="center"/>
      <protection/>
    </xf>
    <xf numFmtId="166" fontId="10" fillId="5" borderId="28" xfId="0" applyNumberFormat="1" applyFont="1" applyFill="1" applyBorder="1" applyAlignment="1">
      <alignment vertical="center"/>
    </xf>
    <xf numFmtId="166" fontId="6" fillId="5" borderId="29" xfId="0" applyNumberFormat="1" applyFont="1" applyFill="1" applyBorder="1" applyAlignment="1">
      <alignment vertical="center"/>
    </xf>
    <xf numFmtId="166" fontId="10" fillId="5" borderId="30" xfId="0" applyNumberFormat="1" applyFont="1" applyFill="1" applyBorder="1" applyAlignment="1">
      <alignment vertical="center"/>
    </xf>
    <xf numFmtId="166" fontId="10" fillId="5" borderId="123" xfId="0" applyNumberFormat="1" applyFont="1" applyFill="1" applyBorder="1" applyAlignment="1">
      <alignment vertical="center"/>
    </xf>
    <xf numFmtId="166" fontId="6" fillId="5" borderId="124" xfId="0" applyNumberFormat="1" applyFont="1" applyFill="1" applyBorder="1" applyAlignment="1">
      <alignment vertical="center"/>
    </xf>
    <xf numFmtId="166" fontId="10" fillId="5" borderId="125" xfId="0" applyNumberFormat="1" applyFont="1" applyFill="1" applyBorder="1" applyAlignment="1">
      <alignment vertical="center"/>
    </xf>
    <xf numFmtId="166" fontId="10" fillId="5" borderId="126" xfId="0" applyNumberFormat="1" applyFont="1" applyFill="1" applyBorder="1" applyAlignment="1">
      <alignment vertical="center"/>
    </xf>
    <xf numFmtId="166" fontId="10" fillId="5" borderId="127" xfId="0" applyNumberFormat="1" applyFont="1" applyFill="1" applyBorder="1" applyAlignment="1">
      <alignment vertical="center"/>
    </xf>
    <xf numFmtId="166" fontId="10" fillId="8" borderId="18" xfId="0" applyNumberFormat="1" applyFont="1" applyFill="1" applyBorder="1" applyAlignment="1">
      <alignment vertical="center"/>
    </xf>
    <xf numFmtId="166" fontId="10" fillId="8" borderId="108" xfId="0" applyNumberFormat="1" applyFont="1" applyFill="1" applyBorder="1" applyAlignment="1">
      <alignment vertical="center"/>
    </xf>
    <xf numFmtId="164" fontId="8" fillId="0" borderId="52" xfId="0" applyFont="1" applyBorder="1" applyAlignment="1">
      <alignment horizontal="center" vertical="center" textRotation="90" wrapText="1"/>
    </xf>
    <xf numFmtId="165" fontId="6" fillId="0" borderId="29" xfId="0" applyNumberFormat="1" applyFont="1" applyFill="1" applyBorder="1" applyAlignment="1" applyProtection="1">
      <alignment vertical="center" wrapText="1"/>
      <protection/>
    </xf>
    <xf numFmtId="165" fontId="6" fillId="0" borderId="150" xfId="0" applyNumberFormat="1" applyFont="1" applyFill="1" applyBorder="1" applyAlignment="1" applyProtection="1">
      <alignment horizontal="center" vertical="center"/>
      <protection/>
    </xf>
    <xf numFmtId="165" fontId="11" fillId="2" borderId="55" xfId="0" applyNumberFormat="1" applyFont="1" applyFill="1" applyBorder="1" applyAlignment="1" applyProtection="1">
      <alignment horizontal="left" vertical="center" wrapText="1"/>
      <protection/>
    </xf>
    <xf numFmtId="165" fontId="10" fillId="2" borderId="55" xfId="0" applyNumberFormat="1" applyFont="1" applyFill="1" applyBorder="1" applyAlignment="1" applyProtection="1">
      <alignment horizontal="left" vertical="center" wrapText="1"/>
      <protection/>
    </xf>
    <xf numFmtId="166" fontId="6" fillId="2" borderId="18" xfId="0" applyNumberFormat="1" applyFont="1" applyFill="1" applyBorder="1" applyAlignment="1">
      <alignment vertical="center"/>
    </xf>
    <xf numFmtId="166" fontId="6" fillId="2" borderId="108" xfId="0" applyNumberFormat="1" applyFont="1" applyFill="1" applyBorder="1" applyAlignment="1">
      <alignment vertical="center"/>
    </xf>
    <xf numFmtId="165" fontId="10" fillId="0" borderId="133" xfId="0" applyNumberFormat="1" applyFont="1" applyFill="1" applyBorder="1" applyAlignment="1" applyProtection="1">
      <alignment horizontal="left" vertical="center" wrapText="1"/>
      <protection/>
    </xf>
    <xf numFmtId="165" fontId="6" fillId="0" borderId="47" xfId="0" applyNumberFormat="1" applyFont="1" applyFill="1" applyBorder="1" applyAlignment="1" applyProtection="1">
      <alignment horizontal="center" vertical="center" wrapText="1"/>
      <protection/>
    </xf>
    <xf numFmtId="165" fontId="6" fillId="0" borderId="134" xfId="0" applyNumberFormat="1" applyFont="1" applyFill="1" applyBorder="1" applyAlignment="1" applyProtection="1">
      <alignment horizontal="center" vertical="center"/>
      <protection/>
    </xf>
    <xf numFmtId="165" fontId="10" fillId="5" borderId="136" xfId="0" applyNumberFormat="1" applyFont="1" applyFill="1" applyBorder="1" applyAlignment="1" applyProtection="1">
      <alignment horizontal="left" vertical="center" wrapText="1"/>
      <protection/>
    </xf>
    <xf numFmtId="164" fontId="6" fillId="5" borderId="21" xfId="0" applyFont="1" applyFill="1" applyBorder="1" applyAlignment="1">
      <alignment horizontal="center" vertical="center" wrapText="1"/>
    </xf>
    <xf numFmtId="165" fontId="6" fillId="5" borderId="136" xfId="0" applyNumberFormat="1" applyFont="1" applyFill="1" applyBorder="1" applyAlignment="1" applyProtection="1">
      <alignment horizontal="center" vertical="center"/>
      <protection/>
    </xf>
    <xf numFmtId="165" fontId="6" fillId="0" borderId="27" xfId="0" applyNumberFormat="1" applyFont="1" applyBorder="1" applyAlignment="1">
      <alignment horizontal="center" vertical="center"/>
    </xf>
    <xf numFmtId="165" fontId="6" fillId="0" borderId="18" xfId="0" applyNumberFormat="1" applyFont="1" applyFill="1" applyBorder="1" applyAlignment="1" applyProtection="1">
      <alignment horizontal="left" vertical="center" wrapText="1"/>
      <protection/>
    </xf>
    <xf numFmtId="165" fontId="6" fillId="0" borderId="100" xfId="0" applyNumberFormat="1" applyFont="1" applyBorder="1" applyAlignment="1">
      <alignment horizontal="center" vertical="center" wrapText="1"/>
    </xf>
    <xf numFmtId="165" fontId="6" fillId="0" borderId="100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 applyProtection="1">
      <alignment vertical="center" wrapText="1"/>
      <protection/>
    </xf>
    <xf numFmtId="165" fontId="6" fillId="5" borderId="21" xfId="0" applyNumberFormat="1" applyFont="1" applyFill="1" applyBorder="1" applyAlignment="1" applyProtection="1">
      <alignment vertical="center" wrapText="1"/>
      <protection/>
    </xf>
    <xf numFmtId="165" fontId="6" fillId="5" borderId="21" xfId="0" applyNumberFormat="1" applyFont="1" applyFill="1" applyBorder="1" applyAlignment="1">
      <alignment horizontal="center" vertical="center"/>
    </xf>
    <xf numFmtId="166" fontId="6" fillId="0" borderId="24" xfId="0" applyNumberFormat="1" applyFont="1" applyBorder="1" applyAlignment="1">
      <alignment vertical="center"/>
    </xf>
    <xf numFmtId="165" fontId="6" fillId="0" borderId="29" xfId="0" applyNumberFormat="1" applyFont="1" applyBorder="1" applyAlignment="1" applyProtection="1">
      <alignment vertical="center" wrapText="1"/>
      <protection/>
    </xf>
    <xf numFmtId="165" fontId="6" fillId="0" borderId="27" xfId="0" applyNumberFormat="1" applyFont="1" applyBorder="1" applyAlignment="1" applyProtection="1">
      <alignment horizontal="center" vertical="center"/>
      <protection/>
    </xf>
    <xf numFmtId="166" fontId="6" fillId="0" borderId="28" xfId="0" applyNumberFormat="1" applyFont="1" applyBorder="1" applyAlignment="1">
      <alignment vertical="center"/>
    </xf>
    <xf numFmtId="165" fontId="3" fillId="0" borderId="134" xfId="0" applyNumberFormat="1" applyFont="1" applyBorder="1" applyAlignment="1" applyProtection="1">
      <alignment vertical="center" wrapText="1"/>
      <protection/>
    </xf>
    <xf numFmtId="165" fontId="6" fillId="5" borderId="43" xfId="0" applyNumberFormat="1" applyFont="1" applyFill="1" applyBorder="1" applyAlignment="1">
      <alignment horizontal="center" vertical="center"/>
    </xf>
    <xf numFmtId="165" fontId="6" fillId="5" borderId="133" xfId="0" applyNumberFormat="1" applyFont="1" applyFill="1" applyBorder="1" applyAlignment="1" applyProtection="1">
      <alignment horizontal="center" vertical="center"/>
      <protection/>
    </xf>
    <xf numFmtId="165" fontId="6" fillId="5" borderId="46" xfId="0" applyNumberFormat="1" applyFont="1" applyFill="1" applyBorder="1" applyAlignment="1" applyProtection="1">
      <alignment horizontal="center" vertical="center"/>
      <protection/>
    </xf>
    <xf numFmtId="166" fontId="6" fillId="5" borderId="14" xfId="0" applyNumberFormat="1" applyFont="1" applyFill="1" applyBorder="1" applyAlignment="1">
      <alignment vertical="center"/>
    </xf>
    <xf numFmtId="166" fontId="6" fillId="5" borderId="102" xfId="0" applyNumberFormat="1" applyFont="1" applyFill="1" applyBorder="1" applyAlignment="1">
      <alignment vertical="center"/>
    </xf>
    <xf numFmtId="165" fontId="8" fillId="0" borderId="38" xfId="0" applyNumberFormat="1" applyFont="1" applyFill="1" applyBorder="1" applyAlignment="1" applyProtection="1">
      <alignment vertical="center" wrapText="1"/>
      <protection/>
    </xf>
    <xf numFmtId="164" fontId="6" fillId="0" borderId="42" xfId="0" applyFont="1" applyFill="1" applyBorder="1" applyAlignment="1">
      <alignment vertical="center" wrapText="1"/>
    </xf>
    <xf numFmtId="165" fontId="8" fillId="0" borderId="51" xfId="0" applyNumberFormat="1" applyFont="1" applyBorder="1" applyAlignment="1" applyProtection="1">
      <alignment horizontal="center" vertical="center" textRotation="90" wrapText="1"/>
      <protection/>
    </xf>
    <xf numFmtId="165" fontId="6" fillId="0" borderId="51" xfId="0" applyNumberFormat="1" applyFont="1" applyFill="1" applyBorder="1" applyAlignment="1" applyProtection="1">
      <alignment vertical="center" wrapText="1"/>
      <protection/>
    </xf>
    <xf numFmtId="164" fontId="6" fillId="0" borderId="51" xfId="0" applyFont="1" applyFill="1" applyBorder="1" applyAlignment="1">
      <alignment vertical="center" wrapText="1"/>
    </xf>
    <xf numFmtId="165" fontId="6" fillId="0" borderId="51" xfId="0" applyNumberFormat="1" applyFont="1" applyBorder="1" applyAlignment="1">
      <alignment horizontal="center" vertical="center"/>
    </xf>
    <xf numFmtId="165" fontId="6" fillId="0" borderId="51" xfId="0" applyNumberFormat="1" applyFont="1" applyFill="1" applyBorder="1" applyAlignment="1" applyProtection="1">
      <alignment horizontal="center" vertical="center"/>
      <protection/>
    </xf>
    <xf numFmtId="166" fontId="10" fillId="0" borderId="51" xfId="0" applyNumberFormat="1" applyFont="1" applyBorder="1" applyAlignment="1">
      <alignment vertical="center"/>
    </xf>
    <xf numFmtId="166" fontId="6" fillId="0" borderId="51" xfId="0" applyNumberFormat="1" applyFont="1" applyBorder="1" applyAlignment="1">
      <alignment vertical="center"/>
    </xf>
    <xf numFmtId="165" fontId="10" fillId="2" borderId="1" xfId="0" applyNumberFormat="1" applyFont="1" applyFill="1" applyBorder="1" applyAlignment="1" applyProtection="1">
      <alignment horizontal="center" vertical="center" wrapText="1"/>
      <protection/>
    </xf>
    <xf numFmtId="166" fontId="6" fillId="2" borderId="33" xfId="0" applyNumberFormat="1" applyFont="1" applyFill="1" applyBorder="1" applyAlignment="1">
      <alignment vertical="center"/>
    </xf>
    <xf numFmtId="166" fontId="6" fillId="2" borderId="84" xfId="0" applyNumberFormat="1" applyFont="1" applyFill="1" applyBorder="1" applyAlignment="1">
      <alignment vertical="center"/>
    </xf>
    <xf numFmtId="165" fontId="6" fillId="2" borderId="168" xfId="0" applyNumberFormat="1" applyFont="1" applyFill="1" applyBorder="1" applyAlignment="1" applyProtection="1">
      <alignment horizontal="right" vertical="center" wrapText="1"/>
      <protection/>
    </xf>
    <xf numFmtId="165" fontId="6" fillId="2" borderId="64" xfId="0" applyNumberFormat="1" applyFont="1" applyFill="1" applyBorder="1" applyAlignment="1" applyProtection="1">
      <alignment horizontal="center" vertical="center"/>
      <protection/>
    </xf>
    <xf numFmtId="165" fontId="10" fillId="2" borderId="169" xfId="0" applyNumberFormat="1" applyFont="1" applyFill="1" applyBorder="1" applyAlignment="1" applyProtection="1">
      <alignment horizontal="center" vertical="center" wrapText="1"/>
      <protection/>
    </xf>
    <xf numFmtId="165" fontId="10" fillId="2" borderId="64" xfId="0" applyNumberFormat="1" applyFont="1" applyFill="1" applyBorder="1" applyAlignment="1" applyProtection="1">
      <alignment horizontal="center" vertical="center" wrapText="1"/>
      <protection/>
    </xf>
    <xf numFmtId="165" fontId="10" fillId="2" borderId="64" xfId="0" applyNumberFormat="1" applyFont="1" applyFill="1" applyBorder="1" applyAlignment="1" applyProtection="1">
      <alignment horizontal="center" vertical="center"/>
      <protection/>
    </xf>
    <xf numFmtId="165" fontId="10" fillId="2" borderId="170" xfId="0" applyNumberFormat="1" applyFont="1" applyFill="1" applyBorder="1" applyAlignment="1" applyProtection="1">
      <alignment horizontal="center" vertical="center" wrapText="1"/>
      <protection/>
    </xf>
    <xf numFmtId="167" fontId="6" fillId="2" borderId="168" xfId="0" applyNumberFormat="1" applyFont="1" applyFill="1" applyBorder="1" applyAlignment="1">
      <alignment vertical="center"/>
    </xf>
    <xf numFmtId="167" fontId="6" fillId="2" borderId="64" xfId="0" applyNumberFormat="1" applyFont="1" applyFill="1" applyBorder="1" applyAlignment="1">
      <alignment vertical="center"/>
    </xf>
    <xf numFmtId="167" fontId="6" fillId="2" borderId="171" xfId="0" applyNumberFormat="1" applyFont="1" applyFill="1" applyBorder="1" applyAlignment="1">
      <alignment vertical="center"/>
    </xf>
    <xf numFmtId="167" fontId="6" fillId="2" borderId="172" xfId="0" applyNumberFormat="1" applyFont="1" applyFill="1" applyBorder="1" applyAlignment="1">
      <alignment vertical="center"/>
    </xf>
    <xf numFmtId="167" fontId="6" fillId="2" borderId="173" xfId="0" applyNumberFormat="1" applyFont="1" applyFill="1" applyBorder="1" applyAlignment="1">
      <alignment vertical="center"/>
    </xf>
    <xf numFmtId="167" fontId="6" fillId="2" borderId="174" xfId="0" applyNumberFormat="1" applyFont="1" applyFill="1" applyBorder="1" applyAlignment="1">
      <alignment vertical="center"/>
    </xf>
    <xf numFmtId="167" fontId="6" fillId="2" borderId="175" xfId="0" applyNumberFormat="1" applyFont="1" applyFill="1" applyBorder="1" applyAlignment="1">
      <alignment vertical="center"/>
    </xf>
    <xf numFmtId="167" fontId="6" fillId="2" borderId="176" xfId="0" applyNumberFormat="1" applyFont="1" applyFill="1" applyBorder="1" applyAlignment="1">
      <alignment vertical="center"/>
    </xf>
    <xf numFmtId="165" fontId="12" fillId="3" borderId="9" xfId="0" applyNumberFormat="1" applyFont="1" applyFill="1" applyBorder="1" applyAlignment="1" applyProtection="1">
      <alignment vertical="center" wrapText="1"/>
      <protection/>
    </xf>
    <xf numFmtId="165" fontId="10" fillId="3" borderId="88" xfId="0" applyNumberFormat="1" applyFont="1" applyFill="1" applyBorder="1" applyAlignment="1" applyProtection="1">
      <alignment horizontal="center" vertical="center"/>
      <protection/>
    </xf>
    <xf numFmtId="165" fontId="10" fillId="3" borderId="2" xfId="0" applyNumberFormat="1" applyFont="1" applyFill="1" applyBorder="1" applyAlignment="1" applyProtection="1">
      <alignment horizontal="center" vertical="center" wrapText="1"/>
      <protection/>
    </xf>
    <xf numFmtId="165" fontId="10" fillId="3" borderId="2" xfId="0" applyNumberFormat="1" applyFont="1" applyFill="1" applyBorder="1" applyAlignment="1" applyProtection="1">
      <alignment horizontal="center" vertical="center"/>
      <protection/>
    </xf>
    <xf numFmtId="165" fontId="10" fillId="3" borderId="8" xfId="0" applyNumberFormat="1" applyFont="1" applyFill="1" applyBorder="1" applyAlignment="1" applyProtection="1">
      <alignment horizontal="center" vertical="center" wrapText="1"/>
      <protection/>
    </xf>
    <xf numFmtId="166" fontId="10" fillId="3" borderId="9" xfId="0" applyNumberFormat="1" applyFont="1" applyFill="1" applyBorder="1" applyAlignment="1">
      <alignment vertical="center"/>
    </xf>
    <xf numFmtId="166" fontId="10" fillId="3" borderId="3" xfId="0" applyNumberFormat="1" applyFont="1" applyFill="1" applyBorder="1" applyAlignment="1">
      <alignment vertical="center"/>
    </xf>
    <xf numFmtId="166" fontId="10" fillId="3" borderId="89" xfId="0" applyNumberFormat="1" applyFont="1" applyFill="1" applyBorder="1" applyAlignment="1">
      <alignment vertical="center"/>
    </xf>
    <xf numFmtId="166" fontId="6" fillId="3" borderId="90" xfId="0" applyNumberFormat="1" applyFont="1" applyFill="1" applyBorder="1" applyAlignment="1">
      <alignment vertical="center"/>
    </xf>
    <xf numFmtId="166" fontId="10" fillId="3" borderId="91" xfId="0" applyNumberFormat="1" applyFont="1" applyFill="1" applyBorder="1" applyAlignment="1">
      <alignment vertical="center"/>
    </xf>
    <xf numFmtId="166" fontId="10" fillId="3" borderId="92" xfId="0" applyNumberFormat="1" applyFont="1" applyFill="1" applyBorder="1" applyAlignment="1">
      <alignment vertical="center"/>
    </xf>
    <xf numFmtId="166" fontId="10" fillId="3" borderId="93" xfId="0" applyNumberFormat="1" applyFont="1" applyFill="1" applyBorder="1" applyAlignment="1">
      <alignment vertical="center"/>
    </xf>
    <xf numFmtId="165" fontId="10" fillId="5" borderId="16" xfId="0" applyNumberFormat="1" applyFont="1" applyFill="1" applyBorder="1" applyAlignment="1" applyProtection="1">
      <alignment vertical="center" wrapText="1"/>
      <protection/>
    </xf>
    <xf numFmtId="165" fontId="10" fillId="5" borderId="14" xfId="0" applyNumberFormat="1" applyFont="1" applyFill="1" applyBorder="1" applyAlignment="1" applyProtection="1">
      <alignment horizontal="center" vertical="center"/>
      <protection/>
    </xf>
    <xf numFmtId="165" fontId="10" fillId="5" borderId="100" xfId="0" applyNumberFormat="1" applyFont="1" applyFill="1" applyBorder="1" applyAlignment="1" applyProtection="1">
      <alignment horizontal="center" vertical="center"/>
      <protection/>
    </xf>
    <xf numFmtId="165" fontId="10" fillId="5" borderId="15" xfId="0" applyNumberFormat="1" applyFont="1" applyFill="1" applyBorder="1" applyAlignment="1" applyProtection="1">
      <alignment horizontal="center" vertical="center"/>
      <protection/>
    </xf>
    <xf numFmtId="166" fontId="6" fillId="3" borderId="164" xfId="0" applyNumberFormat="1" applyFont="1" applyFill="1" applyBorder="1" applyAlignment="1">
      <alignment vertical="center"/>
    </xf>
    <xf numFmtId="165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165" fontId="6" fillId="0" borderId="21" xfId="0" applyNumberFormat="1" applyFont="1" applyBorder="1" applyAlignment="1" applyProtection="1">
      <alignment horizontal="center" vertical="center"/>
      <protection/>
    </xf>
    <xf numFmtId="165" fontId="6" fillId="0" borderId="19" xfId="0" applyNumberFormat="1" applyFont="1" applyBorder="1" applyAlignment="1" applyProtection="1">
      <alignment horizontal="center" vertical="center"/>
      <protection/>
    </xf>
    <xf numFmtId="165" fontId="6" fillId="0" borderId="25" xfId="0" applyNumberFormat="1" applyFont="1" applyBorder="1" applyAlignment="1" applyProtection="1">
      <alignment horizontal="left" vertical="center" wrapText="1"/>
      <protection/>
    </xf>
    <xf numFmtId="165" fontId="6" fillId="0" borderId="5" xfId="0" applyNumberFormat="1" applyFont="1" applyFill="1" applyBorder="1" applyAlignment="1" applyProtection="1">
      <alignment horizontal="center" vertical="center" textRotation="90" wrapText="1"/>
      <protection/>
    </xf>
    <xf numFmtId="165" fontId="17" fillId="0" borderId="38" xfId="0" applyNumberFormat="1" applyFont="1" applyBorder="1" applyAlignment="1" applyProtection="1">
      <alignment vertical="center" wrapText="1"/>
      <protection/>
    </xf>
    <xf numFmtId="165" fontId="10" fillId="3" borderId="8" xfId="0" applyNumberFormat="1" applyFont="1" applyFill="1" applyBorder="1" applyAlignment="1" applyProtection="1">
      <alignment horizontal="center" vertical="center"/>
      <protection/>
    </xf>
    <xf numFmtId="165" fontId="8" fillId="0" borderId="49" xfId="0" applyNumberFormat="1" applyFont="1" applyBorder="1" applyAlignment="1" applyProtection="1">
      <alignment horizontal="center" vertical="center" textRotation="90" wrapText="1"/>
      <protection/>
    </xf>
    <xf numFmtId="165" fontId="6" fillId="0" borderId="43" xfId="0" applyNumberFormat="1" applyFont="1" applyBorder="1" applyAlignment="1" applyProtection="1">
      <alignment vertical="center" wrapText="1"/>
      <protection/>
    </xf>
    <xf numFmtId="165" fontId="6" fillId="0" borderId="47" xfId="0" applyNumberFormat="1" applyFont="1" applyBorder="1" applyAlignment="1" applyProtection="1">
      <alignment horizontal="center" vertical="center"/>
      <protection/>
    </xf>
    <xf numFmtId="165" fontId="6" fillId="0" borderId="44" xfId="0" applyNumberFormat="1" applyFont="1" applyBorder="1" applyAlignment="1" applyProtection="1">
      <alignment horizontal="center" vertical="center"/>
      <protection/>
    </xf>
    <xf numFmtId="166" fontId="10" fillId="0" borderId="35" xfId="0" applyNumberFormat="1" applyFont="1" applyBorder="1" applyAlignment="1">
      <alignment vertical="center"/>
    </xf>
    <xf numFmtId="166" fontId="6" fillId="0" borderId="33" xfId="0" applyNumberFormat="1" applyFont="1" applyBorder="1" applyAlignment="1">
      <alignment vertical="center"/>
    </xf>
    <xf numFmtId="166" fontId="10" fillId="0" borderId="36" xfId="0" applyNumberFormat="1" applyFont="1" applyBorder="1" applyAlignment="1">
      <alignment vertical="center"/>
    </xf>
    <xf numFmtId="166" fontId="10" fillId="0" borderId="83" xfId="0" applyNumberFormat="1" applyFont="1" applyBorder="1" applyAlignment="1">
      <alignment vertical="center"/>
    </xf>
    <xf numFmtId="166" fontId="6" fillId="0" borderId="84" xfId="0" applyNumberFormat="1" applyFont="1" applyBorder="1" applyAlignment="1">
      <alignment vertical="center"/>
    </xf>
    <xf numFmtId="166" fontId="10" fillId="0" borderId="85" xfId="0" applyNumberFormat="1" applyFont="1" applyBorder="1" applyAlignment="1">
      <alignment vertical="center"/>
    </xf>
    <xf numFmtId="166" fontId="10" fillId="0" borderId="86" xfId="0" applyNumberFormat="1" applyFont="1" applyBorder="1" applyAlignment="1">
      <alignment vertical="center"/>
    </xf>
    <xf numFmtId="166" fontId="10" fillId="0" borderId="87" xfId="0" applyNumberFormat="1" applyFont="1" applyBorder="1" applyAlignment="1">
      <alignment vertical="center"/>
    </xf>
    <xf numFmtId="165" fontId="8" fillId="0" borderId="42" xfId="0" applyNumberFormat="1" applyFont="1" applyFill="1" applyBorder="1" applyAlignment="1" applyProtection="1">
      <alignment horizontal="center" vertical="center" textRotation="90" wrapText="1"/>
      <protection/>
    </xf>
    <xf numFmtId="165" fontId="5" fillId="0" borderId="42" xfId="0" applyNumberFormat="1" applyFont="1" applyFill="1" applyBorder="1" applyAlignment="1" applyProtection="1">
      <alignment vertical="center" wrapText="1"/>
      <protection/>
    </xf>
    <xf numFmtId="164" fontId="6" fillId="0" borderId="42" xfId="0" applyFont="1" applyFill="1" applyBorder="1" applyAlignment="1">
      <alignment horizontal="center" vertical="center"/>
    </xf>
    <xf numFmtId="166" fontId="10" fillId="0" borderId="42" xfId="0" applyNumberFormat="1" applyFont="1" applyFill="1" applyBorder="1" applyAlignment="1">
      <alignment vertical="center"/>
    </xf>
    <xf numFmtId="165" fontId="10" fillId="2" borderId="177" xfId="0" applyNumberFormat="1" applyFont="1" applyFill="1" applyBorder="1" applyAlignment="1" applyProtection="1">
      <alignment horizontal="center" vertical="center" wrapText="1"/>
      <protection/>
    </xf>
    <xf numFmtId="166" fontId="6" fillId="2" borderId="2" xfId="0" applyNumberFormat="1" applyFont="1" applyFill="1" applyBorder="1" applyAlignment="1">
      <alignment vertical="center"/>
    </xf>
    <xf numFmtId="166" fontId="6" fillId="2" borderId="90" xfId="0" applyNumberFormat="1" applyFont="1" applyFill="1" applyBorder="1" applyAlignment="1">
      <alignment vertical="center"/>
    </xf>
    <xf numFmtId="165" fontId="3" fillId="3" borderId="55" xfId="0" applyNumberFormat="1" applyFont="1" applyFill="1" applyBorder="1" applyAlignment="1" applyProtection="1">
      <alignment vertical="center" wrapText="1"/>
      <protection/>
    </xf>
    <xf numFmtId="165" fontId="3" fillId="0" borderId="59" xfId="0" applyNumberFormat="1" applyFont="1" applyBorder="1" applyAlignment="1" applyProtection="1">
      <alignment vertical="center" wrapText="1"/>
      <protection/>
    </xf>
    <xf numFmtId="165" fontId="6" fillId="0" borderId="59" xfId="0" applyNumberFormat="1" applyFont="1" applyBorder="1" applyAlignment="1" applyProtection="1">
      <alignment horizontal="center" vertical="center"/>
      <protection/>
    </xf>
    <xf numFmtId="165" fontId="6" fillId="0" borderId="63" xfId="0" applyNumberFormat="1" applyFont="1" applyBorder="1" applyAlignment="1" applyProtection="1">
      <alignment horizontal="center" vertical="center"/>
      <protection/>
    </xf>
    <xf numFmtId="164" fontId="5" fillId="0" borderId="177" xfId="0" applyFont="1" applyBorder="1" applyAlignment="1">
      <alignment vertical="center" wrapText="1"/>
    </xf>
    <xf numFmtId="165" fontId="6" fillId="0" borderId="177" xfId="0" applyNumberFormat="1" applyFont="1" applyBorder="1" applyAlignment="1" applyProtection="1">
      <alignment vertical="center" wrapText="1"/>
      <protection/>
    </xf>
    <xf numFmtId="164" fontId="6" fillId="0" borderId="177" xfId="0" applyFont="1" applyBorder="1" applyAlignment="1">
      <alignment vertical="center" wrapText="1"/>
    </xf>
    <xf numFmtId="164" fontId="6" fillId="0" borderId="177" xfId="0" applyFont="1" applyBorder="1" applyAlignment="1">
      <alignment horizontal="center" vertical="center"/>
    </xf>
    <xf numFmtId="165" fontId="6" fillId="0" borderId="177" xfId="0" applyNumberFormat="1" applyFont="1" applyBorder="1" applyAlignment="1" applyProtection="1">
      <alignment horizontal="center" vertical="center"/>
      <protection/>
    </xf>
    <xf numFmtId="166" fontId="10" fillId="0" borderId="177" xfId="0" applyNumberFormat="1" applyFont="1" applyBorder="1" applyAlignment="1">
      <alignment vertical="center"/>
    </xf>
    <xf numFmtId="166" fontId="6" fillId="0" borderId="177" xfId="0" applyNumberFormat="1" applyFont="1" applyBorder="1" applyAlignment="1">
      <alignment vertical="center"/>
    </xf>
    <xf numFmtId="165" fontId="6" fillId="3" borderId="54" xfId="0" applyNumberFormat="1" applyFont="1" applyFill="1" applyBorder="1" applyAlignment="1" applyProtection="1">
      <alignment horizontal="center" vertical="center"/>
      <protection/>
    </xf>
    <xf numFmtId="165" fontId="6" fillId="3" borderId="31" xfId="0" applyNumberFormat="1" applyFont="1" applyFill="1" applyBorder="1" applyAlignment="1" applyProtection="1">
      <alignment horizontal="center" vertical="center" wrapText="1"/>
      <protection/>
    </xf>
    <xf numFmtId="165" fontId="6" fillId="0" borderId="19" xfId="0" applyNumberFormat="1" applyFont="1" applyBorder="1" applyAlignment="1" applyProtection="1">
      <alignment horizontal="center" vertical="center" wrapText="1"/>
      <protection/>
    </xf>
    <xf numFmtId="165" fontId="6" fillId="0" borderId="27" xfId="0" applyNumberFormat="1" applyFont="1" applyBorder="1" applyAlignment="1" applyProtection="1">
      <alignment horizontal="center" vertical="center" wrapText="1"/>
      <protection/>
    </xf>
    <xf numFmtId="165" fontId="8" fillId="0" borderId="32" xfId="0" applyNumberFormat="1" applyFont="1" applyBorder="1" applyAlignment="1" applyProtection="1">
      <alignment vertical="center" wrapText="1"/>
      <protection/>
    </xf>
    <xf numFmtId="164" fontId="8" fillId="0" borderId="39" xfId="0" applyFont="1" applyBorder="1" applyAlignment="1">
      <alignment horizontal="center" vertical="center" wrapText="1"/>
    </xf>
    <xf numFmtId="165" fontId="6" fillId="0" borderId="31" xfId="0" applyNumberFormat="1" applyFont="1" applyBorder="1" applyAlignment="1" applyProtection="1">
      <alignment horizontal="center" vertical="center" wrapText="1"/>
      <protection/>
    </xf>
    <xf numFmtId="164" fontId="8" fillId="0" borderId="25" xfId="0" applyFont="1" applyBorder="1" applyAlignment="1">
      <alignment vertical="center" wrapText="1"/>
    </xf>
    <xf numFmtId="164" fontId="8" fillId="0" borderId="38" xfId="0" applyFont="1" applyBorder="1" applyAlignment="1">
      <alignment vertical="center" wrapText="1"/>
    </xf>
    <xf numFmtId="165" fontId="8" fillId="0" borderId="16" xfId="0" applyNumberFormat="1" applyFont="1" applyBorder="1" applyAlignment="1" applyProtection="1">
      <alignment horizontal="center" vertical="center" textRotation="90" wrapText="1"/>
      <protection/>
    </xf>
    <xf numFmtId="165" fontId="3" fillId="0" borderId="47" xfId="0" applyNumberFormat="1" applyFont="1" applyFill="1" applyBorder="1" applyAlignment="1" applyProtection="1">
      <alignment vertical="center" wrapText="1"/>
      <protection/>
    </xf>
    <xf numFmtId="165" fontId="6" fillId="0" borderId="134" xfId="0" applyNumberFormat="1" applyFont="1" applyFill="1" applyBorder="1" applyAlignment="1" applyProtection="1">
      <alignment horizontal="center" vertical="center" wrapText="1"/>
      <protection/>
    </xf>
    <xf numFmtId="165" fontId="6" fillId="0" borderId="18" xfId="0" applyNumberFormat="1" applyFont="1" applyBorder="1" applyAlignment="1">
      <alignment horizontal="center" vertical="center" wrapText="1"/>
    </xf>
    <xf numFmtId="164" fontId="6" fillId="0" borderId="47" xfId="0" applyFont="1" applyBorder="1" applyAlignment="1">
      <alignment vertical="center" wrapText="1"/>
    </xf>
    <xf numFmtId="165" fontId="6" fillId="0" borderId="47" xfId="0" applyNumberFormat="1" applyFont="1" applyBorder="1" applyAlignment="1">
      <alignment horizontal="center" vertical="center" wrapText="1"/>
    </xf>
    <xf numFmtId="164" fontId="6" fillId="0" borderId="18" xfId="0" applyFont="1" applyBorder="1" applyAlignment="1">
      <alignment horizontal="center" vertical="center" wrapText="1"/>
    </xf>
    <xf numFmtId="164" fontId="6" fillId="0" borderId="18" xfId="0" applyFont="1" applyBorder="1" applyAlignment="1">
      <alignment horizontal="center" vertical="center"/>
    </xf>
    <xf numFmtId="165" fontId="3" fillId="3" borderId="55" xfId="0" applyNumberFormat="1" applyFont="1" applyFill="1" applyBorder="1" applyAlignment="1" applyProtection="1">
      <alignment horizontal="left" vertical="center" wrapText="1"/>
      <protection/>
    </xf>
    <xf numFmtId="164" fontId="5" fillId="0" borderId="178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Fill="1" applyBorder="1" applyAlignment="1" applyProtection="1">
      <alignment vertical="center"/>
      <protection/>
    </xf>
    <xf numFmtId="165" fontId="8" fillId="0" borderId="59" xfId="0" applyNumberFormat="1" applyFont="1" applyBorder="1" applyAlignment="1" applyProtection="1">
      <alignment vertical="center" wrapText="1"/>
      <protection/>
    </xf>
    <xf numFmtId="165" fontId="6" fillId="0" borderId="63" xfId="0" applyNumberFormat="1" applyFont="1" applyFill="1" applyBorder="1" applyAlignment="1" applyProtection="1">
      <alignment horizontal="center" vertical="center"/>
      <protection/>
    </xf>
    <xf numFmtId="165" fontId="10" fillId="2" borderId="8" xfId="0" applyNumberFormat="1" applyFont="1" applyFill="1" applyBorder="1" applyAlignment="1" applyProtection="1">
      <alignment horizontal="center" vertical="center"/>
      <protection/>
    </xf>
    <xf numFmtId="165" fontId="10" fillId="2" borderId="11" xfId="0" applyNumberFormat="1" applyFont="1" applyFill="1" applyBorder="1" applyAlignment="1" applyProtection="1">
      <alignment vertical="center" wrapText="1"/>
      <protection/>
    </xf>
    <xf numFmtId="165" fontId="6" fillId="5" borderId="16" xfId="0" applyNumberFormat="1" applyFont="1" applyFill="1" applyBorder="1" applyAlignment="1" applyProtection="1">
      <alignment vertical="center" wrapText="1"/>
      <protection/>
    </xf>
    <xf numFmtId="165" fontId="6" fillId="5" borderId="100" xfId="0" applyNumberFormat="1" applyFont="1" applyFill="1" applyBorder="1" applyAlignment="1" applyProtection="1">
      <alignment horizontal="center" vertical="center"/>
      <protection/>
    </xf>
    <xf numFmtId="165" fontId="6" fillId="5" borderId="15" xfId="0" applyNumberFormat="1" applyFont="1" applyFill="1" applyBorder="1" applyAlignment="1" applyProtection="1">
      <alignment horizontal="center" vertical="center"/>
      <protection/>
    </xf>
    <xf numFmtId="165" fontId="6" fillId="5" borderId="14" xfId="0" applyNumberFormat="1" applyFont="1" applyFill="1" applyBorder="1" applyAlignment="1" applyProtection="1">
      <alignment horizontal="center" vertical="center"/>
      <protection/>
    </xf>
    <xf numFmtId="165" fontId="6" fillId="5" borderId="15" xfId="0" applyNumberFormat="1" applyFont="1" applyFill="1" applyBorder="1" applyAlignment="1" applyProtection="1">
      <alignment horizontal="center" vertical="center" wrapText="1"/>
      <protection/>
    </xf>
    <xf numFmtId="165" fontId="6" fillId="0" borderId="6" xfId="0" applyNumberFormat="1" applyFont="1" applyBorder="1" applyAlignment="1" applyProtection="1">
      <alignment vertical="center" wrapText="1"/>
      <protection/>
    </xf>
    <xf numFmtId="165" fontId="6" fillId="0" borderId="142" xfId="0" applyNumberFormat="1" applyFont="1" applyFill="1" applyBorder="1" applyAlignment="1" applyProtection="1">
      <alignment horizontal="center" vertical="center"/>
      <protection/>
    </xf>
    <xf numFmtId="165" fontId="6" fillId="0" borderId="33" xfId="0" applyNumberFormat="1" applyFont="1" applyFill="1" applyBorder="1" applyAlignment="1" applyProtection="1">
      <alignment horizontal="center" vertical="center"/>
      <protection/>
    </xf>
    <xf numFmtId="165" fontId="6" fillId="0" borderId="34" xfId="0" applyNumberFormat="1" applyFont="1" applyFill="1" applyBorder="1" applyAlignment="1" applyProtection="1">
      <alignment horizontal="center" vertical="center" wrapText="1"/>
      <protection/>
    </xf>
    <xf numFmtId="166" fontId="6" fillId="0" borderId="47" xfId="0" applyNumberFormat="1" applyFont="1" applyBorder="1" applyAlignment="1">
      <alignment vertical="center"/>
    </xf>
    <xf numFmtId="166" fontId="10" fillId="0" borderId="50" xfId="0" applyNumberFormat="1" applyFont="1" applyBorder="1" applyAlignment="1">
      <alignment vertical="center"/>
    </xf>
    <xf numFmtId="166" fontId="10" fillId="0" borderId="163" xfId="0" applyNumberFormat="1" applyFont="1" applyBorder="1" applyAlignment="1">
      <alignment vertical="center"/>
    </xf>
    <xf numFmtId="166" fontId="6" fillId="0" borderId="164" xfId="0" applyNumberFormat="1" applyFont="1" applyBorder="1" applyAlignment="1">
      <alignment vertical="center"/>
    </xf>
    <xf numFmtId="166" fontId="10" fillId="0" borderId="165" xfId="0" applyNumberFormat="1" applyFont="1" applyBorder="1" applyAlignment="1">
      <alignment vertical="center"/>
    </xf>
    <xf numFmtId="166" fontId="10" fillId="0" borderId="166" xfId="0" applyNumberFormat="1" applyFont="1" applyBorder="1" applyAlignment="1">
      <alignment vertical="center"/>
    </xf>
    <xf numFmtId="166" fontId="10" fillId="0" borderId="167" xfId="0" applyNumberFormat="1" applyFont="1" applyBorder="1" applyAlignment="1">
      <alignment vertical="center"/>
    </xf>
    <xf numFmtId="165" fontId="8" fillId="0" borderId="5" xfId="0" applyNumberFormat="1" applyFont="1" applyFill="1" applyBorder="1" applyAlignment="1" applyProtection="1">
      <alignment vertical="center" wrapText="1"/>
      <protection/>
    </xf>
    <xf numFmtId="165" fontId="6" fillId="0" borderId="100" xfId="0" applyNumberFormat="1" applyFont="1" applyFill="1" applyBorder="1" applyAlignment="1" applyProtection="1">
      <alignment horizontal="center" vertical="center"/>
      <protection/>
    </xf>
    <xf numFmtId="165" fontId="6" fillId="0" borderId="15" xfId="0" applyNumberFormat="1" applyFont="1" applyFill="1" applyBorder="1" applyAlignment="1" applyProtection="1">
      <alignment horizontal="center" vertical="center"/>
      <protection/>
    </xf>
    <xf numFmtId="165" fontId="6" fillId="0" borderId="15" xfId="0" applyNumberFormat="1" applyFont="1" applyFill="1" applyBorder="1" applyAlignment="1" applyProtection="1">
      <alignment horizontal="center" vertical="center" wrapText="1"/>
      <protection/>
    </xf>
    <xf numFmtId="166" fontId="10" fillId="0" borderId="16" xfId="0" applyNumberFormat="1" applyFont="1" applyFill="1" applyBorder="1" applyAlignment="1">
      <alignment vertical="center"/>
    </xf>
    <xf numFmtId="166" fontId="10" fillId="0" borderId="17" xfId="0" applyNumberFormat="1" applyFont="1" applyFill="1" applyBorder="1" applyAlignment="1">
      <alignment vertical="center"/>
    </xf>
    <xf numFmtId="166" fontId="10" fillId="0" borderId="101" xfId="0" applyNumberFormat="1" applyFont="1" applyFill="1" applyBorder="1" applyAlignment="1">
      <alignment vertical="center"/>
    </xf>
    <xf numFmtId="166" fontId="6" fillId="0" borderId="102" xfId="0" applyNumberFormat="1" applyFont="1" applyFill="1" applyBorder="1" applyAlignment="1">
      <alignment vertical="center"/>
    </xf>
    <xf numFmtId="166" fontId="10" fillId="0" borderId="103" xfId="0" applyNumberFormat="1" applyFont="1" applyFill="1" applyBorder="1" applyAlignment="1">
      <alignment vertical="center"/>
    </xf>
    <xf numFmtId="166" fontId="10" fillId="0" borderId="104" xfId="0" applyNumberFormat="1" applyFont="1" applyFill="1" applyBorder="1" applyAlignment="1">
      <alignment vertical="center"/>
    </xf>
    <xf numFmtId="166" fontId="10" fillId="0" borderId="105" xfId="0" applyNumberFormat="1" applyFont="1" applyFill="1" applyBorder="1" applyAlignment="1">
      <alignment vertical="center"/>
    </xf>
    <xf numFmtId="165" fontId="9" fillId="2" borderId="9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workbookViewId="0" topLeftCell="A1">
      <selection activeCell="B3" sqref="B3"/>
    </sheetView>
  </sheetViews>
  <sheetFormatPr defaultColWidth="9.00390625" defaultRowHeight="12.75"/>
  <cols>
    <col min="1" max="1" width="20.75390625" style="0" customWidth="1"/>
    <col min="2" max="2" width="49.875" style="0" customWidth="1"/>
    <col min="3" max="3" width="9.375" style="0" customWidth="1"/>
    <col min="4" max="4" width="8.875" style="0" customWidth="1"/>
    <col min="5" max="5" width="8.375" style="0" customWidth="1"/>
  </cols>
  <sheetData>
    <row r="1" spans="1:5" ht="11.25" customHeight="1">
      <c r="A1" s="1"/>
      <c r="B1" s="2"/>
      <c r="C1" s="3" t="s">
        <v>0</v>
      </c>
      <c r="D1" s="3"/>
      <c r="E1" s="3"/>
    </row>
    <row r="2" spans="1:5" ht="12.75" customHeight="1">
      <c r="A2" s="4"/>
      <c r="B2" s="5" t="s">
        <v>1</v>
      </c>
      <c r="C2" s="5"/>
      <c r="D2" s="5"/>
      <c r="E2" s="5"/>
    </row>
    <row r="3" spans="1:5" ht="12.75" customHeight="1">
      <c r="A3" s="6"/>
      <c r="B3" s="5" t="s">
        <v>2</v>
      </c>
      <c r="C3" s="5"/>
      <c r="D3" s="5"/>
      <c r="E3" s="5"/>
    </row>
    <row r="4" spans="1:10" ht="12.75" customHeight="1">
      <c r="A4" s="7" t="s">
        <v>3</v>
      </c>
      <c r="B4" s="7"/>
      <c r="C4" s="7"/>
      <c r="D4" s="7"/>
      <c r="E4" s="7"/>
      <c r="F4" s="8"/>
      <c r="G4" s="8"/>
      <c r="H4" s="8"/>
      <c r="I4" s="8"/>
      <c r="J4" s="8"/>
    </row>
    <row r="5" spans="1:5" ht="11.25" customHeight="1">
      <c r="A5" s="9"/>
      <c r="B5" s="5" t="s">
        <v>4</v>
      </c>
      <c r="C5" s="5"/>
      <c r="D5" s="5"/>
      <c r="E5" s="5"/>
    </row>
    <row r="6" spans="1:3" ht="6.75" customHeight="1">
      <c r="A6" s="9"/>
      <c r="B6" s="10"/>
      <c r="C6" s="11"/>
    </row>
    <row r="7" spans="1:5" ht="13.5" customHeight="1">
      <c r="A7" s="12" t="s">
        <v>5</v>
      </c>
      <c r="B7" s="12"/>
      <c r="C7" s="12"/>
      <c r="D7" s="12"/>
      <c r="E7" s="12"/>
    </row>
    <row r="8" spans="1:5" ht="12.75" customHeight="1">
      <c r="A8" s="12" t="s">
        <v>6</v>
      </c>
      <c r="B8" s="12"/>
      <c r="C8" s="12"/>
      <c r="D8" s="12"/>
      <c r="E8" s="12"/>
    </row>
    <row r="9" spans="1:5" s="15" customFormat="1" ht="11.25" customHeight="1">
      <c r="A9" s="9"/>
      <c r="B9" s="13"/>
      <c r="C9" s="14"/>
      <c r="E9" s="16" t="s">
        <v>7</v>
      </c>
    </row>
    <row r="10" spans="1:5" s="15" customFormat="1" ht="14.25" customHeight="1">
      <c r="A10" s="17" t="s">
        <v>8</v>
      </c>
      <c r="B10" s="18" t="s">
        <v>9</v>
      </c>
      <c r="C10" s="19" t="s">
        <v>10</v>
      </c>
      <c r="D10" s="19"/>
      <c r="E10" s="19"/>
    </row>
    <row r="11" spans="1:5" s="15" customFormat="1" ht="36.75" customHeight="1">
      <c r="A11" s="17"/>
      <c r="B11" s="18"/>
      <c r="C11" s="20" t="s">
        <v>11</v>
      </c>
      <c r="D11" s="21" t="s">
        <v>12</v>
      </c>
      <c r="E11" s="22" t="s">
        <v>13</v>
      </c>
    </row>
    <row r="12" spans="1:5" s="15" customFormat="1" ht="25.5" customHeight="1">
      <c r="A12" s="23" t="s">
        <v>14</v>
      </c>
      <c r="B12" s="24" t="s">
        <v>15</v>
      </c>
      <c r="C12" s="25">
        <f>C58+C148</f>
        <v>280212</v>
      </c>
      <c r="D12" s="26">
        <f>D58+D148</f>
        <v>4822.900000000001</v>
      </c>
      <c r="E12" s="27">
        <f>E58+E148</f>
        <v>285034.9</v>
      </c>
    </row>
    <row r="13" spans="1:5" s="15" customFormat="1" ht="15.75" customHeight="1">
      <c r="A13" s="28"/>
      <c r="B13" s="29" t="s">
        <v>16</v>
      </c>
      <c r="C13" s="30">
        <f>C12/C216</f>
        <v>0.5513622511302245</v>
      </c>
      <c r="D13" s="31"/>
      <c r="E13" s="32">
        <f>E12/E216</f>
        <v>0.44914058411696145</v>
      </c>
    </row>
    <row r="14" spans="1:5" s="15" customFormat="1" ht="24.75" customHeight="1">
      <c r="A14" s="23" t="s">
        <v>17</v>
      </c>
      <c r="B14" s="33" t="s">
        <v>18</v>
      </c>
      <c r="C14" s="25">
        <f>C16</f>
        <v>121497</v>
      </c>
      <c r="D14" s="26">
        <f>D16</f>
        <v>0</v>
      </c>
      <c r="E14" s="27">
        <f>E16</f>
        <v>121497</v>
      </c>
    </row>
    <row r="15" spans="1:5" s="15" customFormat="1" ht="15.75" customHeight="1">
      <c r="A15" s="34"/>
      <c r="B15" s="35" t="s">
        <v>19</v>
      </c>
      <c r="C15" s="36">
        <f>C14/C12</f>
        <v>0.43358956789859104</v>
      </c>
      <c r="D15" s="37"/>
      <c r="E15" s="38">
        <f>E14/E12</f>
        <v>0.42625306585263767</v>
      </c>
    </row>
    <row r="16" spans="1:5" s="15" customFormat="1" ht="23.25" customHeight="1">
      <c r="A16" s="39" t="s">
        <v>20</v>
      </c>
      <c r="B16" s="40" t="s">
        <v>21</v>
      </c>
      <c r="C16" s="41">
        <f>C20+C21+C22+C23</f>
        <v>121497</v>
      </c>
      <c r="D16" s="42">
        <f>D20+D21+D22+D23</f>
        <v>0</v>
      </c>
      <c r="E16" s="43">
        <f>E20+E21+E22+E23</f>
        <v>121497</v>
      </c>
    </row>
    <row r="17" spans="1:5" s="15" customFormat="1" ht="15.75" customHeight="1">
      <c r="A17" s="44" t="s">
        <v>22</v>
      </c>
      <c r="B17" s="45" t="s">
        <v>23</v>
      </c>
      <c r="C17" s="46">
        <f>C16-(C18+C19)</f>
        <v>62843.2</v>
      </c>
      <c r="D17" s="47">
        <f>D16-(D18+D19)</f>
        <v>0</v>
      </c>
      <c r="E17" s="48">
        <f>E16-(E18+E19)</f>
        <v>62843.2</v>
      </c>
    </row>
    <row r="18" spans="1:5" s="15" customFormat="1" ht="14.25" customHeight="1">
      <c r="A18" s="44"/>
      <c r="B18" s="49" t="s">
        <v>24</v>
      </c>
      <c r="C18" s="50">
        <f>ROUND(C16*5/29,1)</f>
        <v>20947.8</v>
      </c>
      <c r="D18" s="51">
        <f>ROUND(D16*5/29,1)</f>
        <v>0</v>
      </c>
      <c r="E18" s="52">
        <f>ROUND(E16*5/29,1)</f>
        <v>20947.8</v>
      </c>
    </row>
    <row r="19" spans="1:5" s="15" customFormat="1" ht="15" customHeight="1">
      <c r="A19" s="44"/>
      <c r="B19" s="53" t="s">
        <v>25</v>
      </c>
      <c r="C19" s="54">
        <f>ROUND(C16*9/29,1)</f>
        <v>37706</v>
      </c>
      <c r="D19" s="55">
        <f>ROUND(D16*9/29,1)</f>
        <v>0</v>
      </c>
      <c r="E19" s="56">
        <f>ROUND(E16*9/29,1)</f>
        <v>37706</v>
      </c>
    </row>
    <row r="20" spans="1:11" s="15" customFormat="1" ht="55.5" customHeight="1">
      <c r="A20" s="57" t="s">
        <v>26</v>
      </c>
      <c r="B20" s="58" t="s">
        <v>27</v>
      </c>
      <c r="C20" s="59">
        <v>120419</v>
      </c>
      <c r="D20" s="60"/>
      <c r="E20" s="61">
        <f>C20+D20</f>
        <v>120419</v>
      </c>
      <c r="I20" s="62"/>
      <c r="J20" s="63"/>
      <c r="K20" s="64"/>
    </row>
    <row r="21" spans="1:11" s="15" customFormat="1" ht="81" customHeight="1">
      <c r="A21" s="65" t="s">
        <v>28</v>
      </c>
      <c r="B21" s="58" t="s">
        <v>29</v>
      </c>
      <c r="C21" s="59">
        <v>649</v>
      </c>
      <c r="D21" s="60"/>
      <c r="E21" s="61">
        <f>C21+D21</f>
        <v>649</v>
      </c>
      <c r="G21" s="16"/>
      <c r="I21" s="62"/>
      <c r="J21" s="63"/>
      <c r="K21" s="64"/>
    </row>
    <row r="22" spans="1:11" s="15" customFormat="1" ht="35.25" customHeight="1">
      <c r="A22" s="57" t="s">
        <v>30</v>
      </c>
      <c r="B22" s="66" t="s">
        <v>31</v>
      </c>
      <c r="C22" s="59">
        <v>322</v>
      </c>
      <c r="D22" s="60"/>
      <c r="E22" s="61">
        <f>C22+D22</f>
        <v>322</v>
      </c>
      <c r="I22" s="62"/>
      <c r="J22" s="67"/>
      <c r="K22" s="64"/>
    </row>
    <row r="23" spans="1:5" s="15" customFormat="1" ht="62.25" customHeight="1">
      <c r="A23" s="68" t="s">
        <v>32</v>
      </c>
      <c r="B23" s="69" t="s">
        <v>33</v>
      </c>
      <c r="C23" s="59">
        <v>107</v>
      </c>
      <c r="D23" s="60"/>
      <c r="E23" s="61">
        <f>C23+D23</f>
        <v>107</v>
      </c>
    </row>
    <row r="24" spans="1:5" s="15" customFormat="1" ht="27" customHeight="1">
      <c r="A24" s="70" t="s">
        <v>34</v>
      </c>
      <c r="B24" s="71" t="s">
        <v>35</v>
      </c>
      <c r="C24" s="72">
        <f>C26</f>
        <v>1973</v>
      </c>
      <c r="D24" s="73">
        <f>D26</f>
        <v>0</v>
      </c>
      <c r="E24" s="74">
        <f>E26</f>
        <v>1973</v>
      </c>
    </row>
    <row r="25" spans="1:5" s="15" customFormat="1" ht="15.75" customHeight="1">
      <c r="A25" s="75"/>
      <c r="B25" s="35" t="s">
        <v>19</v>
      </c>
      <c r="C25" s="36">
        <f>C24/C12</f>
        <v>0.007041097454784235</v>
      </c>
      <c r="D25" s="37"/>
      <c r="E25" s="38">
        <f>E24/E12</f>
        <v>0.006921959381114382</v>
      </c>
    </row>
    <row r="26" spans="1:5" s="15" customFormat="1" ht="27" customHeight="1">
      <c r="A26" s="76" t="s">
        <v>36</v>
      </c>
      <c r="B26" s="77" t="s">
        <v>37</v>
      </c>
      <c r="C26" s="78">
        <f>C27+C28+C29+C30</f>
        <v>1973</v>
      </c>
      <c r="D26" s="79">
        <f>D27+D28+D29+D30</f>
        <v>0</v>
      </c>
      <c r="E26" s="80">
        <f>E27+E28+E29+E30</f>
        <v>1973</v>
      </c>
    </row>
    <row r="27" spans="1:5" s="15" customFormat="1" ht="48" customHeight="1">
      <c r="A27" s="81" t="s">
        <v>38</v>
      </c>
      <c r="B27" s="82" t="s">
        <v>39</v>
      </c>
      <c r="C27" s="83">
        <v>789</v>
      </c>
      <c r="D27" s="84"/>
      <c r="E27" s="85">
        <f>C27+D27</f>
        <v>789</v>
      </c>
    </row>
    <row r="28" spans="1:5" s="15" customFormat="1" ht="59.25" customHeight="1">
      <c r="A28" s="81" t="s">
        <v>40</v>
      </c>
      <c r="B28" s="82" t="s">
        <v>41</v>
      </c>
      <c r="C28" s="83"/>
      <c r="D28" s="84"/>
      <c r="E28" s="85">
        <f>C28+D28</f>
        <v>0</v>
      </c>
    </row>
    <row r="29" spans="1:5" s="15" customFormat="1" ht="48" customHeight="1">
      <c r="A29" s="81" t="s">
        <v>42</v>
      </c>
      <c r="B29" s="82" t="s">
        <v>43</v>
      </c>
      <c r="C29" s="83">
        <v>1184</v>
      </c>
      <c r="D29" s="84"/>
      <c r="E29" s="85">
        <f>C29+D29</f>
        <v>1184</v>
      </c>
    </row>
    <row r="30" spans="1:5" s="15" customFormat="1" ht="47.25" customHeight="1">
      <c r="A30" s="86" t="s">
        <v>44</v>
      </c>
      <c r="B30" s="87" t="s">
        <v>45</v>
      </c>
      <c r="C30" s="88"/>
      <c r="D30" s="89"/>
      <c r="E30" s="90">
        <f>C30+D30</f>
        <v>0</v>
      </c>
    </row>
    <row r="31" spans="1:5" s="15" customFormat="1" ht="19.5" customHeight="1">
      <c r="A31" s="91"/>
      <c r="B31" s="92"/>
      <c r="C31" s="93"/>
      <c r="D31" s="93"/>
      <c r="E31" s="93"/>
    </row>
    <row r="32" spans="1:5" s="15" customFormat="1" ht="25.5" customHeight="1">
      <c r="A32" s="70" t="s">
        <v>46</v>
      </c>
      <c r="B32" s="94" t="s">
        <v>47</v>
      </c>
      <c r="C32" s="72">
        <f>C34+C37+C40</f>
        <v>38269</v>
      </c>
      <c r="D32" s="73">
        <f>D34+D37+D40</f>
        <v>0</v>
      </c>
      <c r="E32" s="74">
        <f>E34+E37+E40</f>
        <v>38269</v>
      </c>
    </row>
    <row r="33" spans="1:5" s="15" customFormat="1" ht="16.5" customHeight="1">
      <c r="A33" s="75"/>
      <c r="B33" s="35" t="s">
        <v>19</v>
      </c>
      <c r="C33" s="36">
        <f>C32/C12</f>
        <v>0.13657159579175768</v>
      </c>
      <c r="D33" s="37"/>
      <c r="E33" s="38">
        <f>E32/E12</f>
        <v>0.1342607519289743</v>
      </c>
    </row>
    <row r="34" spans="1:5" s="15" customFormat="1" ht="25.5" customHeight="1">
      <c r="A34" s="95" t="s">
        <v>48</v>
      </c>
      <c r="B34" s="96" t="s">
        <v>49</v>
      </c>
      <c r="C34" s="78">
        <f>C35+C36</f>
        <v>36647</v>
      </c>
      <c r="D34" s="79">
        <f>D35+D36</f>
        <v>0</v>
      </c>
      <c r="E34" s="80">
        <f>E35+E36</f>
        <v>36647</v>
      </c>
    </row>
    <row r="35" spans="1:5" s="15" customFormat="1" ht="21" customHeight="1">
      <c r="A35" s="97" t="s">
        <v>50</v>
      </c>
      <c r="B35" s="98" t="s">
        <v>51</v>
      </c>
      <c r="C35" s="83">
        <v>36647</v>
      </c>
      <c r="D35" s="84"/>
      <c r="E35" s="85">
        <f>C35+D35</f>
        <v>36647</v>
      </c>
    </row>
    <row r="36" spans="1:5" s="15" customFormat="1" ht="25.5" customHeight="1" hidden="1">
      <c r="A36" s="99" t="s">
        <v>52</v>
      </c>
      <c r="B36" s="100" t="s">
        <v>53</v>
      </c>
      <c r="C36" s="101"/>
      <c r="D36" s="102"/>
      <c r="E36" s="103">
        <f>C36+D36</f>
        <v>0</v>
      </c>
    </row>
    <row r="37" spans="1:5" s="15" customFormat="1" ht="19.5" customHeight="1">
      <c r="A37" s="104" t="s">
        <v>54</v>
      </c>
      <c r="B37" s="105" t="s">
        <v>55</v>
      </c>
      <c r="C37" s="106">
        <f>C38+C39</f>
        <v>35</v>
      </c>
      <c r="D37" s="107">
        <f>D38+D39</f>
        <v>0</v>
      </c>
      <c r="E37" s="108">
        <f>E38+E39</f>
        <v>35</v>
      </c>
    </row>
    <row r="38" spans="1:5" s="15" customFormat="1" ht="19.5" customHeight="1">
      <c r="A38" s="104" t="s">
        <v>56</v>
      </c>
      <c r="B38" s="109" t="s">
        <v>57</v>
      </c>
      <c r="C38" s="110">
        <v>35</v>
      </c>
      <c r="D38" s="111"/>
      <c r="E38" s="112">
        <f>C38+D38</f>
        <v>35</v>
      </c>
    </row>
    <row r="39" spans="1:5" s="15" customFormat="1" ht="21.75" customHeight="1" hidden="1">
      <c r="A39" s="113" t="s">
        <v>58</v>
      </c>
      <c r="B39" s="114" t="s">
        <v>59</v>
      </c>
      <c r="C39" s="115"/>
      <c r="D39" s="116"/>
      <c r="E39" s="117">
        <f>C39+D39</f>
        <v>0</v>
      </c>
    </row>
    <row r="40" spans="1:5" s="15" customFormat="1" ht="22.5" customHeight="1">
      <c r="A40" s="95" t="s">
        <v>60</v>
      </c>
      <c r="B40" s="96" t="s">
        <v>61</v>
      </c>
      <c r="C40" s="78">
        <f>C41</f>
        <v>1587</v>
      </c>
      <c r="D40" s="79">
        <f>D41</f>
        <v>0</v>
      </c>
      <c r="E40" s="80">
        <f>E41</f>
        <v>1587</v>
      </c>
    </row>
    <row r="41" spans="1:5" s="15" customFormat="1" ht="23.25" customHeight="1">
      <c r="A41" s="113" t="s">
        <v>62</v>
      </c>
      <c r="B41" s="118" t="s">
        <v>63</v>
      </c>
      <c r="C41" s="88">
        <v>1587</v>
      </c>
      <c r="D41" s="89"/>
      <c r="E41" s="90">
        <f>C41+D41</f>
        <v>1587</v>
      </c>
    </row>
    <row r="42" spans="1:5" s="15" customFormat="1" ht="24" customHeight="1">
      <c r="A42" s="23" t="s">
        <v>64</v>
      </c>
      <c r="B42" s="33" t="s">
        <v>65</v>
      </c>
      <c r="C42" s="25">
        <f>C44+C46</f>
        <v>36918</v>
      </c>
      <c r="D42" s="26">
        <f>D44+D46</f>
        <v>0</v>
      </c>
      <c r="E42" s="27">
        <f>E44+E46</f>
        <v>36918</v>
      </c>
    </row>
    <row r="43" spans="1:5" s="15" customFormat="1" ht="14.25" customHeight="1">
      <c r="A43" s="75"/>
      <c r="B43" s="35" t="s">
        <v>19</v>
      </c>
      <c r="C43" s="36">
        <f>C42/C12</f>
        <v>0.13175024624213097</v>
      </c>
      <c r="D43" s="37"/>
      <c r="E43" s="38">
        <f>E42/E12</f>
        <v>0.1295209814657784</v>
      </c>
    </row>
    <row r="44" spans="1:5" s="15" customFormat="1" ht="20.25" customHeight="1">
      <c r="A44" s="39" t="s">
        <v>66</v>
      </c>
      <c r="B44" s="119" t="s">
        <v>67</v>
      </c>
      <c r="C44" s="41">
        <f>C45</f>
        <v>2181</v>
      </c>
      <c r="D44" s="42">
        <f>D45</f>
        <v>0</v>
      </c>
      <c r="E44" s="43">
        <f>E45</f>
        <v>2181</v>
      </c>
    </row>
    <row r="45" spans="1:5" s="15" customFormat="1" ht="33.75" customHeight="1">
      <c r="A45" s="39" t="s">
        <v>68</v>
      </c>
      <c r="B45" s="120" t="s">
        <v>69</v>
      </c>
      <c r="C45" s="121">
        <v>2181</v>
      </c>
      <c r="D45" s="122"/>
      <c r="E45" s="123">
        <f>C45+D45</f>
        <v>2181</v>
      </c>
    </row>
    <row r="46" spans="1:5" s="15" customFormat="1" ht="18.75" customHeight="1">
      <c r="A46" s="57" t="s">
        <v>70</v>
      </c>
      <c r="B46" s="124" t="s">
        <v>71</v>
      </c>
      <c r="C46" s="125">
        <f>C47+C50</f>
        <v>34737</v>
      </c>
      <c r="D46" s="126">
        <f>D47+D50</f>
        <v>0</v>
      </c>
      <c r="E46" s="127">
        <f>E47+E50</f>
        <v>34737</v>
      </c>
    </row>
    <row r="47" spans="1:5" s="15" customFormat="1" ht="25.5" customHeight="1">
      <c r="A47" s="128" t="s">
        <v>72</v>
      </c>
      <c r="B47" s="129" t="s">
        <v>73</v>
      </c>
      <c r="C47" s="130">
        <f>C48</f>
        <v>6000</v>
      </c>
      <c r="D47" s="131">
        <f>D48</f>
        <v>0</v>
      </c>
      <c r="E47" s="132">
        <f>E48</f>
        <v>6000</v>
      </c>
    </row>
    <row r="48" spans="1:5" s="15" customFormat="1" ht="36.75" customHeight="1">
      <c r="A48" s="133" t="s">
        <v>74</v>
      </c>
      <c r="B48" s="134" t="s">
        <v>75</v>
      </c>
      <c r="C48" s="101">
        <v>6000</v>
      </c>
      <c r="D48" s="102"/>
      <c r="E48" s="103">
        <f>C48+D48</f>
        <v>6000</v>
      </c>
    </row>
    <row r="49" spans="1:5" s="15" customFormat="1" ht="27" customHeight="1">
      <c r="A49" s="128" t="s">
        <v>76</v>
      </c>
      <c r="B49" s="129" t="s">
        <v>77</v>
      </c>
      <c r="C49" s="130">
        <f>C50</f>
        <v>28737</v>
      </c>
      <c r="D49" s="131">
        <f>D50</f>
        <v>0</v>
      </c>
      <c r="E49" s="132">
        <f>E50</f>
        <v>28737</v>
      </c>
    </row>
    <row r="50" spans="1:5" s="15" customFormat="1" ht="38.25" customHeight="1">
      <c r="A50" s="135" t="s">
        <v>78</v>
      </c>
      <c r="B50" s="136" t="s">
        <v>79</v>
      </c>
      <c r="C50" s="137">
        <v>28737</v>
      </c>
      <c r="D50" s="138"/>
      <c r="E50" s="139">
        <f>C50+D50</f>
        <v>28737</v>
      </c>
    </row>
    <row r="51" spans="1:5" s="15" customFormat="1" ht="21" customHeight="1">
      <c r="A51" s="23" t="s">
        <v>80</v>
      </c>
      <c r="B51" s="33" t="s">
        <v>81</v>
      </c>
      <c r="C51" s="25">
        <f>C53+C55</f>
        <v>2957</v>
      </c>
      <c r="D51" s="26">
        <f>D53+D55</f>
        <v>0</v>
      </c>
      <c r="E51" s="27">
        <f>E53+E55</f>
        <v>2957</v>
      </c>
    </row>
    <row r="52" spans="1:5" s="15" customFormat="1" ht="13.5" customHeight="1">
      <c r="A52" s="75"/>
      <c r="B52" s="35" t="s">
        <v>19</v>
      </c>
      <c r="C52" s="36">
        <f>C51/C12</f>
        <v>0.010552724365837294</v>
      </c>
      <c r="D52" s="37"/>
      <c r="E52" s="38">
        <f>E51/E12</f>
        <v>0.010374168215892158</v>
      </c>
    </row>
    <row r="53" spans="1:5" s="15" customFormat="1" ht="28.5" customHeight="1">
      <c r="A53" s="140" t="s">
        <v>82</v>
      </c>
      <c r="B53" s="141" t="s">
        <v>83</v>
      </c>
      <c r="C53" s="142">
        <f>SUM(C54)</f>
        <v>2957</v>
      </c>
      <c r="D53" s="143">
        <f>SUM(D54)</f>
        <v>0</v>
      </c>
      <c r="E53" s="144">
        <f>SUM(E54)</f>
        <v>2957</v>
      </c>
    </row>
    <row r="54" spans="1:5" s="15" customFormat="1" ht="24.75" customHeight="1">
      <c r="A54" s="133" t="s">
        <v>84</v>
      </c>
      <c r="B54" s="145" t="s">
        <v>85</v>
      </c>
      <c r="C54" s="146">
        <v>2957</v>
      </c>
      <c r="D54" s="147"/>
      <c r="E54" s="148">
        <f>C54+D54</f>
        <v>2957</v>
      </c>
    </row>
    <row r="55" spans="1:5" s="15" customFormat="1" ht="25.5" customHeight="1" hidden="1">
      <c r="A55" s="128" t="s">
        <v>86</v>
      </c>
      <c r="B55" s="149" t="s">
        <v>87</v>
      </c>
      <c r="C55" s="150">
        <f>SUM(C56)</f>
        <v>0</v>
      </c>
      <c r="D55" s="151">
        <f>SUM(D56)</f>
        <v>0</v>
      </c>
      <c r="E55" s="152">
        <f>SUM(E56)</f>
        <v>0</v>
      </c>
    </row>
    <row r="56" spans="1:5" s="15" customFormat="1" ht="41.25" customHeight="1" hidden="1">
      <c r="A56" s="153" t="s">
        <v>88</v>
      </c>
      <c r="B56" s="154" t="s">
        <v>89</v>
      </c>
      <c r="C56" s="155">
        <f>C57</f>
        <v>0</v>
      </c>
      <c r="D56" s="156">
        <f>D57</f>
        <v>0</v>
      </c>
      <c r="E56" s="157">
        <f>E57</f>
        <v>0</v>
      </c>
    </row>
    <row r="57" spans="1:5" s="15" customFormat="1" ht="44.25" customHeight="1" hidden="1">
      <c r="A57" s="158" t="s">
        <v>90</v>
      </c>
      <c r="B57" s="159" t="s">
        <v>91</v>
      </c>
      <c r="C57" s="160">
        <v>0</v>
      </c>
      <c r="D57" s="161"/>
      <c r="E57" s="162">
        <f>C57+D57</f>
        <v>0</v>
      </c>
    </row>
    <row r="58" spans="1:5" s="15" customFormat="1" ht="20.25" customHeight="1">
      <c r="A58" s="163" t="s">
        <v>92</v>
      </c>
      <c r="B58" s="163"/>
      <c r="C58" s="164">
        <f>C14+C24+C32+C42+C51</f>
        <v>201614</v>
      </c>
      <c r="D58" s="165">
        <f>D14+D24+D32+D42+D51</f>
        <v>0</v>
      </c>
      <c r="E58" s="166">
        <f>E14+E24+E32+E42+E51</f>
        <v>201614</v>
      </c>
    </row>
    <row r="59" spans="1:5" s="15" customFormat="1" ht="15" customHeight="1">
      <c r="A59" s="167"/>
      <c r="B59" s="168" t="s">
        <v>93</v>
      </c>
      <c r="C59" s="169">
        <f>C58/C216</f>
        <v>0.3967080242793638</v>
      </c>
      <c r="D59" s="170"/>
      <c r="E59" s="171">
        <f>E58/E216</f>
        <v>0.3176910256468842</v>
      </c>
    </row>
    <row r="60" spans="1:5" s="15" customFormat="1" ht="13.5" customHeight="1">
      <c r="A60" s="167"/>
      <c r="B60" s="172" t="s">
        <v>19</v>
      </c>
      <c r="C60" s="173">
        <f>C58/C12</f>
        <v>0.7195052317531012</v>
      </c>
      <c r="D60" s="174"/>
      <c r="E60" s="175">
        <f>E58/E12</f>
        <v>0.7073309268443969</v>
      </c>
    </row>
    <row r="61" spans="1:5" s="15" customFormat="1" ht="234.75" customHeight="1">
      <c r="A61" s="176"/>
      <c r="B61" s="177"/>
      <c r="C61" s="178"/>
      <c r="D61" s="178"/>
      <c r="E61" s="178"/>
    </row>
    <row r="62" spans="1:5" s="15" customFormat="1" ht="27.75" customHeight="1">
      <c r="A62" s="179" t="s">
        <v>94</v>
      </c>
      <c r="B62" s="180" t="s">
        <v>95</v>
      </c>
      <c r="C62" s="72">
        <f>C64+C75+C78</f>
        <v>31397</v>
      </c>
      <c r="D62" s="73">
        <f>D64+D75+D78</f>
        <v>0</v>
      </c>
      <c r="E62" s="74">
        <f>E64+E75+E78</f>
        <v>31397</v>
      </c>
    </row>
    <row r="63" spans="1:5" s="15" customFormat="1" ht="15" customHeight="1">
      <c r="A63" s="75"/>
      <c r="B63" s="35" t="s">
        <v>19</v>
      </c>
      <c r="C63" s="181">
        <f>C62/C12</f>
        <v>0.11204730703895621</v>
      </c>
      <c r="D63" s="182"/>
      <c r="E63" s="183">
        <f>E62/E12</f>
        <v>0.11015142356251813</v>
      </c>
    </row>
    <row r="64" spans="1:5" s="15" customFormat="1" ht="57" customHeight="1">
      <c r="A64" s="184" t="s">
        <v>96</v>
      </c>
      <c r="B64" s="185" t="s">
        <v>97</v>
      </c>
      <c r="C64" s="186">
        <f>C65+C72</f>
        <v>31077</v>
      </c>
      <c r="D64" s="187">
        <f>D65+D72</f>
        <v>-2000</v>
      </c>
      <c r="E64" s="188">
        <f>E65+E72</f>
        <v>29077</v>
      </c>
    </row>
    <row r="65" spans="1:5" s="15" customFormat="1" ht="15" customHeight="1">
      <c r="A65" s="39"/>
      <c r="B65" s="189" t="s">
        <v>98</v>
      </c>
      <c r="C65" s="190">
        <f>C66+C68+C70</f>
        <v>19530</v>
      </c>
      <c r="D65" s="191">
        <f>D66+D68+D70</f>
        <v>0</v>
      </c>
      <c r="E65" s="192">
        <f>E66+E68+E70</f>
        <v>19530</v>
      </c>
    </row>
    <row r="66" spans="1:5" s="15" customFormat="1" ht="38.25" customHeight="1">
      <c r="A66" s="128" t="s">
        <v>99</v>
      </c>
      <c r="B66" s="193" t="s">
        <v>100</v>
      </c>
      <c r="C66" s="194">
        <f>SUM(C67:C67)</f>
        <v>17170</v>
      </c>
      <c r="D66" s="195">
        <f>SUM(D67:D67)</f>
        <v>-722.8</v>
      </c>
      <c r="E66" s="196">
        <f>SUM(E67:E67)</f>
        <v>16447.2</v>
      </c>
    </row>
    <row r="67" spans="1:5" s="15" customFormat="1" ht="55.5" customHeight="1">
      <c r="A67" s="133" t="s">
        <v>101</v>
      </c>
      <c r="B67" s="197" t="s">
        <v>102</v>
      </c>
      <c r="C67" s="198">
        <v>17170</v>
      </c>
      <c r="D67" s="199">
        <v>-722.8</v>
      </c>
      <c r="E67" s="200">
        <f>C67+D67</f>
        <v>16447.2</v>
      </c>
    </row>
    <row r="68" spans="1:5" s="15" customFormat="1" ht="44.25" customHeight="1">
      <c r="A68" s="128" t="s">
        <v>103</v>
      </c>
      <c r="B68" s="201" t="s">
        <v>104</v>
      </c>
      <c r="C68" s="190">
        <f>SUM(C69)</f>
        <v>2360</v>
      </c>
      <c r="D68" s="191">
        <f>SUM(D69)</f>
        <v>-102.4</v>
      </c>
      <c r="E68" s="192">
        <f>SUM(E69)</f>
        <v>2257.6</v>
      </c>
    </row>
    <row r="69" spans="1:5" s="15" customFormat="1" ht="47.25" customHeight="1">
      <c r="A69" s="133" t="s">
        <v>105</v>
      </c>
      <c r="B69" s="134" t="s">
        <v>106</v>
      </c>
      <c r="C69" s="146">
        <v>2360</v>
      </c>
      <c r="D69" s="147">
        <v>-102.4</v>
      </c>
      <c r="E69" s="148">
        <f>C69+D69</f>
        <v>2257.6</v>
      </c>
    </row>
    <row r="70" spans="1:5" s="15" customFormat="1" ht="32.25" customHeight="1">
      <c r="A70" s="202" t="s">
        <v>107</v>
      </c>
      <c r="B70" s="203" t="s">
        <v>108</v>
      </c>
      <c r="C70" s="190">
        <f>SUM(C71)</f>
        <v>0</v>
      </c>
      <c r="D70" s="191">
        <f>SUM(D71)</f>
        <v>825.2</v>
      </c>
      <c r="E70" s="192">
        <f>SUM(E71)</f>
        <v>825.2</v>
      </c>
    </row>
    <row r="71" spans="1:5" s="15" customFormat="1" ht="45" customHeight="1">
      <c r="A71" s="204" t="s">
        <v>109</v>
      </c>
      <c r="B71" s="205" t="s">
        <v>110</v>
      </c>
      <c r="C71" s="146">
        <v>0</v>
      </c>
      <c r="D71" s="147">
        <v>825.2</v>
      </c>
      <c r="E71" s="148">
        <f>C71+D71</f>
        <v>825.2</v>
      </c>
    </row>
    <row r="72" spans="1:5" s="15" customFormat="1" ht="43.5" customHeight="1">
      <c r="A72" s="206" t="s">
        <v>111</v>
      </c>
      <c r="B72" s="207" t="s">
        <v>112</v>
      </c>
      <c r="C72" s="190">
        <f>SUM(C73:C74)</f>
        <v>11547</v>
      </c>
      <c r="D72" s="191">
        <f>SUM(D73:D74)</f>
        <v>-2000</v>
      </c>
      <c r="E72" s="192">
        <f>SUM(E73:E74)</f>
        <v>9547</v>
      </c>
    </row>
    <row r="73" spans="1:5" s="15" customFormat="1" ht="45.75" customHeight="1">
      <c r="A73" s="208" t="s">
        <v>113</v>
      </c>
      <c r="B73" s="98" t="s">
        <v>114</v>
      </c>
      <c r="C73" s="209">
        <v>460</v>
      </c>
      <c r="D73" s="210"/>
      <c r="E73" s="211">
        <f>C73+D73</f>
        <v>460</v>
      </c>
    </row>
    <row r="74" spans="1:5" s="15" customFormat="1" ht="45.75" customHeight="1">
      <c r="A74" s="212" t="s">
        <v>115</v>
      </c>
      <c r="B74" s="213" t="s">
        <v>116</v>
      </c>
      <c r="C74" s="214">
        <v>11087</v>
      </c>
      <c r="D74" s="215">
        <v>-2000</v>
      </c>
      <c r="E74" s="216">
        <f>C74+D74</f>
        <v>9087</v>
      </c>
    </row>
    <row r="75" spans="1:5" s="15" customFormat="1" ht="25.5" customHeight="1">
      <c r="A75" s="217" t="s">
        <v>117</v>
      </c>
      <c r="B75" s="218" t="s">
        <v>118</v>
      </c>
      <c r="C75" s="219">
        <f aca="true" t="shared" si="0" ref="C75:E76">C76</f>
        <v>320</v>
      </c>
      <c r="D75" s="220">
        <f t="shared" si="0"/>
        <v>0</v>
      </c>
      <c r="E75" s="221">
        <f t="shared" si="0"/>
        <v>320</v>
      </c>
    </row>
    <row r="76" spans="1:5" s="15" customFormat="1" ht="33.75" customHeight="1">
      <c r="A76" s="206" t="s">
        <v>119</v>
      </c>
      <c r="B76" s="222" t="s">
        <v>120</v>
      </c>
      <c r="C76" s="190">
        <f t="shared" si="0"/>
        <v>320</v>
      </c>
      <c r="D76" s="191">
        <f t="shared" si="0"/>
        <v>0</v>
      </c>
      <c r="E76" s="192">
        <f t="shared" si="0"/>
        <v>320</v>
      </c>
    </row>
    <row r="77" spans="1:5" s="15" customFormat="1" ht="36.75" customHeight="1">
      <c r="A77" s="212" t="s">
        <v>121</v>
      </c>
      <c r="B77" s="213" t="s">
        <v>122</v>
      </c>
      <c r="C77" s="214">
        <v>320</v>
      </c>
      <c r="D77" s="215"/>
      <c r="E77" s="216">
        <f>C77+D77</f>
        <v>320</v>
      </c>
    </row>
    <row r="78" spans="1:5" s="15" customFormat="1" ht="56.25" customHeight="1">
      <c r="A78" s="217" t="s">
        <v>123</v>
      </c>
      <c r="B78" s="218" t="s">
        <v>124</v>
      </c>
      <c r="C78" s="223">
        <f>C79</f>
        <v>0</v>
      </c>
      <c r="D78" s="224">
        <f>D79</f>
        <v>2000</v>
      </c>
      <c r="E78" s="225">
        <f>E79</f>
        <v>2000</v>
      </c>
    </row>
    <row r="79" spans="1:5" s="15" customFormat="1" ht="36" customHeight="1">
      <c r="A79" s="226" t="s">
        <v>125</v>
      </c>
      <c r="B79" s="227" t="s">
        <v>126</v>
      </c>
      <c r="C79" s="142">
        <f>SUM(C80:C81)</f>
        <v>0</v>
      </c>
      <c r="D79" s="143">
        <f>SUM(D80:D81)</f>
        <v>2000</v>
      </c>
      <c r="E79" s="144">
        <f>SUM(E80:E81)</f>
        <v>2000</v>
      </c>
    </row>
    <row r="80" spans="1:5" s="15" customFormat="1" ht="25.5" customHeight="1">
      <c r="A80" s="208" t="s">
        <v>127</v>
      </c>
      <c r="B80" s="228" t="s">
        <v>128</v>
      </c>
      <c r="C80" s="209">
        <v>0</v>
      </c>
      <c r="D80" s="210">
        <v>2000</v>
      </c>
      <c r="E80" s="211">
        <f>C80+D80</f>
        <v>2000</v>
      </c>
    </row>
    <row r="81" spans="1:5" s="15" customFormat="1" ht="25.5" customHeight="1" hidden="1">
      <c r="A81" s="229" t="s">
        <v>129</v>
      </c>
      <c r="B81" s="230" t="s">
        <v>128</v>
      </c>
      <c r="C81" s="231">
        <v>0</v>
      </c>
      <c r="D81" s="232"/>
      <c r="E81" s="233">
        <f>C81+D81</f>
        <v>0</v>
      </c>
    </row>
    <row r="82" spans="1:5" s="15" customFormat="1" ht="15" customHeight="1">
      <c r="A82" s="234"/>
      <c r="B82" s="235"/>
      <c r="C82" s="236"/>
      <c r="D82" s="236"/>
      <c r="E82" s="236"/>
    </row>
    <row r="83" spans="1:5" s="15" customFormat="1" ht="36.75" customHeight="1">
      <c r="A83" s="237"/>
      <c r="B83" s="238"/>
      <c r="C83" s="239"/>
      <c r="D83" s="239"/>
      <c r="E83" s="239"/>
    </row>
    <row r="84" spans="1:5" s="15" customFormat="1" ht="22.5" customHeight="1">
      <c r="A84" s="179" t="s">
        <v>130</v>
      </c>
      <c r="B84" s="240" t="s">
        <v>131</v>
      </c>
      <c r="C84" s="241">
        <f>C86</f>
        <v>782</v>
      </c>
      <c r="D84" s="242">
        <f>D86</f>
        <v>0</v>
      </c>
      <c r="E84" s="243">
        <f>E86</f>
        <v>782</v>
      </c>
    </row>
    <row r="85" spans="1:5" s="15" customFormat="1" ht="14.25" customHeight="1">
      <c r="A85" s="244"/>
      <c r="B85" s="35" t="s">
        <v>19</v>
      </c>
      <c r="C85" s="36">
        <f>C84/C12</f>
        <v>0.002790744150857208</v>
      </c>
      <c r="D85" s="37"/>
      <c r="E85" s="38">
        <f>E84/E12</f>
        <v>0.0027435236878010374</v>
      </c>
    </row>
    <row r="86" spans="1:5" s="15" customFormat="1" ht="20.25" customHeight="1">
      <c r="A86" s="245" t="s">
        <v>132</v>
      </c>
      <c r="B86" s="246" t="s">
        <v>133</v>
      </c>
      <c r="C86" s="125">
        <f>C87+C88+C89+C90</f>
        <v>782</v>
      </c>
      <c r="D86" s="126">
        <f>D87+D88+D89+D90</f>
        <v>0</v>
      </c>
      <c r="E86" s="127">
        <f>E87+E88+E89+E90</f>
        <v>782</v>
      </c>
    </row>
    <row r="87" spans="1:5" s="15" customFormat="1" ht="25.5" customHeight="1">
      <c r="A87" s="247" t="s">
        <v>134</v>
      </c>
      <c r="B87" s="248" t="s">
        <v>135</v>
      </c>
      <c r="C87" s="249">
        <v>80</v>
      </c>
      <c r="D87" s="250"/>
      <c r="E87" s="251">
        <f>C87+D87</f>
        <v>80</v>
      </c>
    </row>
    <row r="88" spans="1:5" s="15" customFormat="1" ht="26.25" customHeight="1">
      <c r="A88" s="153" t="s">
        <v>136</v>
      </c>
      <c r="B88" s="252" t="s">
        <v>137</v>
      </c>
      <c r="C88" s="83">
        <v>15</v>
      </c>
      <c r="D88" s="84"/>
      <c r="E88" s="85">
        <f>C88+D88</f>
        <v>15</v>
      </c>
    </row>
    <row r="89" spans="1:5" s="15" customFormat="1" ht="20.25" customHeight="1">
      <c r="A89" s="153" t="s">
        <v>138</v>
      </c>
      <c r="B89" s="253" t="s">
        <v>139</v>
      </c>
      <c r="C89" s="83">
        <v>125</v>
      </c>
      <c r="D89" s="84"/>
      <c r="E89" s="85">
        <f>C89+D89</f>
        <v>125</v>
      </c>
    </row>
    <row r="90" spans="1:5" s="15" customFormat="1" ht="21" customHeight="1">
      <c r="A90" s="133" t="s">
        <v>140</v>
      </c>
      <c r="B90" s="254" t="s">
        <v>141</v>
      </c>
      <c r="C90" s="101">
        <v>562</v>
      </c>
      <c r="D90" s="102"/>
      <c r="E90" s="103">
        <f>C90+D90</f>
        <v>562</v>
      </c>
    </row>
    <row r="91" spans="1:5" s="15" customFormat="1" ht="27" customHeight="1">
      <c r="A91" s="255" t="s">
        <v>142</v>
      </c>
      <c r="B91" s="256" t="s">
        <v>143</v>
      </c>
      <c r="C91" s="257">
        <f>C93+C96</f>
        <v>14442</v>
      </c>
      <c r="D91" s="258">
        <f>D93+D96</f>
        <v>45</v>
      </c>
      <c r="E91" s="259">
        <f>E93+E96</f>
        <v>14487</v>
      </c>
    </row>
    <row r="92" spans="1:5" s="15" customFormat="1" ht="15.75" customHeight="1">
      <c r="A92" s="244"/>
      <c r="B92" s="35" t="s">
        <v>19</v>
      </c>
      <c r="C92" s="36">
        <f>C91/C12</f>
        <v>0.05153954862746778</v>
      </c>
      <c r="D92" s="37"/>
      <c r="E92" s="38">
        <f>E91/E12</f>
        <v>0.050825355070554516</v>
      </c>
    </row>
    <row r="93" spans="1:5" s="15" customFormat="1" ht="21.75" customHeight="1">
      <c r="A93" s="57" t="s">
        <v>144</v>
      </c>
      <c r="B93" s="260" t="s">
        <v>145</v>
      </c>
      <c r="C93" s="125">
        <f aca="true" t="shared" si="1" ref="C93:E94">C94</f>
        <v>0</v>
      </c>
      <c r="D93" s="126">
        <f t="shared" si="1"/>
        <v>45</v>
      </c>
      <c r="E93" s="127">
        <f t="shared" si="1"/>
        <v>45</v>
      </c>
    </row>
    <row r="94" spans="1:5" s="15" customFormat="1" ht="23.25" customHeight="1">
      <c r="A94" s="202" t="s">
        <v>146</v>
      </c>
      <c r="B94" s="261" t="s">
        <v>147</v>
      </c>
      <c r="C94" s="78">
        <f t="shared" si="1"/>
        <v>0</v>
      </c>
      <c r="D94" s="79">
        <f t="shared" si="1"/>
        <v>45</v>
      </c>
      <c r="E94" s="80">
        <f t="shared" si="1"/>
        <v>45</v>
      </c>
    </row>
    <row r="95" spans="1:5" s="15" customFormat="1" ht="32.25" customHeight="1">
      <c r="A95" s="262" t="s">
        <v>148</v>
      </c>
      <c r="B95" s="263" t="s">
        <v>149</v>
      </c>
      <c r="C95" s="101"/>
      <c r="D95" s="102">
        <v>45</v>
      </c>
      <c r="E95" s="103">
        <f>C95+D95</f>
        <v>45</v>
      </c>
    </row>
    <row r="96" spans="1:5" s="15" customFormat="1" ht="25.5" customHeight="1">
      <c r="A96" s="57" t="s">
        <v>150</v>
      </c>
      <c r="B96" s="260" t="s">
        <v>151</v>
      </c>
      <c r="C96" s="125">
        <f aca="true" t="shared" si="2" ref="C96:E97">C97</f>
        <v>14442</v>
      </c>
      <c r="D96" s="126">
        <f t="shared" si="2"/>
        <v>0</v>
      </c>
      <c r="E96" s="127">
        <f t="shared" si="2"/>
        <v>14442</v>
      </c>
    </row>
    <row r="97" spans="1:5" s="15" customFormat="1" ht="24" customHeight="1">
      <c r="A97" s="202" t="s">
        <v>152</v>
      </c>
      <c r="B97" s="264" t="s">
        <v>153</v>
      </c>
      <c r="C97" s="78">
        <f t="shared" si="2"/>
        <v>14442</v>
      </c>
      <c r="D97" s="79">
        <f t="shared" si="2"/>
        <v>0</v>
      </c>
      <c r="E97" s="80">
        <f t="shared" si="2"/>
        <v>14442</v>
      </c>
    </row>
    <row r="98" spans="1:5" s="15" customFormat="1" ht="19.5" customHeight="1">
      <c r="A98" s="265" t="s">
        <v>154</v>
      </c>
      <c r="B98" s="266" t="s">
        <v>155</v>
      </c>
      <c r="C98" s="137">
        <v>14442</v>
      </c>
      <c r="D98" s="138"/>
      <c r="E98" s="139">
        <f>C98+D98</f>
        <v>14442</v>
      </c>
    </row>
    <row r="99" spans="1:5" s="15" customFormat="1" ht="24.75" customHeight="1">
      <c r="A99" s="267" t="s">
        <v>156</v>
      </c>
      <c r="B99" s="268" t="s">
        <v>157</v>
      </c>
      <c r="C99" s="25">
        <f>C101+C103+C106</f>
        <v>26710</v>
      </c>
      <c r="D99" s="26">
        <f>D101+D103+D106</f>
        <v>1882.9</v>
      </c>
      <c r="E99" s="27">
        <f>E101+E103+E106</f>
        <v>28592.9</v>
      </c>
    </row>
    <row r="100" spans="1:5" s="15" customFormat="1" ht="16.5" customHeight="1">
      <c r="A100" s="75"/>
      <c r="B100" s="35" t="s">
        <v>19</v>
      </c>
      <c r="C100" s="36">
        <f>C99/C12</f>
        <v>0.09532068576649108</v>
      </c>
      <c r="D100" s="37"/>
      <c r="E100" s="38">
        <f>E99/E12</f>
        <v>0.10031368088609499</v>
      </c>
    </row>
    <row r="101" spans="1:5" s="15" customFormat="1" ht="21" customHeight="1" hidden="1">
      <c r="A101" s="39" t="s">
        <v>158</v>
      </c>
      <c r="B101" s="269" t="s">
        <v>159</v>
      </c>
      <c r="C101" s="270">
        <f>C102</f>
        <v>0</v>
      </c>
      <c r="D101" s="271">
        <f>D102</f>
        <v>0</v>
      </c>
      <c r="E101" s="272">
        <f>E102</f>
        <v>0</v>
      </c>
    </row>
    <row r="102" spans="1:5" s="15" customFormat="1" ht="25.5" customHeight="1" hidden="1">
      <c r="A102" s="245" t="s">
        <v>160</v>
      </c>
      <c r="B102" s="273" t="s">
        <v>161</v>
      </c>
      <c r="C102" s="274">
        <v>0</v>
      </c>
      <c r="D102" s="275"/>
      <c r="E102" s="276">
        <f>C102+D102</f>
        <v>0</v>
      </c>
    </row>
    <row r="103" spans="1:5" s="15" customFormat="1" ht="48.75" customHeight="1">
      <c r="A103" s="128" t="s">
        <v>162</v>
      </c>
      <c r="B103" s="277" t="s">
        <v>163</v>
      </c>
      <c r="C103" s="190">
        <f aca="true" t="shared" si="3" ref="C103:E104">C104</f>
        <v>26350</v>
      </c>
      <c r="D103" s="191">
        <f t="shared" si="3"/>
        <v>1744.9</v>
      </c>
      <c r="E103" s="192">
        <f t="shared" si="3"/>
        <v>28094.9</v>
      </c>
    </row>
    <row r="104" spans="1:5" s="15" customFormat="1" ht="54.75" customHeight="1">
      <c r="A104" s="278" t="s">
        <v>164</v>
      </c>
      <c r="B104" s="279" t="s">
        <v>165</v>
      </c>
      <c r="C104" s="223">
        <f t="shared" si="3"/>
        <v>26350</v>
      </c>
      <c r="D104" s="224">
        <f t="shared" si="3"/>
        <v>1744.9</v>
      </c>
      <c r="E104" s="225">
        <f t="shared" si="3"/>
        <v>28094.9</v>
      </c>
    </row>
    <row r="105" spans="1:5" s="15" customFormat="1" ht="67.5" customHeight="1">
      <c r="A105" s="280" t="s">
        <v>166</v>
      </c>
      <c r="B105" s="281" t="s">
        <v>167</v>
      </c>
      <c r="C105" s="282">
        <v>26350</v>
      </c>
      <c r="D105" s="283">
        <v>1744.9</v>
      </c>
      <c r="E105" s="284">
        <f>C105+D105</f>
        <v>28094.9</v>
      </c>
    </row>
    <row r="106" spans="1:5" s="15" customFormat="1" ht="30.75" customHeight="1">
      <c r="A106" s="278" t="s">
        <v>168</v>
      </c>
      <c r="B106" s="285" t="s">
        <v>169</v>
      </c>
      <c r="C106" s="223">
        <f>C107+C109</f>
        <v>360</v>
      </c>
      <c r="D106" s="224">
        <f>D107+D109</f>
        <v>138</v>
      </c>
      <c r="E106" s="225">
        <f>E107+E109</f>
        <v>498</v>
      </c>
    </row>
    <row r="107" spans="1:5" s="15" customFormat="1" ht="28.5" customHeight="1">
      <c r="A107" s="247" t="s">
        <v>170</v>
      </c>
      <c r="B107" s="286" t="s">
        <v>171</v>
      </c>
      <c r="C107" s="194">
        <f>C108</f>
        <v>360</v>
      </c>
      <c r="D107" s="195">
        <f>D108</f>
        <v>122</v>
      </c>
      <c r="E107" s="196">
        <f>E108</f>
        <v>482</v>
      </c>
    </row>
    <row r="108" spans="1:5" s="15" customFormat="1" ht="37.5" customHeight="1">
      <c r="A108" s="133" t="s">
        <v>172</v>
      </c>
      <c r="B108" s="254" t="s">
        <v>173</v>
      </c>
      <c r="C108" s="146">
        <v>360</v>
      </c>
      <c r="D108" s="147">
        <v>122</v>
      </c>
      <c r="E108" s="148">
        <f>C108+D108</f>
        <v>482</v>
      </c>
    </row>
    <row r="109" spans="1:5" s="15" customFormat="1" ht="33.75" customHeight="1">
      <c r="A109" s="247" t="s">
        <v>174</v>
      </c>
      <c r="B109" s="286" t="s">
        <v>175</v>
      </c>
      <c r="C109" s="194">
        <f>C110</f>
        <v>0</v>
      </c>
      <c r="D109" s="195">
        <f>D110</f>
        <v>16</v>
      </c>
      <c r="E109" s="196">
        <f>E110</f>
        <v>16</v>
      </c>
    </row>
    <row r="110" spans="1:5" s="15" customFormat="1" ht="37.5" customHeight="1">
      <c r="A110" s="135" t="s">
        <v>176</v>
      </c>
      <c r="B110" s="287" t="s">
        <v>177</v>
      </c>
      <c r="C110" s="231">
        <v>0</v>
      </c>
      <c r="D110" s="232">
        <v>16</v>
      </c>
      <c r="E110" s="233">
        <f>C110+D110</f>
        <v>16</v>
      </c>
    </row>
    <row r="111" spans="1:5" s="15" customFormat="1" ht="8.25" customHeight="1">
      <c r="A111" s="288"/>
      <c r="B111" s="289"/>
      <c r="C111" s="236"/>
      <c r="D111" s="236"/>
      <c r="E111" s="236"/>
    </row>
    <row r="112" spans="1:5" s="15" customFormat="1" ht="45.75" customHeight="1">
      <c r="A112" s="290"/>
      <c r="B112" s="291"/>
      <c r="C112" s="239"/>
      <c r="D112" s="239"/>
      <c r="E112" s="239"/>
    </row>
    <row r="113" spans="1:5" s="15" customFormat="1" ht="24.75" customHeight="1">
      <c r="A113" s="179" t="s">
        <v>178</v>
      </c>
      <c r="B113" s="240" t="s">
        <v>179</v>
      </c>
      <c r="C113" s="241">
        <f>C115</f>
        <v>640</v>
      </c>
      <c r="D113" s="242">
        <f>D115</f>
        <v>0</v>
      </c>
      <c r="E113" s="243">
        <f>E115</f>
        <v>640</v>
      </c>
    </row>
    <row r="114" spans="1:5" s="15" customFormat="1" ht="15" customHeight="1">
      <c r="A114" s="75"/>
      <c r="B114" s="35" t="s">
        <v>19</v>
      </c>
      <c r="C114" s="36">
        <f>C113/C12</f>
        <v>0.002283984982798738</v>
      </c>
      <c r="D114" s="37"/>
      <c r="E114" s="38">
        <f>E113/E12</f>
        <v>0.0022453390795302607</v>
      </c>
    </row>
    <row r="115" spans="1:5" s="15" customFormat="1" ht="26.25" customHeight="1">
      <c r="A115" s="140" t="s">
        <v>180</v>
      </c>
      <c r="B115" s="292" t="s">
        <v>181</v>
      </c>
      <c r="C115" s="293">
        <f>C116</f>
        <v>640</v>
      </c>
      <c r="D115" s="294">
        <f>D116</f>
        <v>0</v>
      </c>
      <c r="E115" s="295">
        <f>E116</f>
        <v>640</v>
      </c>
    </row>
    <row r="116" spans="1:5" s="15" customFormat="1" ht="33" customHeight="1">
      <c r="A116" s="135" t="s">
        <v>182</v>
      </c>
      <c r="B116" s="296" t="s">
        <v>183</v>
      </c>
      <c r="C116" s="137">
        <v>640</v>
      </c>
      <c r="D116" s="138"/>
      <c r="E116" s="139">
        <f>C116+D116</f>
        <v>640</v>
      </c>
    </row>
    <row r="117" spans="1:5" s="15" customFormat="1" ht="21.75" customHeight="1">
      <c r="A117" s="179" t="s">
        <v>184</v>
      </c>
      <c r="B117" s="240" t="s">
        <v>185</v>
      </c>
      <c r="C117" s="72">
        <f>C119+C122+C123+C124+C126+C131+C132+C134+C136+C138+C139+C140+C142</f>
        <v>4627</v>
      </c>
      <c r="D117" s="73">
        <f>D119+D122+D123+D124+D126+D131+D132+D134+D136+D138+D139+D140+D142</f>
        <v>2704.7</v>
      </c>
      <c r="E117" s="74">
        <f>E119+E122+E123+E124+E126+E131+E132+E134+E136+E138+E139+E140+E142</f>
        <v>7331.7</v>
      </c>
    </row>
    <row r="118" spans="1:5" s="15" customFormat="1" ht="15" customHeight="1">
      <c r="A118" s="75"/>
      <c r="B118" s="35" t="s">
        <v>19</v>
      </c>
      <c r="C118" s="36">
        <f>C117/C12</f>
        <v>0.016512497680327753</v>
      </c>
      <c r="D118" s="37"/>
      <c r="E118" s="38">
        <f>E117/E12</f>
        <v>0.02572211332717502</v>
      </c>
    </row>
    <row r="119" spans="1:5" s="15" customFormat="1" ht="24.75" customHeight="1">
      <c r="A119" s="297" t="s">
        <v>186</v>
      </c>
      <c r="B119" s="277" t="s">
        <v>187</v>
      </c>
      <c r="C119" s="293">
        <f>C120+C121</f>
        <v>33</v>
      </c>
      <c r="D119" s="294">
        <f>D120+D121</f>
        <v>0</v>
      </c>
      <c r="E119" s="295">
        <f>E120+E121</f>
        <v>33</v>
      </c>
    </row>
    <row r="120" spans="1:5" s="15" customFormat="1" ht="46.5" customHeight="1">
      <c r="A120" s="298" t="s">
        <v>188</v>
      </c>
      <c r="B120" s="82" t="s">
        <v>189</v>
      </c>
      <c r="C120" s="83">
        <v>25</v>
      </c>
      <c r="D120" s="84"/>
      <c r="E120" s="85">
        <f>C120+D120</f>
        <v>25</v>
      </c>
    </row>
    <row r="121" spans="1:5" s="15" customFormat="1" ht="33.75" customHeight="1">
      <c r="A121" s="204" t="s">
        <v>190</v>
      </c>
      <c r="B121" s="254" t="s">
        <v>191</v>
      </c>
      <c r="C121" s="83">
        <v>8</v>
      </c>
      <c r="D121" s="84"/>
      <c r="E121" s="85">
        <f>C121+D121</f>
        <v>8</v>
      </c>
    </row>
    <row r="122" spans="1:5" s="15" customFormat="1" ht="48.75" customHeight="1">
      <c r="A122" s="57" t="s">
        <v>192</v>
      </c>
      <c r="B122" s="246" t="s">
        <v>193</v>
      </c>
      <c r="C122" s="299">
        <v>130</v>
      </c>
      <c r="D122" s="300"/>
      <c r="E122" s="301">
        <f>C122+D122</f>
        <v>130</v>
      </c>
    </row>
    <row r="123" spans="1:5" s="15" customFormat="1" ht="33.75" customHeight="1" hidden="1">
      <c r="A123" s="57" t="s">
        <v>194</v>
      </c>
      <c r="B123" s="302" t="s">
        <v>195</v>
      </c>
      <c r="C123" s="299">
        <v>0</v>
      </c>
      <c r="D123" s="300"/>
      <c r="E123" s="301">
        <f>C123+D123</f>
        <v>0</v>
      </c>
    </row>
    <row r="124" spans="1:5" s="15" customFormat="1" ht="37.5" customHeight="1">
      <c r="A124" s="57" t="s">
        <v>196</v>
      </c>
      <c r="B124" s="246" t="s">
        <v>197</v>
      </c>
      <c r="C124" s="125">
        <f>C125</f>
        <v>50</v>
      </c>
      <c r="D124" s="126">
        <f>D125</f>
        <v>76</v>
      </c>
      <c r="E124" s="127">
        <f>E125</f>
        <v>126</v>
      </c>
    </row>
    <row r="125" spans="1:5" s="15" customFormat="1" ht="33.75" customHeight="1">
      <c r="A125" s="65" t="s">
        <v>198</v>
      </c>
      <c r="B125" s="303" t="s">
        <v>199</v>
      </c>
      <c r="C125" s="121">
        <v>50</v>
      </c>
      <c r="D125" s="122">
        <v>76</v>
      </c>
      <c r="E125" s="123">
        <f>C125+D125</f>
        <v>126</v>
      </c>
    </row>
    <row r="126" spans="1:5" s="15" customFormat="1" ht="73.5" customHeight="1">
      <c r="A126" s="202" t="s">
        <v>200</v>
      </c>
      <c r="B126" s="304" t="s">
        <v>201</v>
      </c>
      <c r="C126" s="78">
        <f>C127+C128+C129+C130</f>
        <v>143</v>
      </c>
      <c r="D126" s="79">
        <f>D127+D128+D129+D130</f>
        <v>0</v>
      </c>
      <c r="E126" s="80">
        <f>E127+E128+E129+E130</f>
        <v>143</v>
      </c>
    </row>
    <row r="127" spans="1:5" s="15" customFormat="1" ht="24" customHeight="1">
      <c r="A127" s="298" t="s">
        <v>202</v>
      </c>
      <c r="B127" s="305" t="s">
        <v>203</v>
      </c>
      <c r="C127" s="83">
        <v>15</v>
      </c>
      <c r="D127" s="84"/>
      <c r="E127" s="85">
        <f>C127+D127</f>
        <v>15</v>
      </c>
    </row>
    <row r="128" spans="1:5" s="15" customFormat="1" ht="21.75" customHeight="1">
      <c r="A128" s="298" t="s">
        <v>204</v>
      </c>
      <c r="B128" s="305" t="s">
        <v>205</v>
      </c>
      <c r="C128" s="83">
        <v>8</v>
      </c>
      <c r="D128" s="84"/>
      <c r="E128" s="85">
        <f>C128+D128</f>
        <v>8</v>
      </c>
    </row>
    <row r="129" spans="1:5" s="15" customFormat="1" ht="24" customHeight="1">
      <c r="A129" s="298" t="s">
        <v>206</v>
      </c>
      <c r="B129" s="305" t="s">
        <v>207</v>
      </c>
      <c r="C129" s="83">
        <v>85</v>
      </c>
      <c r="D129" s="84"/>
      <c r="E129" s="85">
        <f>C129+D129</f>
        <v>85</v>
      </c>
    </row>
    <row r="130" spans="1:5" s="15" customFormat="1" ht="26.25" customHeight="1">
      <c r="A130" s="204" t="s">
        <v>208</v>
      </c>
      <c r="B130" s="306" t="s">
        <v>209</v>
      </c>
      <c r="C130" s="101">
        <v>35</v>
      </c>
      <c r="D130" s="102"/>
      <c r="E130" s="103">
        <f>C130+D130</f>
        <v>35</v>
      </c>
    </row>
    <row r="131" spans="1:5" s="15" customFormat="1" ht="47.25" customHeight="1">
      <c r="A131" s="57" t="s">
        <v>210</v>
      </c>
      <c r="B131" s="307" t="s">
        <v>211</v>
      </c>
      <c r="C131" s="299">
        <v>100</v>
      </c>
      <c r="D131" s="300"/>
      <c r="E131" s="301">
        <f>C131+D131</f>
        <v>100</v>
      </c>
    </row>
    <row r="132" spans="1:5" s="15" customFormat="1" ht="23.25" customHeight="1">
      <c r="A132" s="297" t="s">
        <v>212</v>
      </c>
      <c r="B132" s="308" t="s">
        <v>213</v>
      </c>
      <c r="C132" s="293">
        <f>C133</f>
        <v>15</v>
      </c>
      <c r="D132" s="294">
        <f>D133</f>
        <v>0</v>
      </c>
      <c r="E132" s="295">
        <f>E133</f>
        <v>15</v>
      </c>
    </row>
    <row r="133" spans="1:5" s="15" customFormat="1" ht="24.75" customHeight="1">
      <c r="A133" s="204" t="s">
        <v>214</v>
      </c>
      <c r="B133" s="254" t="s">
        <v>215</v>
      </c>
      <c r="C133" s="101">
        <v>15</v>
      </c>
      <c r="D133" s="102"/>
      <c r="E133" s="103">
        <f>C133+D133</f>
        <v>15</v>
      </c>
    </row>
    <row r="134" spans="1:5" s="15" customFormat="1" ht="35.25" customHeight="1">
      <c r="A134" s="297" t="s">
        <v>216</v>
      </c>
      <c r="B134" s="308" t="s">
        <v>217</v>
      </c>
      <c r="C134" s="293">
        <f>C135</f>
        <v>50</v>
      </c>
      <c r="D134" s="294">
        <f>D135</f>
        <v>106</v>
      </c>
      <c r="E134" s="295">
        <f>E135</f>
        <v>156</v>
      </c>
    </row>
    <row r="135" spans="1:5" s="15" customFormat="1" ht="33" customHeight="1">
      <c r="A135" s="204" t="s">
        <v>218</v>
      </c>
      <c r="B135" s="309" t="s">
        <v>219</v>
      </c>
      <c r="C135" s="101">
        <v>50</v>
      </c>
      <c r="D135" s="102">
        <v>106</v>
      </c>
      <c r="E135" s="103">
        <f>C135+D135</f>
        <v>156</v>
      </c>
    </row>
    <row r="136" spans="1:5" s="15" customFormat="1" ht="47.25" customHeight="1" hidden="1">
      <c r="A136" s="202" t="s">
        <v>220</v>
      </c>
      <c r="B136" s="310" t="s">
        <v>221</v>
      </c>
      <c r="C136" s="78">
        <f>C137</f>
        <v>0</v>
      </c>
      <c r="D136" s="79">
        <f>D137</f>
        <v>0</v>
      </c>
      <c r="E136" s="80">
        <f>E137</f>
        <v>0</v>
      </c>
    </row>
    <row r="137" spans="1:5" s="15" customFormat="1" ht="44.25" customHeight="1" hidden="1">
      <c r="A137" s="204" t="s">
        <v>222</v>
      </c>
      <c r="B137" s="263" t="s">
        <v>223</v>
      </c>
      <c r="C137" s="101"/>
      <c r="D137" s="102"/>
      <c r="E137" s="103">
        <f>C137+D137</f>
        <v>0</v>
      </c>
    </row>
    <row r="138" spans="1:5" s="15" customFormat="1" ht="36.75" customHeight="1">
      <c r="A138" s="297" t="s">
        <v>224</v>
      </c>
      <c r="B138" s="308" t="s">
        <v>225</v>
      </c>
      <c r="C138" s="115">
        <v>100</v>
      </c>
      <c r="D138" s="116">
        <v>478.4</v>
      </c>
      <c r="E138" s="117">
        <f>C138+D138</f>
        <v>578.4</v>
      </c>
    </row>
    <row r="139" spans="1:5" s="15" customFormat="1" ht="27" customHeight="1">
      <c r="A139" s="65" t="s">
        <v>226</v>
      </c>
      <c r="B139" s="311" t="s">
        <v>227</v>
      </c>
      <c r="C139" s="121">
        <v>140</v>
      </c>
      <c r="D139" s="122"/>
      <c r="E139" s="123">
        <f>C139+D139</f>
        <v>140</v>
      </c>
    </row>
    <row r="140" spans="1:5" s="15" customFormat="1" ht="55.5" customHeight="1">
      <c r="A140" s="65" t="s">
        <v>228</v>
      </c>
      <c r="B140" s="312" t="s">
        <v>229</v>
      </c>
      <c r="C140" s="313">
        <f>C141</f>
        <v>0</v>
      </c>
      <c r="D140" s="314">
        <f>D141</f>
        <v>2044.3</v>
      </c>
      <c r="E140" s="315">
        <f>E141</f>
        <v>2044.3</v>
      </c>
    </row>
    <row r="141" spans="1:5" s="15" customFormat="1" ht="57" customHeight="1">
      <c r="A141" s="65" t="s">
        <v>230</v>
      </c>
      <c r="B141" s="312" t="s">
        <v>231</v>
      </c>
      <c r="C141" s="121"/>
      <c r="D141" s="122">
        <v>2044.3</v>
      </c>
      <c r="E141" s="123">
        <f>C141+D141</f>
        <v>2044.3</v>
      </c>
    </row>
    <row r="142" spans="1:5" s="15" customFormat="1" ht="27" customHeight="1">
      <c r="A142" s="202" t="s">
        <v>232</v>
      </c>
      <c r="B142" s="316" t="s">
        <v>233</v>
      </c>
      <c r="C142" s="78">
        <f>C143</f>
        <v>3866</v>
      </c>
      <c r="D142" s="79">
        <f>D143</f>
        <v>0</v>
      </c>
      <c r="E142" s="80">
        <f>E143</f>
        <v>3866</v>
      </c>
    </row>
    <row r="143" spans="1:5" s="15" customFormat="1" ht="26.25" customHeight="1">
      <c r="A143" s="265" t="s">
        <v>234</v>
      </c>
      <c r="B143" s="287" t="s">
        <v>235</v>
      </c>
      <c r="C143" s="137">
        <v>3866</v>
      </c>
      <c r="D143" s="138"/>
      <c r="E143" s="139">
        <f>C143+D143</f>
        <v>3866</v>
      </c>
    </row>
    <row r="144" spans="1:5" s="15" customFormat="1" ht="25.5" customHeight="1">
      <c r="A144" s="23" t="s">
        <v>236</v>
      </c>
      <c r="B144" s="317" t="s">
        <v>237</v>
      </c>
      <c r="C144" s="25">
        <f>C146</f>
        <v>0</v>
      </c>
      <c r="D144" s="26">
        <f>D146</f>
        <v>190.3</v>
      </c>
      <c r="E144" s="27">
        <f>E146</f>
        <v>190.3</v>
      </c>
    </row>
    <row r="145" spans="1:5" s="15" customFormat="1" ht="15.75" customHeight="1">
      <c r="A145" s="75"/>
      <c r="B145" s="35" t="s">
        <v>19</v>
      </c>
      <c r="C145" s="36">
        <f>C144/C124</f>
        <v>0</v>
      </c>
      <c r="D145" s="37"/>
      <c r="E145" s="38">
        <f>E144/E124</f>
        <v>1.5103174603174605</v>
      </c>
    </row>
    <row r="146" spans="1:5" s="15" customFormat="1" ht="18" customHeight="1">
      <c r="A146" s="202" t="s">
        <v>238</v>
      </c>
      <c r="B146" s="96" t="s">
        <v>237</v>
      </c>
      <c r="C146" s="78">
        <f>C147</f>
        <v>0</v>
      </c>
      <c r="D146" s="79">
        <f>D147</f>
        <v>190.3</v>
      </c>
      <c r="E146" s="80">
        <f>E147</f>
        <v>190.3</v>
      </c>
    </row>
    <row r="147" spans="1:5" s="15" customFormat="1" ht="18" customHeight="1">
      <c r="A147" s="318" t="s">
        <v>239</v>
      </c>
      <c r="B147" s="319" t="s">
        <v>240</v>
      </c>
      <c r="C147" s="137"/>
      <c r="D147" s="138">
        <v>190.3</v>
      </c>
      <c r="E147" s="139">
        <f>C147+D147</f>
        <v>190.3</v>
      </c>
    </row>
    <row r="148" spans="1:5" s="15" customFormat="1" ht="19.5" customHeight="1">
      <c r="A148" s="163" t="s">
        <v>241</v>
      </c>
      <c r="B148" s="163"/>
      <c r="C148" s="25">
        <f>C62+C84+C91+C99+C113+C117+C144</f>
        <v>78598</v>
      </c>
      <c r="D148" s="26">
        <f>D62+D84+D91+D99+D113+D117+D144</f>
        <v>4822.900000000001</v>
      </c>
      <c r="E148" s="27">
        <f>E62+E84+E91+E99+E113+E117+E144</f>
        <v>83420.9</v>
      </c>
    </row>
    <row r="149" spans="1:5" s="15" customFormat="1" ht="13.5" customHeight="1">
      <c r="A149" s="167"/>
      <c r="B149" s="168" t="s">
        <v>93</v>
      </c>
      <c r="C149" s="181">
        <f>C148/C216</f>
        <v>0.15465422685086075</v>
      </c>
      <c r="D149" s="182"/>
      <c r="E149" s="183">
        <f>E148/E216</f>
        <v>0.13144955847007725</v>
      </c>
    </row>
    <row r="150" spans="1:5" s="15" customFormat="1" ht="13.5" customHeight="1">
      <c r="A150" s="167"/>
      <c r="B150" s="172" t="s">
        <v>19</v>
      </c>
      <c r="C150" s="320">
        <f>C148/C12</f>
        <v>0.2804947682468988</v>
      </c>
      <c r="D150" s="321"/>
      <c r="E150" s="322">
        <f>E148/E12</f>
        <v>0.29266907315560303</v>
      </c>
    </row>
    <row r="151" spans="1:5" s="15" customFormat="1" ht="8.25" customHeight="1">
      <c r="A151" s="176"/>
      <c r="B151" s="177"/>
      <c r="C151" s="323"/>
      <c r="D151" s="323"/>
      <c r="E151" s="323"/>
    </row>
    <row r="152" s="9" customFormat="1" ht="6.75" customHeight="1"/>
    <row r="153" spans="1:5" s="9" customFormat="1" ht="25.5" customHeight="1">
      <c r="A153" s="324" t="s">
        <v>242</v>
      </c>
      <c r="B153" s="325" t="s">
        <v>243</v>
      </c>
      <c r="C153" s="326">
        <f>C155+C211</f>
        <v>228005.59999999998</v>
      </c>
      <c r="D153" s="327">
        <f>D155+D211</f>
        <v>121582.4</v>
      </c>
      <c r="E153" s="328">
        <f>E155+E211</f>
        <v>349588</v>
      </c>
    </row>
    <row r="154" spans="1:5" s="9" customFormat="1" ht="16.5" customHeight="1">
      <c r="A154" s="329"/>
      <c r="B154" s="330" t="s">
        <v>244</v>
      </c>
      <c r="C154" s="331">
        <f>C153/C216*100</f>
        <v>44.863774886977545</v>
      </c>
      <c r="D154" s="332"/>
      <c r="E154" s="333">
        <f>E153/E216*100</f>
        <v>55.085941588303854</v>
      </c>
    </row>
    <row r="155" spans="1:5" s="9" customFormat="1" ht="25.5" customHeight="1">
      <c r="A155" s="334" t="s">
        <v>245</v>
      </c>
      <c r="B155" s="335" t="s">
        <v>246</v>
      </c>
      <c r="C155" s="336">
        <f>C157+C160+C180+C202</f>
        <v>228005.59999999998</v>
      </c>
      <c r="D155" s="337">
        <f>D157+D160+D180+D202</f>
        <v>121582.4</v>
      </c>
      <c r="E155" s="338">
        <f>E157+E160+E180+E202</f>
        <v>349588</v>
      </c>
    </row>
    <row r="156" spans="1:5" s="9" customFormat="1" ht="16.5" customHeight="1">
      <c r="A156" s="339"/>
      <c r="B156" s="340" t="s">
        <v>244</v>
      </c>
      <c r="C156" s="341">
        <f>C155/C216*100</f>
        <v>44.863774886977545</v>
      </c>
      <c r="D156" s="342"/>
      <c r="E156" s="343">
        <f>E155/E216*100</f>
        <v>55.085941588303854</v>
      </c>
    </row>
    <row r="157" spans="1:5" s="9" customFormat="1" ht="24.75" customHeight="1">
      <c r="A157" s="344" t="s">
        <v>247</v>
      </c>
      <c r="B157" s="345" t="s">
        <v>248</v>
      </c>
      <c r="C157" s="346">
        <f>C158+C159</f>
        <v>26522</v>
      </c>
      <c r="D157" s="347">
        <f>D158+D159</f>
        <v>0</v>
      </c>
      <c r="E157" s="348">
        <f>E158+E159</f>
        <v>26522</v>
      </c>
    </row>
    <row r="158" spans="1:5" s="9" customFormat="1" ht="18.75" customHeight="1">
      <c r="A158" s="57" t="s">
        <v>249</v>
      </c>
      <c r="B158" s="260" t="s">
        <v>250</v>
      </c>
      <c r="C158" s="299">
        <v>26522</v>
      </c>
      <c r="D158" s="300"/>
      <c r="E158" s="301">
        <f>C158+D158</f>
        <v>26522</v>
      </c>
    </row>
    <row r="159" spans="1:5" s="9" customFormat="1" ht="0.75" customHeight="1" hidden="1">
      <c r="A159" s="57" t="s">
        <v>251</v>
      </c>
      <c r="B159" s="260" t="s">
        <v>252</v>
      </c>
      <c r="C159" s="299">
        <v>0</v>
      </c>
      <c r="D159" s="300"/>
      <c r="E159" s="301">
        <f>C159+D159</f>
        <v>0</v>
      </c>
    </row>
    <row r="160" spans="1:5" s="9" customFormat="1" ht="20.25" customHeight="1">
      <c r="A160" s="344" t="s">
        <v>253</v>
      </c>
      <c r="B160" s="345" t="s">
        <v>254</v>
      </c>
      <c r="C160" s="346">
        <f>C161+C162+C166+C169+C170+C171+C172+C173+C177</f>
        <v>13524.2</v>
      </c>
      <c r="D160" s="347">
        <f>D161+D162+D166+D169+D170+D171+D172+D173+D177</f>
        <v>118722.4</v>
      </c>
      <c r="E160" s="348">
        <f>E161+E162+E166+E169+E170+E171+E172+E173+E177</f>
        <v>132246.6</v>
      </c>
    </row>
    <row r="161" spans="1:5" s="9" customFormat="1" ht="48" customHeight="1" hidden="1">
      <c r="A161" s="57" t="s">
        <v>255</v>
      </c>
      <c r="B161" s="349" t="s">
        <v>256</v>
      </c>
      <c r="C161" s="299">
        <v>0</v>
      </c>
      <c r="D161" s="300"/>
      <c r="E161" s="301">
        <f>C161+D161</f>
        <v>0</v>
      </c>
    </row>
    <row r="162" spans="1:5" s="9" customFormat="1" ht="22.5" customHeight="1" hidden="1">
      <c r="A162" s="350" t="s">
        <v>257</v>
      </c>
      <c r="B162" s="351" t="s">
        <v>258</v>
      </c>
      <c r="C162" s="78">
        <f>C163</f>
        <v>0</v>
      </c>
      <c r="D162" s="79">
        <f>D163</f>
        <v>0</v>
      </c>
      <c r="E162" s="80">
        <f>E163</f>
        <v>0</v>
      </c>
    </row>
    <row r="163" spans="1:5" s="9" customFormat="1" ht="27.75" customHeight="1" hidden="1">
      <c r="A163" s="350" t="s">
        <v>259</v>
      </c>
      <c r="B163" s="352" t="s">
        <v>260</v>
      </c>
      <c r="C163" s="130">
        <f>C164+C165</f>
        <v>0</v>
      </c>
      <c r="D163" s="131"/>
      <c r="E163" s="132">
        <f>C163+D163</f>
        <v>0</v>
      </c>
    </row>
    <row r="164" spans="1:5" s="9" customFormat="1" ht="15" customHeight="1" hidden="1">
      <c r="A164" s="350"/>
      <c r="B164" s="305" t="s">
        <v>261</v>
      </c>
      <c r="C164" s="83">
        <v>0</v>
      </c>
      <c r="D164" s="84"/>
      <c r="E164" s="85">
        <f>C164+D164</f>
        <v>0</v>
      </c>
    </row>
    <row r="165" spans="1:5" s="9" customFormat="1" ht="15" customHeight="1" hidden="1">
      <c r="A165" s="350"/>
      <c r="B165" s="306" t="s">
        <v>262</v>
      </c>
      <c r="C165" s="110">
        <v>0</v>
      </c>
      <c r="D165" s="111"/>
      <c r="E165" s="112">
        <f>C165+D165</f>
        <v>0</v>
      </c>
    </row>
    <row r="166" spans="1:5" s="9" customFormat="1" ht="24" customHeight="1">
      <c r="A166" s="350" t="s">
        <v>263</v>
      </c>
      <c r="B166" s="353" t="s">
        <v>264</v>
      </c>
      <c r="C166" s="125">
        <f aca="true" t="shared" si="4" ref="C166:E167">C167</f>
        <v>0</v>
      </c>
      <c r="D166" s="126">
        <f t="shared" si="4"/>
        <v>7500</v>
      </c>
      <c r="E166" s="127">
        <f t="shared" si="4"/>
        <v>7500</v>
      </c>
    </row>
    <row r="167" spans="1:5" s="9" customFormat="1" ht="28.5" customHeight="1">
      <c r="A167" s="354" t="s">
        <v>265</v>
      </c>
      <c r="B167" s="304" t="s">
        <v>266</v>
      </c>
      <c r="C167" s="355">
        <f t="shared" si="4"/>
        <v>0</v>
      </c>
      <c r="D167" s="356">
        <f t="shared" si="4"/>
        <v>7500</v>
      </c>
      <c r="E167" s="357">
        <f t="shared" si="4"/>
        <v>7500</v>
      </c>
    </row>
    <row r="168" spans="1:5" s="9" customFormat="1" ht="22.5" customHeight="1">
      <c r="A168" s="358" t="s">
        <v>259</v>
      </c>
      <c r="B168" s="306" t="s">
        <v>267</v>
      </c>
      <c r="C168" s="101">
        <v>0</v>
      </c>
      <c r="D168" s="102">
        <v>7500</v>
      </c>
      <c r="E168" s="103">
        <f>C168+D168</f>
        <v>7500</v>
      </c>
    </row>
    <row r="169" spans="1:5" s="9" customFormat="1" ht="36.75" customHeight="1">
      <c r="A169" s="350" t="s">
        <v>268</v>
      </c>
      <c r="B169" s="359" t="s">
        <v>269</v>
      </c>
      <c r="C169" s="299">
        <v>0</v>
      </c>
      <c r="D169" s="300">
        <v>2753</v>
      </c>
      <c r="E169" s="301">
        <f>C169+D169</f>
        <v>2753</v>
      </c>
    </row>
    <row r="170" spans="1:5" s="9" customFormat="1" ht="26.25" customHeight="1">
      <c r="A170" s="350" t="s">
        <v>270</v>
      </c>
      <c r="B170" s="359" t="s">
        <v>271</v>
      </c>
      <c r="C170" s="299">
        <v>0</v>
      </c>
      <c r="D170" s="300">
        <v>1282.5</v>
      </c>
      <c r="E170" s="301">
        <f>C170+D170</f>
        <v>1282.5</v>
      </c>
    </row>
    <row r="171" spans="1:5" s="9" customFormat="1" ht="33.75" customHeight="1">
      <c r="A171" s="350" t="s">
        <v>272</v>
      </c>
      <c r="B171" s="359" t="s">
        <v>273</v>
      </c>
      <c r="C171" s="299">
        <v>0</v>
      </c>
      <c r="D171" s="300">
        <v>10478.9</v>
      </c>
      <c r="E171" s="301">
        <f>C171+D171</f>
        <v>10478.9</v>
      </c>
    </row>
    <row r="172" spans="1:5" s="9" customFormat="1" ht="27" customHeight="1">
      <c r="A172" s="350" t="s">
        <v>274</v>
      </c>
      <c r="B172" s="359" t="s">
        <v>275</v>
      </c>
      <c r="C172" s="299">
        <v>0</v>
      </c>
      <c r="D172" s="300">
        <v>14198.1</v>
      </c>
      <c r="E172" s="301">
        <f>C172+D172</f>
        <v>14198.1</v>
      </c>
    </row>
    <row r="173" spans="1:5" s="9" customFormat="1" ht="61.5" customHeight="1">
      <c r="A173" s="350" t="s">
        <v>276</v>
      </c>
      <c r="B173" s="359" t="s">
        <v>277</v>
      </c>
      <c r="C173" s="125">
        <f>C174+C175+C176</f>
        <v>0</v>
      </c>
      <c r="D173" s="126">
        <f>D174+D175+D176</f>
        <v>82509.9</v>
      </c>
      <c r="E173" s="127">
        <f>E174+E175+E176</f>
        <v>82509.9</v>
      </c>
    </row>
    <row r="174" spans="1:5" s="9" customFormat="1" ht="21.75" customHeight="1">
      <c r="A174" s="350" t="s">
        <v>259</v>
      </c>
      <c r="B174" s="360" t="s">
        <v>278</v>
      </c>
      <c r="C174" s="249">
        <v>0</v>
      </c>
      <c r="D174" s="250">
        <v>64545.9</v>
      </c>
      <c r="E174" s="251">
        <f>C174+D174</f>
        <v>64545.9</v>
      </c>
    </row>
    <row r="175" spans="1:5" s="9" customFormat="1" ht="22.5" customHeight="1">
      <c r="A175" s="350"/>
      <c r="B175" s="361" t="s">
        <v>279</v>
      </c>
      <c r="C175" s="83">
        <v>0</v>
      </c>
      <c r="D175" s="84">
        <v>5000</v>
      </c>
      <c r="E175" s="85">
        <f>C175+D175</f>
        <v>5000</v>
      </c>
    </row>
    <row r="176" spans="1:5" s="9" customFormat="1" ht="22.5" customHeight="1">
      <c r="A176" s="350"/>
      <c r="B176" s="362" t="s">
        <v>280</v>
      </c>
      <c r="C176" s="101">
        <v>0</v>
      </c>
      <c r="D176" s="102">
        <v>12964</v>
      </c>
      <c r="E176" s="103">
        <f>C176+D176</f>
        <v>12964</v>
      </c>
    </row>
    <row r="177" spans="1:5" s="9" customFormat="1" ht="18.75" customHeight="1">
      <c r="A177" s="57" t="s">
        <v>281</v>
      </c>
      <c r="B177" s="363" t="s">
        <v>282</v>
      </c>
      <c r="C177" s="364">
        <f>C178+C179</f>
        <v>13524.2</v>
      </c>
      <c r="D177" s="365">
        <f>D178+D179</f>
        <v>0</v>
      </c>
      <c r="E177" s="366">
        <f>E178+E179</f>
        <v>13524.2</v>
      </c>
    </row>
    <row r="178" spans="1:5" s="9" customFormat="1" ht="13.5" customHeight="1">
      <c r="A178" s="367" t="s">
        <v>259</v>
      </c>
      <c r="B178" s="368" t="s">
        <v>283</v>
      </c>
      <c r="C178" s="110">
        <v>13367.7</v>
      </c>
      <c r="D178" s="111"/>
      <c r="E178" s="112">
        <f>C178+D178</f>
        <v>13367.7</v>
      </c>
    </row>
    <row r="179" spans="1:5" s="9" customFormat="1" ht="16.5" customHeight="1">
      <c r="A179" s="367"/>
      <c r="B179" s="369" t="s">
        <v>284</v>
      </c>
      <c r="C179" s="83">
        <v>156.5</v>
      </c>
      <c r="D179" s="84"/>
      <c r="E179" s="85">
        <f>C179+D179</f>
        <v>156.5</v>
      </c>
    </row>
    <row r="180" spans="1:5" s="9" customFormat="1" ht="21" customHeight="1">
      <c r="A180" s="370" t="s">
        <v>285</v>
      </c>
      <c r="B180" s="371" t="s">
        <v>286</v>
      </c>
      <c r="C180" s="346">
        <f>C181+C182+C183+C184+C191+C192+C193+C194+C195+C196</f>
        <v>187959.4</v>
      </c>
      <c r="D180" s="347">
        <f>D181+D182+D183+D184+D191+D192+D193+D194+D195+D196</f>
        <v>0</v>
      </c>
      <c r="E180" s="348">
        <f>E181+E182+E183+E184+E191+E192+E193+E194+E195+E196</f>
        <v>187959.4</v>
      </c>
    </row>
    <row r="181" spans="1:5" s="9" customFormat="1" ht="24.75" customHeight="1" hidden="1">
      <c r="A181" s="57" t="s">
        <v>287</v>
      </c>
      <c r="B181" s="349" t="s">
        <v>288</v>
      </c>
      <c r="C181" s="299">
        <v>0</v>
      </c>
      <c r="D181" s="300"/>
      <c r="E181" s="301">
        <f>C181+D181</f>
        <v>0</v>
      </c>
    </row>
    <row r="182" spans="1:5" s="9" customFormat="1" ht="23.25" customHeight="1">
      <c r="A182" s="57" t="s">
        <v>289</v>
      </c>
      <c r="B182" s="349" t="s">
        <v>290</v>
      </c>
      <c r="C182" s="299">
        <v>799.8</v>
      </c>
      <c r="D182" s="300"/>
      <c r="E182" s="301">
        <f>C182+D182</f>
        <v>799.8</v>
      </c>
    </row>
    <row r="183" spans="1:5" s="9" customFormat="1" ht="15.75" customHeight="1">
      <c r="A183" s="57" t="s">
        <v>291</v>
      </c>
      <c r="B183" s="349" t="s">
        <v>292</v>
      </c>
      <c r="C183" s="299">
        <v>5835.9</v>
      </c>
      <c r="D183" s="300"/>
      <c r="E183" s="301">
        <f>C183+D183</f>
        <v>5835.9</v>
      </c>
    </row>
    <row r="184" spans="1:5" s="9" customFormat="1" ht="18.75" customHeight="1">
      <c r="A184" s="57" t="s">
        <v>293</v>
      </c>
      <c r="B184" s="353" t="s">
        <v>294</v>
      </c>
      <c r="C184" s="125">
        <f>C185+C186+C187+C188+C189+C190</f>
        <v>2384.4</v>
      </c>
      <c r="D184" s="126">
        <f>D185+D186+D187+D188+D189+D190</f>
        <v>0</v>
      </c>
      <c r="E184" s="127">
        <f>E185+E186+E187+E188+E189+E190</f>
        <v>2384.4</v>
      </c>
    </row>
    <row r="185" spans="1:5" s="9" customFormat="1" ht="15" customHeight="1">
      <c r="A185" s="372" t="s">
        <v>259</v>
      </c>
      <c r="B185" s="373" t="s">
        <v>295</v>
      </c>
      <c r="C185" s="110">
        <v>214.5</v>
      </c>
      <c r="D185" s="111"/>
      <c r="E185" s="112">
        <f aca="true" t="shared" si="5" ref="E185:E195">C185+D185</f>
        <v>214.5</v>
      </c>
    </row>
    <row r="186" spans="1:5" s="9" customFormat="1" ht="16.5" customHeight="1">
      <c r="A186" s="372"/>
      <c r="B186" s="305" t="s">
        <v>296</v>
      </c>
      <c r="C186" s="83">
        <v>502.5</v>
      </c>
      <c r="D186" s="84"/>
      <c r="E186" s="85">
        <f t="shared" si="5"/>
        <v>502.5</v>
      </c>
    </row>
    <row r="187" spans="1:5" s="9" customFormat="1" ht="17.25" customHeight="1">
      <c r="A187" s="372"/>
      <c r="B187" s="305" t="s">
        <v>297</v>
      </c>
      <c r="C187" s="83">
        <v>214.2</v>
      </c>
      <c r="D187" s="84"/>
      <c r="E187" s="85">
        <f t="shared" si="5"/>
        <v>214.2</v>
      </c>
    </row>
    <row r="188" spans="1:5" s="9" customFormat="1" ht="13.5" customHeight="1">
      <c r="A188" s="372"/>
      <c r="B188" s="305" t="s">
        <v>298</v>
      </c>
      <c r="C188" s="83">
        <v>1163.8</v>
      </c>
      <c r="D188" s="84"/>
      <c r="E188" s="85">
        <f t="shared" si="5"/>
        <v>1163.8</v>
      </c>
    </row>
    <row r="189" spans="1:5" s="9" customFormat="1" ht="16.5" customHeight="1">
      <c r="A189" s="372"/>
      <c r="B189" s="305" t="s">
        <v>299</v>
      </c>
      <c r="C189" s="83">
        <v>289.4</v>
      </c>
      <c r="D189" s="84"/>
      <c r="E189" s="85">
        <f t="shared" si="5"/>
        <v>289.4</v>
      </c>
    </row>
    <row r="190" spans="1:5" s="9" customFormat="1" ht="33.75" customHeight="1" hidden="1">
      <c r="A190" s="372"/>
      <c r="B190" s="374" t="s">
        <v>300</v>
      </c>
      <c r="C190" s="88">
        <v>0</v>
      </c>
      <c r="D190" s="89"/>
      <c r="E190" s="90">
        <f t="shared" si="5"/>
        <v>0</v>
      </c>
    </row>
    <row r="191" spans="1:5" s="9" customFormat="1" ht="24.75" customHeight="1">
      <c r="A191" s="57" t="s">
        <v>301</v>
      </c>
      <c r="B191" s="353" t="s">
        <v>302</v>
      </c>
      <c r="C191" s="299">
        <v>5861.7</v>
      </c>
      <c r="D191" s="300"/>
      <c r="E191" s="301">
        <f t="shared" si="5"/>
        <v>5861.7</v>
      </c>
    </row>
    <row r="192" spans="1:5" s="9" customFormat="1" ht="46.5" customHeight="1">
      <c r="A192" s="57" t="s">
        <v>303</v>
      </c>
      <c r="B192" s="353" t="s">
        <v>304</v>
      </c>
      <c r="C192" s="299">
        <v>6726.7</v>
      </c>
      <c r="D192" s="300"/>
      <c r="E192" s="301">
        <f t="shared" si="5"/>
        <v>6726.7</v>
      </c>
    </row>
    <row r="193" spans="1:5" s="9" customFormat="1" ht="61.5" customHeight="1" hidden="1">
      <c r="A193" s="57" t="s">
        <v>305</v>
      </c>
      <c r="B193" s="375" t="s">
        <v>306</v>
      </c>
      <c r="C193" s="299">
        <v>0</v>
      </c>
      <c r="D193" s="300"/>
      <c r="E193" s="301">
        <f t="shared" si="5"/>
        <v>0</v>
      </c>
    </row>
    <row r="194" spans="1:5" s="9" customFormat="1" ht="49.5" customHeight="1" hidden="1">
      <c r="A194" s="57" t="s">
        <v>307</v>
      </c>
      <c r="B194" s="376" t="s">
        <v>308</v>
      </c>
      <c r="C194" s="299">
        <v>0</v>
      </c>
      <c r="D194" s="300"/>
      <c r="E194" s="301">
        <f t="shared" si="5"/>
        <v>0</v>
      </c>
    </row>
    <row r="195" spans="1:5" s="9" customFormat="1" ht="34.5" customHeight="1">
      <c r="A195" s="377" t="s">
        <v>309</v>
      </c>
      <c r="B195" s="375" t="s">
        <v>310</v>
      </c>
      <c r="C195" s="115">
        <v>9068.4</v>
      </c>
      <c r="D195" s="116"/>
      <c r="E195" s="117">
        <f t="shared" si="5"/>
        <v>9068.4</v>
      </c>
    </row>
    <row r="196" spans="1:5" s="9" customFormat="1" ht="17.25" customHeight="1">
      <c r="A196" s="378" t="s">
        <v>311</v>
      </c>
      <c r="B196" s="379" t="s">
        <v>312</v>
      </c>
      <c r="C196" s="364">
        <f>C197+C200+C201</f>
        <v>157282.5</v>
      </c>
      <c r="D196" s="365">
        <f>D197+D200+D201</f>
        <v>0</v>
      </c>
      <c r="E196" s="366">
        <f>E197+E200+E201</f>
        <v>157282.5</v>
      </c>
    </row>
    <row r="197" spans="1:5" s="9" customFormat="1" ht="18" customHeight="1">
      <c r="A197" s="380" t="s">
        <v>259</v>
      </c>
      <c r="B197" s="353" t="s">
        <v>313</v>
      </c>
      <c r="C197" s="125">
        <f>C198+C199</f>
        <v>157084.5</v>
      </c>
      <c r="D197" s="126">
        <f>D198+D199</f>
        <v>0</v>
      </c>
      <c r="E197" s="127">
        <f>E198+E199</f>
        <v>157084.5</v>
      </c>
    </row>
    <row r="198" spans="1:5" s="9" customFormat="1" ht="17.25" customHeight="1">
      <c r="A198" s="380"/>
      <c r="B198" s="373" t="s">
        <v>314</v>
      </c>
      <c r="C198" s="110">
        <v>155501.8</v>
      </c>
      <c r="D198" s="111">
        <v>-145.4</v>
      </c>
      <c r="E198" s="112">
        <f>C198+D198</f>
        <v>155356.4</v>
      </c>
    </row>
    <row r="199" spans="1:8" s="9" customFormat="1" ht="13.5" customHeight="1">
      <c r="A199" s="380"/>
      <c r="B199" s="374" t="s">
        <v>315</v>
      </c>
      <c r="C199" s="88">
        <v>1582.7</v>
      </c>
      <c r="D199" s="89">
        <v>145.4</v>
      </c>
      <c r="E199" s="90">
        <f>C199+D199</f>
        <v>1728.1000000000001</v>
      </c>
      <c r="F199" s="381"/>
      <c r="G199" s="381"/>
      <c r="H199" s="381"/>
    </row>
    <row r="200" spans="1:5" s="9" customFormat="1" ht="36.75" customHeight="1">
      <c r="A200" s="380"/>
      <c r="B200" s="353" t="s">
        <v>316</v>
      </c>
      <c r="C200" s="299">
        <v>148</v>
      </c>
      <c r="D200" s="300"/>
      <c r="E200" s="301">
        <f>C200+D200</f>
        <v>148</v>
      </c>
    </row>
    <row r="201" spans="1:5" s="9" customFormat="1" ht="23.25" customHeight="1">
      <c r="A201" s="380"/>
      <c r="B201" s="353" t="s">
        <v>317</v>
      </c>
      <c r="C201" s="299">
        <v>50</v>
      </c>
      <c r="D201" s="300"/>
      <c r="E201" s="301">
        <f>C201+D201</f>
        <v>50</v>
      </c>
    </row>
    <row r="202" spans="1:5" s="9" customFormat="1" ht="19.5" customHeight="1">
      <c r="A202" s="370" t="s">
        <v>318</v>
      </c>
      <c r="B202" s="371" t="s">
        <v>319</v>
      </c>
      <c r="C202" s="346">
        <f>C203+C205+C207</f>
        <v>0</v>
      </c>
      <c r="D202" s="347">
        <f>D203+D205+D207</f>
        <v>2860</v>
      </c>
      <c r="E202" s="348">
        <f>E203+E205+E207</f>
        <v>2860</v>
      </c>
    </row>
    <row r="203" spans="1:5" s="9" customFormat="1" ht="24" customHeight="1" hidden="1">
      <c r="A203" s="65" t="s">
        <v>320</v>
      </c>
      <c r="B203" s="382" t="s">
        <v>321</v>
      </c>
      <c r="C203" s="383">
        <f>C204</f>
        <v>0</v>
      </c>
      <c r="D203" s="384">
        <f>D204</f>
        <v>0</v>
      </c>
      <c r="E203" s="385">
        <f>E204</f>
        <v>0</v>
      </c>
    </row>
    <row r="204" spans="1:5" s="9" customFormat="1" ht="32.25" customHeight="1" hidden="1">
      <c r="A204" s="204" t="s">
        <v>322</v>
      </c>
      <c r="B204" s="362" t="s">
        <v>323</v>
      </c>
      <c r="C204" s="101">
        <v>0</v>
      </c>
      <c r="D204" s="102"/>
      <c r="E204" s="103">
        <f>C204+D204</f>
        <v>0</v>
      </c>
    </row>
    <row r="205" spans="1:5" s="9" customFormat="1" ht="35.25" customHeight="1" hidden="1">
      <c r="A205" s="65" t="s">
        <v>324</v>
      </c>
      <c r="B205" s="386" t="s">
        <v>325</v>
      </c>
      <c r="C205" s="383">
        <f>C206</f>
        <v>0</v>
      </c>
      <c r="D205" s="384">
        <f>D206</f>
        <v>0</v>
      </c>
      <c r="E205" s="385">
        <f>E206</f>
        <v>0</v>
      </c>
    </row>
    <row r="206" spans="1:5" s="9" customFormat="1" ht="43.5" customHeight="1" hidden="1">
      <c r="A206" s="204" t="s">
        <v>326</v>
      </c>
      <c r="B206" s="387" t="s">
        <v>327</v>
      </c>
      <c r="C206" s="101">
        <v>0</v>
      </c>
      <c r="D206" s="102"/>
      <c r="E206" s="103">
        <f>C206+D206</f>
        <v>0</v>
      </c>
    </row>
    <row r="207" spans="1:5" s="9" customFormat="1" ht="23.25" customHeight="1">
      <c r="A207" s="68" t="s">
        <v>328</v>
      </c>
      <c r="B207" s="388" t="s">
        <v>329</v>
      </c>
      <c r="C207" s="389">
        <f>C208</f>
        <v>0</v>
      </c>
      <c r="D207" s="390">
        <f>D208</f>
        <v>2860</v>
      </c>
      <c r="E207" s="391">
        <f>E208</f>
        <v>2860</v>
      </c>
    </row>
    <row r="208" spans="1:5" s="9" customFormat="1" ht="23.25" customHeight="1">
      <c r="A208" s="57" t="s">
        <v>330</v>
      </c>
      <c r="B208" s="349" t="s">
        <v>331</v>
      </c>
      <c r="C208" s="125">
        <f>C209+C210</f>
        <v>0</v>
      </c>
      <c r="D208" s="126">
        <f>D209+D210</f>
        <v>2860</v>
      </c>
      <c r="E208" s="127">
        <f>E209+E210</f>
        <v>2860</v>
      </c>
    </row>
    <row r="209" spans="1:5" s="9" customFormat="1" ht="15.75" customHeight="1">
      <c r="A209" s="392" t="s">
        <v>259</v>
      </c>
      <c r="B209" s="368" t="s">
        <v>332</v>
      </c>
      <c r="C209" s="393">
        <v>0</v>
      </c>
      <c r="D209" s="394">
        <v>2860</v>
      </c>
      <c r="E209" s="395">
        <f>C209+D209</f>
        <v>2860</v>
      </c>
    </row>
    <row r="210" spans="1:5" s="9" customFormat="1" ht="21" customHeight="1" hidden="1">
      <c r="A210" s="392"/>
      <c r="B210" s="396" t="s">
        <v>333</v>
      </c>
      <c r="C210" s="88">
        <v>0</v>
      </c>
      <c r="D210" s="89"/>
      <c r="E210" s="90">
        <f>C210+D210</f>
        <v>0</v>
      </c>
    </row>
    <row r="211" spans="1:5" s="9" customFormat="1" ht="18.75" customHeight="1" hidden="1">
      <c r="A211" s="397" t="s">
        <v>334</v>
      </c>
      <c r="B211" s="398" t="s">
        <v>335</v>
      </c>
      <c r="C211" s="399">
        <f>C213</f>
        <v>0</v>
      </c>
      <c r="D211" s="400">
        <f>D213</f>
        <v>0</v>
      </c>
      <c r="E211" s="401">
        <f>E213</f>
        <v>0</v>
      </c>
    </row>
    <row r="212" spans="1:5" s="9" customFormat="1" ht="13.5" customHeight="1" hidden="1">
      <c r="A212" s="392"/>
      <c r="B212" s="402" t="s">
        <v>244</v>
      </c>
      <c r="C212" s="403">
        <f>C211/C216*100</f>
        <v>0</v>
      </c>
      <c r="D212" s="404"/>
      <c r="E212" s="405">
        <f>E211/E216*100</f>
        <v>0</v>
      </c>
    </row>
    <row r="213" spans="1:5" s="9" customFormat="1" ht="24" customHeight="1" hidden="1">
      <c r="A213" s="406" t="s">
        <v>336</v>
      </c>
      <c r="B213" s="407" t="s">
        <v>337</v>
      </c>
      <c r="C213" s="408">
        <f>C214+C215</f>
        <v>0</v>
      </c>
      <c r="D213" s="409">
        <f>D214+D215</f>
        <v>0</v>
      </c>
      <c r="E213" s="410">
        <f>E214+E215</f>
        <v>0</v>
      </c>
    </row>
    <row r="214" spans="1:5" s="9" customFormat="1" ht="46.5" customHeight="1" hidden="1">
      <c r="A214" s="202" t="s">
        <v>338</v>
      </c>
      <c r="B214" s="386" t="s">
        <v>339</v>
      </c>
      <c r="C214" s="249"/>
      <c r="D214" s="250"/>
      <c r="E214" s="251">
        <f>C214+D214</f>
        <v>0</v>
      </c>
    </row>
    <row r="215" spans="1:5" s="9" customFormat="1" ht="25.5" customHeight="1" hidden="1">
      <c r="A215" s="411" t="s">
        <v>340</v>
      </c>
      <c r="B215" s="412" t="s">
        <v>337</v>
      </c>
      <c r="C215" s="413"/>
      <c r="D215" s="414"/>
      <c r="E215" s="415">
        <f>C215+D215</f>
        <v>0</v>
      </c>
    </row>
    <row r="216" spans="1:5" s="9" customFormat="1" ht="22.5" customHeight="1">
      <c r="A216" s="416" t="s">
        <v>341</v>
      </c>
      <c r="B216" s="417" t="s">
        <v>342</v>
      </c>
      <c r="C216" s="418">
        <f>C12+C153</f>
        <v>508217.6</v>
      </c>
      <c r="D216" s="419">
        <f>D12+D153</f>
        <v>126405.29999999999</v>
      </c>
      <c r="E216" s="420">
        <f>E12+E153</f>
        <v>634622.9</v>
      </c>
    </row>
    <row r="217" spans="1:5" s="9" customFormat="1" ht="15.75" customHeight="1">
      <c r="A217" s="421" t="s">
        <v>343</v>
      </c>
      <c r="B217" s="422" t="s">
        <v>344</v>
      </c>
      <c r="C217" s="423">
        <f>C216-C219</f>
        <v>306734</v>
      </c>
      <c r="D217" s="424">
        <f>D216-D219</f>
        <v>4822.899999999994</v>
      </c>
      <c r="E217" s="425">
        <f>E216-E219</f>
        <v>311556.9</v>
      </c>
    </row>
    <row r="218" spans="1:5" s="9" customFormat="1" ht="13.5" customHeight="1">
      <c r="A218" s="421"/>
      <c r="B218" s="426" t="s">
        <v>345</v>
      </c>
      <c r="C218" s="427">
        <f>C217/C216</f>
        <v>0.6035485587276002</v>
      </c>
      <c r="D218" s="428"/>
      <c r="E218" s="429">
        <f>E217/E216</f>
        <v>0.4909323316256</v>
      </c>
    </row>
    <row r="219" spans="1:5" s="9" customFormat="1" ht="13.5" customHeight="1">
      <c r="A219" s="421"/>
      <c r="B219" s="430" t="s">
        <v>346</v>
      </c>
      <c r="C219" s="431">
        <f>C160+C180+C202</f>
        <v>201483.6</v>
      </c>
      <c r="D219" s="432">
        <f>D160+D180+D202</f>
        <v>121582.4</v>
      </c>
      <c r="E219" s="433">
        <f>E160+E180+E202</f>
        <v>323066</v>
      </c>
    </row>
    <row r="220" spans="1:5" s="9" customFormat="1" ht="15" customHeight="1">
      <c r="A220" s="421"/>
      <c r="B220" s="434" t="s">
        <v>345</v>
      </c>
      <c r="C220" s="435">
        <f>C219/C216</f>
        <v>0.3964514412723999</v>
      </c>
      <c r="D220" s="436"/>
      <c r="E220" s="437">
        <f>E219/E216</f>
        <v>0.5090676683744</v>
      </c>
    </row>
    <row r="221" spans="1:5" s="9" customFormat="1" ht="25.5" customHeight="1">
      <c r="A221" s="438"/>
      <c r="B221" s="439" t="s">
        <v>347</v>
      </c>
      <c r="C221" s="440">
        <f>C216-'Прил 4 (расх) попр'!I319</f>
        <v>10000</v>
      </c>
      <c r="D221" s="441">
        <f>D216-'Прил 4 (расх) попр'!J319</f>
        <v>0</v>
      </c>
      <c r="E221" s="442">
        <f>E216-'Прил 4 (расх) попр'!K319</f>
        <v>10000.000000000116</v>
      </c>
    </row>
    <row r="222" spans="1:5" s="9" customFormat="1" ht="12" customHeight="1">
      <c r="A222" s="443"/>
      <c r="B222" s="444"/>
      <c r="C222" s="445"/>
      <c r="D222" s="445"/>
      <c r="E222" s="445"/>
    </row>
    <row r="223" spans="1:5" s="9" customFormat="1" ht="4.5" customHeight="1">
      <c r="A223" s="446"/>
      <c r="B223" s="444"/>
      <c r="C223" s="445"/>
      <c r="D223" s="445"/>
      <c r="E223" s="445"/>
    </row>
    <row r="224" spans="1:5" s="9" customFormat="1" ht="21" customHeight="1">
      <c r="A224" s="447" t="s">
        <v>348</v>
      </c>
      <c r="B224" s="448" t="s">
        <v>349</v>
      </c>
      <c r="C224" s="25">
        <f>C225+C228+C233</f>
        <v>-10000</v>
      </c>
      <c r="D224" s="26">
        <f>D225+D228+D233</f>
        <v>0</v>
      </c>
      <c r="E224" s="27">
        <f>E225+E228+E233</f>
        <v>-10000</v>
      </c>
    </row>
    <row r="225" spans="1:5" s="9" customFormat="1" ht="23.25" customHeight="1">
      <c r="A225" s="449" t="s">
        <v>350</v>
      </c>
      <c r="B225" s="450" t="s">
        <v>351</v>
      </c>
      <c r="C225" s="451">
        <f>C226-C227</f>
        <v>-10000</v>
      </c>
      <c r="D225" s="452">
        <f>D226-D227</f>
        <v>0</v>
      </c>
      <c r="E225" s="453">
        <f>E226-E227</f>
        <v>-10000</v>
      </c>
    </row>
    <row r="226" spans="1:5" s="9" customFormat="1" ht="22.5" customHeight="1">
      <c r="A226" s="247" t="s">
        <v>352</v>
      </c>
      <c r="B226" s="286" t="s">
        <v>353</v>
      </c>
      <c r="C226" s="249">
        <v>0</v>
      </c>
      <c r="D226" s="250"/>
      <c r="E226" s="251">
        <f>C226+D226</f>
        <v>0</v>
      </c>
    </row>
    <row r="227" spans="1:5" s="9" customFormat="1" ht="22.5" customHeight="1">
      <c r="A227" s="133" t="s">
        <v>354</v>
      </c>
      <c r="B227" s="254" t="s">
        <v>355</v>
      </c>
      <c r="C227" s="101">
        <v>10000</v>
      </c>
      <c r="D227" s="102"/>
      <c r="E227" s="103">
        <f>C227+D227</f>
        <v>10000</v>
      </c>
    </row>
    <row r="228" spans="1:5" s="9" customFormat="1" ht="0.75" customHeight="1">
      <c r="A228" s="454" t="s">
        <v>356</v>
      </c>
      <c r="B228" s="455" t="s">
        <v>357</v>
      </c>
      <c r="C228" s="451">
        <f aca="true" t="shared" si="6" ref="C228:E229">C229</f>
        <v>0</v>
      </c>
      <c r="D228" s="452">
        <f t="shared" si="6"/>
        <v>0</v>
      </c>
      <c r="E228" s="453">
        <f t="shared" si="6"/>
        <v>0</v>
      </c>
    </row>
    <row r="229" spans="1:5" s="9" customFormat="1" ht="15.75" customHeight="1" hidden="1">
      <c r="A229" s="245" t="s">
        <v>358</v>
      </c>
      <c r="B229" s="273" t="s">
        <v>359</v>
      </c>
      <c r="C229" s="456">
        <f t="shared" si="6"/>
        <v>0</v>
      </c>
      <c r="D229" s="457">
        <f t="shared" si="6"/>
        <v>0</v>
      </c>
      <c r="E229" s="458">
        <f t="shared" si="6"/>
        <v>0</v>
      </c>
    </row>
    <row r="230" spans="1:5" s="9" customFormat="1" ht="17.25" customHeight="1" hidden="1">
      <c r="A230" s="245" t="s">
        <v>360</v>
      </c>
      <c r="B230" s="273" t="s">
        <v>361</v>
      </c>
      <c r="C230" s="456">
        <f>C231-C232</f>
        <v>0</v>
      </c>
      <c r="D230" s="457">
        <f>D231-D232</f>
        <v>0</v>
      </c>
      <c r="E230" s="458">
        <f>E231-E232</f>
        <v>0</v>
      </c>
    </row>
    <row r="231" spans="1:5" s="9" customFormat="1" ht="13.5" customHeight="1" hidden="1">
      <c r="A231" s="245"/>
      <c r="B231" s="459" t="s">
        <v>362</v>
      </c>
      <c r="C231" s="249">
        <v>0</v>
      </c>
      <c r="D231" s="250"/>
      <c r="E231" s="251">
        <f>C231+D231</f>
        <v>0</v>
      </c>
    </row>
    <row r="232" spans="1:5" s="9" customFormat="1" ht="12.75" customHeight="1" hidden="1">
      <c r="A232" s="245"/>
      <c r="B232" s="460" t="s">
        <v>363</v>
      </c>
      <c r="C232" s="101">
        <v>0</v>
      </c>
      <c r="D232" s="102"/>
      <c r="E232" s="103">
        <f>C232+D232</f>
        <v>0</v>
      </c>
    </row>
    <row r="233" spans="1:5" s="9" customFormat="1" ht="15" customHeight="1" hidden="1">
      <c r="A233" s="454" t="s">
        <v>364</v>
      </c>
      <c r="B233" s="455" t="s">
        <v>365</v>
      </c>
      <c r="C233" s="451">
        <f>C234</f>
        <v>0</v>
      </c>
      <c r="D233" s="452">
        <f>D234</f>
        <v>0</v>
      </c>
      <c r="E233" s="453">
        <f>E234</f>
        <v>0</v>
      </c>
    </row>
    <row r="234" spans="1:5" s="9" customFormat="1" ht="23.25" customHeight="1" hidden="1">
      <c r="A234" s="245" t="s">
        <v>366</v>
      </c>
      <c r="B234" s="273" t="s">
        <v>367</v>
      </c>
      <c r="C234" s="299">
        <v>0</v>
      </c>
      <c r="D234" s="300"/>
      <c r="E234" s="301">
        <f>C234+D234</f>
        <v>0</v>
      </c>
    </row>
  </sheetData>
  <sheetProtection selectLockedCells="1" selectUnlockedCells="1"/>
  <mergeCells count="23">
    <mergeCell ref="C1:E1"/>
    <mergeCell ref="B2:E2"/>
    <mergeCell ref="B3:E3"/>
    <mergeCell ref="A4:E4"/>
    <mergeCell ref="B5:E5"/>
    <mergeCell ref="A7:E7"/>
    <mergeCell ref="A8:E8"/>
    <mergeCell ref="A10:A11"/>
    <mergeCell ref="B10:B11"/>
    <mergeCell ref="C10:E10"/>
    <mergeCell ref="A17:A19"/>
    <mergeCell ref="A58:B58"/>
    <mergeCell ref="A59:A60"/>
    <mergeCell ref="A148:B148"/>
    <mergeCell ref="A149:A150"/>
    <mergeCell ref="A163:A165"/>
    <mergeCell ref="A174:A176"/>
    <mergeCell ref="A178:A179"/>
    <mergeCell ref="A185:A190"/>
    <mergeCell ref="A197:A201"/>
    <mergeCell ref="A209:A210"/>
    <mergeCell ref="A217:A220"/>
    <mergeCell ref="A231:A232"/>
  </mergeCells>
  <printOptions/>
  <pageMargins left="0.5902777777777778" right="0" top="0.19652777777777777" bottom="0.19652777777777777" header="0.5118055555555555" footer="0"/>
  <pageSetup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9"/>
  <sheetViews>
    <sheetView tabSelected="1" workbookViewId="0" topLeftCell="A1">
      <pane ySplit="3810" topLeftCell="A85" activePane="topLeft" state="split"/>
      <selection pane="topLeft" activeCell="D3" sqref="D3"/>
      <selection pane="bottomLeft" activeCell="A85" sqref="A85"/>
    </sheetView>
  </sheetViews>
  <sheetFormatPr defaultColWidth="9.00390625" defaultRowHeight="16.5" customHeight="1"/>
  <cols>
    <col min="1" max="1" width="1.625" style="0" customWidth="1"/>
    <col min="2" max="2" width="5.25390625" style="0" customWidth="1"/>
    <col min="3" max="3" width="42.375" style="0" customWidth="1"/>
    <col min="4" max="4" width="3.25390625" style="0" customWidth="1"/>
    <col min="5" max="5" width="2.75390625" style="0" customWidth="1"/>
    <col min="6" max="6" width="2.875" style="0" customWidth="1"/>
    <col min="7" max="7" width="7.75390625" style="0" customWidth="1"/>
    <col min="8" max="8" width="4.00390625" style="0" customWidth="1"/>
    <col min="9" max="10" width="8.25390625" style="0" customWidth="1"/>
    <col min="11" max="11" width="8.625" style="0" customWidth="1"/>
    <col min="13" max="13" width="7.375" style="0" customWidth="1"/>
    <col min="14" max="14" width="8.375" style="0" customWidth="1"/>
    <col min="16" max="16" width="8.75390625" style="0" customWidth="1"/>
  </cols>
  <sheetData>
    <row r="1" spans="1:17" ht="11.25" customHeight="1">
      <c r="A1" s="9"/>
      <c r="B1" s="9"/>
      <c r="C1" s="461"/>
      <c r="D1" s="9"/>
      <c r="E1" s="9"/>
      <c r="F1" s="9"/>
      <c r="G1" s="9"/>
      <c r="H1" s="9"/>
      <c r="I1" s="7"/>
      <c r="J1" s="7"/>
      <c r="K1" s="7"/>
      <c r="O1" s="7" t="s">
        <v>368</v>
      </c>
      <c r="P1" s="7"/>
      <c r="Q1" s="7"/>
    </row>
    <row r="2" spans="1:17" ht="11.25" customHeight="1">
      <c r="A2" s="9"/>
      <c r="B2" s="462"/>
      <c r="C2" s="6"/>
      <c r="D2" s="463" t="s">
        <v>1</v>
      </c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</row>
    <row r="3" spans="1:17" ht="12" customHeight="1">
      <c r="A3" s="9"/>
      <c r="B3" s="9"/>
      <c r="C3" s="9"/>
      <c r="D3" s="7" t="s">
        <v>369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" customHeight="1">
      <c r="A4" s="9"/>
      <c r="B4" s="9"/>
      <c r="C4" s="7" t="s">
        <v>370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" customHeight="1">
      <c r="A5" s="6"/>
      <c r="B5" s="6"/>
      <c r="C5" s="464" t="s">
        <v>4</v>
      </c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</row>
    <row r="6" spans="1:11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7" ht="14.25">
      <c r="A7" s="465" t="s">
        <v>371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</row>
    <row r="8" spans="1:17" ht="14.25" customHeight="1">
      <c r="A8" s="465" t="s">
        <v>372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</row>
    <row r="9" spans="2:17" s="15" customFormat="1" ht="10.5" customHeight="1">
      <c r="B9" s="9"/>
      <c r="C9" s="9"/>
      <c r="D9" s="9"/>
      <c r="E9" s="9"/>
      <c r="F9" s="9"/>
      <c r="G9" s="9"/>
      <c r="H9" s="9"/>
      <c r="K9" s="466"/>
      <c r="Q9" s="466" t="s">
        <v>373</v>
      </c>
    </row>
    <row r="10" spans="1:17" s="15" customFormat="1" ht="18.75" customHeight="1">
      <c r="A10" s="467" t="s">
        <v>374</v>
      </c>
      <c r="B10" s="467"/>
      <c r="C10" s="467"/>
      <c r="D10" s="468" t="s">
        <v>375</v>
      </c>
      <c r="E10" s="468"/>
      <c r="F10" s="468"/>
      <c r="G10" s="468"/>
      <c r="H10" s="468"/>
      <c r="I10" s="469" t="s">
        <v>376</v>
      </c>
      <c r="J10" s="469"/>
      <c r="K10" s="469"/>
      <c r="L10" s="470" t="s">
        <v>259</v>
      </c>
      <c r="M10" s="470"/>
      <c r="N10" s="470"/>
      <c r="O10" s="470"/>
      <c r="P10" s="470"/>
      <c r="Q10" s="470"/>
    </row>
    <row r="11" spans="1:17" s="15" customFormat="1" ht="13.5" customHeight="1">
      <c r="A11" s="467"/>
      <c r="B11" s="467"/>
      <c r="C11" s="467"/>
      <c r="D11" s="471" t="s">
        <v>377</v>
      </c>
      <c r="E11" s="472" t="s">
        <v>378</v>
      </c>
      <c r="F11" s="472" t="s">
        <v>379</v>
      </c>
      <c r="G11" s="472" t="s">
        <v>380</v>
      </c>
      <c r="H11" s="473" t="s">
        <v>381</v>
      </c>
      <c r="I11" s="469"/>
      <c r="J11" s="469"/>
      <c r="K11" s="469"/>
      <c r="L11" s="474" t="s">
        <v>382</v>
      </c>
      <c r="M11" s="474"/>
      <c r="N11" s="474"/>
      <c r="O11" s="475" t="s">
        <v>383</v>
      </c>
      <c r="P11" s="475"/>
      <c r="Q11" s="475"/>
    </row>
    <row r="12" spans="1:17" s="15" customFormat="1" ht="37.5" customHeight="1">
      <c r="A12" s="467"/>
      <c r="B12" s="467"/>
      <c r="C12" s="467"/>
      <c r="D12" s="471"/>
      <c r="E12" s="472"/>
      <c r="F12" s="472"/>
      <c r="G12" s="472"/>
      <c r="H12" s="473"/>
      <c r="I12" s="476" t="s">
        <v>11</v>
      </c>
      <c r="J12" s="477" t="s">
        <v>384</v>
      </c>
      <c r="K12" s="478" t="s">
        <v>13</v>
      </c>
      <c r="L12" s="479" t="s">
        <v>11</v>
      </c>
      <c r="M12" s="480" t="s">
        <v>384</v>
      </c>
      <c r="N12" s="481" t="s">
        <v>13</v>
      </c>
      <c r="O12" s="482" t="s">
        <v>11</v>
      </c>
      <c r="P12" s="480" t="s">
        <v>384</v>
      </c>
      <c r="Q12" s="483" t="s">
        <v>13</v>
      </c>
    </row>
    <row r="13" spans="1:17" s="15" customFormat="1" ht="16.5" customHeight="1">
      <c r="A13" s="484" t="s">
        <v>385</v>
      </c>
      <c r="B13" s="484"/>
      <c r="C13" s="484"/>
      <c r="D13" s="485" t="s">
        <v>386</v>
      </c>
      <c r="E13" s="486" t="s">
        <v>387</v>
      </c>
      <c r="F13" s="487" t="s">
        <v>388</v>
      </c>
      <c r="G13" s="488" t="s">
        <v>389</v>
      </c>
      <c r="H13" s="489" t="s">
        <v>390</v>
      </c>
      <c r="I13" s="25">
        <f>I15+I16+I22+I25+I26+I33+I36+I37</f>
        <v>46037.2</v>
      </c>
      <c r="J13" s="26">
        <f>J15+J16+J22+J25+J26+J33+J36+J37</f>
        <v>0</v>
      </c>
      <c r="K13" s="27">
        <f>K15+K16+K22+K25+K26+K33+K36+K37</f>
        <v>46037.2</v>
      </c>
      <c r="L13" s="490">
        <f aca="true" t="shared" si="0" ref="L13:Q13">L15+L16+L22+L25+L26+L33+L36+L37</f>
        <v>45106</v>
      </c>
      <c r="M13" s="491">
        <f t="shared" si="0"/>
        <v>0</v>
      </c>
      <c r="N13" s="492">
        <f t="shared" si="0"/>
        <v>45106</v>
      </c>
      <c r="O13" s="493">
        <f t="shared" si="0"/>
        <v>931.2</v>
      </c>
      <c r="P13" s="491">
        <f t="shared" si="0"/>
        <v>0</v>
      </c>
      <c r="Q13" s="494">
        <f t="shared" si="0"/>
        <v>931.2</v>
      </c>
    </row>
    <row r="14" spans="1:17" s="15" customFormat="1" ht="11.25" customHeight="1">
      <c r="A14" s="495" t="s">
        <v>391</v>
      </c>
      <c r="B14" s="495"/>
      <c r="C14" s="495"/>
      <c r="D14" s="496"/>
      <c r="E14" s="497"/>
      <c r="F14" s="498"/>
      <c r="G14" s="499"/>
      <c r="H14" s="500"/>
      <c r="I14" s="501">
        <f>I13/I319</f>
        <v>0.09240380107005453</v>
      </c>
      <c r="J14" s="502"/>
      <c r="K14" s="503">
        <f>K13/K319</f>
        <v>0.07370399003943019</v>
      </c>
      <c r="L14" s="504">
        <f>L13/L319</f>
        <v>0.15200819589261763</v>
      </c>
      <c r="M14" s="505"/>
      <c r="N14" s="506">
        <f>N13/N319</f>
        <v>0.149577078156726</v>
      </c>
      <c r="O14" s="507">
        <f>O13/O319</f>
        <v>0.004621716109896787</v>
      </c>
      <c r="P14" s="505"/>
      <c r="Q14" s="508">
        <f>Q13/Q319</f>
        <v>0.002882383166288004</v>
      </c>
    </row>
    <row r="15" spans="1:17" s="15" customFormat="1" ht="19.5" customHeight="1">
      <c r="A15" s="509" t="s">
        <v>392</v>
      </c>
      <c r="B15" s="509"/>
      <c r="C15" s="509"/>
      <c r="D15" s="510" t="s">
        <v>386</v>
      </c>
      <c r="E15" s="511" t="s">
        <v>387</v>
      </c>
      <c r="F15" s="512" t="s">
        <v>393</v>
      </c>
      <c r="G15" s="513" t="s">
        <v>394</v>
      </c>
      <c r="H15" s="514" t="s">
        <v>395</v>
      </c>
      <c r="I15" s="515">
        <f>L15+O15</f>
        <v>1024</v>
      </c>
      <c r="J15" s="516">
        <f>M15+P15</f>
        <v>0</v>
      </c>
      <c r="K15" s="517">
        <f>I15+J15</f>
        <v>1024</v>
      </c>
      <c r="L15" s="518">
        <v>1024</v>
      </c>
      <c r="M15" s="519"/>
      <c r="N15" s="520">
        <f>L15+M15</f>
        <v>1024</v>
      </c>
      <c r="O15" s="521">
        <v>0</v>
      </c>
      <c r="P15" s="519"/>
      <c r="Q15" s="522">
        <f>O15+P15</f>
        <v>0</v>
      </c>
    </row>
    <row r="16" spans="1:17" s="15" customFormat="1" ht="16.5" customHeight="1">
      <c r="A16" s="523" t="s">
        <v>396</v>
      </c>
      <c r="B16" s="523"/>
      <c r="C16" s="523"/>
      <c r="D16" s="510" t="s">
        <v>386</v>
      </c>
      <c r="E16" s="524" t="s">
        <v>387</v>
      </c>
      <c r="F16" s="525" t="s">
        <v>397</v>
      </c>
      <c r="G16" s="526" t="s">
        <v>389</v>
      </c>
      <c r="H16" s="527" t="s">
        <v>390</v>
      </c>
      <c r="I16" s="528">
        <f>I17+I20+I21</f>
        <v>5087</v>
      </c>
      <c r="J16" s="126">
        <f>J17+J20+J21</f>
        <v>0</v>
      </c>
      <c r="K16" s="529">
        <f>K17+K20+K21</f>
        <v>5087</v>
      </c>
      <c r="L16" s="530">
        <f aca="true" t="shared" si="1" ref="L16:Q16">L17+L20+L21</f>
        <v>5087</v>
      </c>
      <c r="M16" s="531">
        <f t="shared" si="1"/>
        <v>0</v>
      </c>
      <c r="N16" s="532">
        <f t="shared" si="1"/>
        <v>5087</v>
      </c>
      <c r="O16" s="533">
        <f t="shared" si="1"/>
        <v>0</v>
      </c>
      <c r="P16" s="531">
        <f t="shared" si="1"/>
        <v>0</v>
      </c>
      <c r="Q16" s="534">
        <f t="shared" si="1"/>
        <v>0</v>
      </c>
    </row>
    <row r="17" spans="1:17" s="15" customFormat="1" ht="12.75" customHeight="1">
      <c r="A17" s="535" t="s">
        <v>398</v>
      </c>
      <c r="B17" s="536" t="s">
        <v>399</v>
      </c>
      <c r="C17" s="536"/>
      <c r="D17" s="537" t="s">
        <v>386</v>
      </c>
      <c r="E17" s="524" t="s">
        <v>387</v>
      </c>
      <c r="F17" s="525" t="s">
        <v>397</v>
      </c>
      <c r="G17" s="513" t="s">
        <v>400</v>
      </c>
      <c r="H17" s="538" t="s">
        <v>390</v>
      </c>
      <c r="I17" s="431">
        <f>J17+K17</f>
        <v>2443</v>
      </c>
      <c r="J17" s="356">
        <f>J18+J19</f>
        <v>0</v>
      </c>
      <c r="K17" s="433">
        <f>K18+K19</f>
        <v>2443</v>
      </c>
      <c r="L17" s="539">
        <f aca="true" t="shared" si="2" ref="L17:Q17">L18+L19</f>
        <v>2443</v>
      </c>
      <c r="M17" s="540">
        <f t="shared" si="2"/>
        <v>0</v>
      </c>
      <c r="N17" s="541">
        <f t="shared" si="2"/>
        <v>2443</v>
      </c>
      <c r="O17" s="542">
        <f t="shared" si="2"/>
        <v>0</v>
      </c>
      <c r="P17" s="540">
        <f t="shared" si="2"/>
        <v>0</v>
      </c>
      <c r="Q17" s="543">
        <f t="shared" si="2"/>
        <v>0</v>
      </c>
    </row>
    <row r="18" spans="1:17" s="15" customFormat="1" ht="18.75" customHeight="1">
      <c r="A18" s="535"/>
      <c r="B18" s="544" t="s">
        <v>259</v>
      </c>
      <c r="C18" s="545" t="s">
        <v>401</v>
      </c>
      <c r="D18" s="537"/>
      <c r="E18" s="524"/>
      <c r="F18" s="525"/>
      <c r="G18" s="546" t="s">
        <v>400</v>
      </c>
      <c r="H18" s="547" t="s">
        <v>395</v>
      </c>
      <c r="I18" s="548">
        <f aca="true" t="shared" si="3" ref="I18:J21">L18+O18</f>
        <v>1916</v>
      </c>
      <c r="J18" s="549">
        <f t="shared" si="3"/>
        <v>0</v>
      </c>
      <c r="K18" s="550">
        <f>I18+J18</f>
        <v>1916</v>
      </c>
      <c r="L18" s="551">
        <v>1916</v>
      </c>
      <c r="M18" s="552"/>
      <c r="N18" s="553">
        <f>L18+M18</f>
        <v>1916</v>
      </c>
      <c r="O18" s="554">
        <v>0</v>
      </c>
      <c r="P18" s="552"/>
      <c r="Q18" s="555">
        <f>O18+P18</f>
        <v>0</v>
      </c>
    </row>
    <row r="19" spans="1:17" s="15" customFormat="1" ht="21" customHeight="1">
      <c r="A19" s="535"/>
      <c r="B19" s="544"/>
      <c r="C19" s="545" t="s">
        <v>402</v>
      </c>
      <c r="D19" s="537"/>
      <c r="E19" s="524"/>
      <c r="F19" s="525"/>
      <c r="G19" s="546"/>
      <c r="H19" s="547" t="s">
        <v>403</v>
      </c>
      <c r="I19" s="548">
        <f t="shared" si="3"/>
        <v>527</v>
      </c>
      <c r="J19" s="549">
        <f t="shared" si="3"/>
        <v>0</v>
      </c>
      <c r="K19" s="550">
        <f>I19+J19</f>
        <v>527</v>
      </c>
      <c r="L19" s="551">
        <v>527</v>
      </c>
      <c r="M19" s="552"/>
      <c r="N19" s="553">
        <f>L19+M19</f>
        <v>527</v>
      </c>
      <c r="O19" s="554">
        <v>0</v>
      </c>
      <c r="P19" s="552"/>
      <c r="Q19" s="555">
        <f>O19+P19</f>
        <v>0</v>
      </c>
    </row>
    <row r="20" spans="1:17" s="15" customFormat="1" ht="12.75" customHeight="1">
      <c r="A20" s="535"/>
      <c r="B20" s="556" t="s">
        <v>404</v>
      </c>
      <c r="C20" s="556"/>
      <c r="D20" s="537"/>
      <c r="E20" s="524"/>
      <c r="F20" s="525"/>
      <c r="G20" s="546" t="s">
        <v>405</v>
      </c>
      <c r="H20" s="557" t="s">
        <v>395</v>
      </c>
      <c r="I20" s="548">
        <f t="shared" si="3"/>
        <v>1024</v>
      </c>
      <c r="J20" s="549">
        <f t="shared" si="3"/>
        <v>0</v>
      </c>
      <c r="K20" s="550">
        <f>I20+J20</f>
        <v>1024</v>
      </c>
      <c r="L20" s="551">
        <v>1024</v>
      </c>
      <c r="M20" s="552"/>
      <c r="N20" s="553">
        <f>L20+M20</f>
        <v>1024</v>
      </c>
      <c r="O20" s="554">
        <v>0</v>
      </c>
      <c r="P20" s="552"/>
      <c r="Q20" s="555">
        <f>O20+P20</f>
        <v>0</v>
      </c>
    </row>
    <row r="21" spans="1:17" s="15" customFormat="1" ht="12.75" customHeight="1">
      <c r="A21" s="535"/>
      <c r="B21" s="558" t="s">
        <v>406</v>
      </c>
      <c r="C21" s="558"/>
      <c r="D21" s="537"/>
      <c r="E21" s="524"/>
      <c r="F21" s="525"/>
      <c r="G21" s="559" t="s">
        <v>407</v>
      </c>
      <c r="H21" s="560" t="s">
        <v>403</v>
      </c>
      <c r="I21" s="561">
        <f t="shared" si="3"/>
        <v>1620</v>
      </c>
      <c r="J21" s="562">
        <f t="shared" si="3"/>
        <v>0</v>
      </c>
      <c r="K21" s="563">
        <f>I21+J21</f>
        <v>1620</v>
      </c>
      <c r="L21" s="564">
        <v>1620</v>
      </c>
      <c r="M21" s="565"/>
      <c r="N21" s="566">
        <f>L21+M21</f>
        <v>1620</v>
      </c>
      <c r="O21" s="567">
        <v>0</v>
      </c>
      <c r="P21" s="565"/>
      <c r="Q21" s="568">
        <f>O21+P21</f>
        <v>0</v>
      </c>
    </row>
    <row r="22" spans="1:17" s="15" customFormat="1" ht="17.25" customHeight="1">
      <c r="A22" s="523" t="s">
        <v>408</v>
      </c>
      <c r="B22" s="523"/>
      <c r="C22" s="523"/>
      <c r="D22" s="510" t="s">
        <v>386</v>
      </c>
      <c r="E22" s="524" t="s">
        <v>387</v>
      </c>
      <c r="F22" s="525" t="s">
        <v>409</v>
      </c>
      <c r="G22" s="526" t="s">
        <v>410</v>
      </c>
      <c r="H22" s="527" t="s">
        <v>390</v>
      </c>
      <c r="I22" s="423">
        <f>J22+K22</f>
        <v>24029</v>
      </c>
      <c r="J22" s="131">
        <f>J23+J24</f>
        <v>0</v>
      </c>
      <c r="K22" s="425">
        <f>K23+K24</f>
        <v>24029</v>
      </c>
      <c r="L22" s="569">
        <f aca="true" t="shared" si="4" ref="L22:Q22">L23+L24</f>
        <v>24029</v>
      </c>
      <c r="M22" s="570">
        <f t="shared" si="4"/>
        <v>0</v>
      </c>
      <c r="N22" s="571">
        <f t="shared" si="4"/>
        <v>24029</v>
      </c>
      <c r="O22" s="572">
        <f t="shared" si="4"/>
        <v>0</v>
      </c>
      <c r="P22" s="570">
        <f t="shared" si="4"/>
        <v>0</v>
      </c>
      <c r="Q22" s="573">
        <f t="shared" si="4"/>
        <v>0</v>
      </c>
    </row>
    <row r="23" spans="1:17" s="15" customFormat="1" ht="19.5" customHeight="1">
      <c r="A23" s="574" t="s">
        <v>259</v>
      </c>
      <c r="B23" s="574"/>
      <c r="C23" s="575" t="s">
        <v>401</v>
      </c>
      <c r="D23" s="576" t="s">
        <v>386</v>
      </c>
      <c r="E23" s="525" t="s">
        <v>387</v>
      </c>
      <c r="F23" s="525" t="s">
        <v>409</v>
      </c>
      <c r="G23" s="526" t="s">
        <v>410</v>
      </c>
      <c r="H23" s="577" t="s">
        <v>395</v>
      </c>
      <c r="I23" s="578">
        <f aca="true" t="shared" si="5" ref="I23:J25">L23+O23</f>
        <v>19375</v>
      </c>
      <c r="J23" s="579">
        <f t="shared" si="5"/>
        <v>0</v>
      </c>
      <c r="K23" s="580">
        <f>I23+J23</f>
        <v>19375</v>
      </c>
      <c r="L23" s="581">
        <v>19375</v>
      </c>
      <c r="M23" s="582"/>
      <c r="N23" s="583">
        <f>L23+M23</f>
        <v>19375</v>
      </c>
      <c r="O23" s="584">
        <v>0</v>
      </c>
      <c r="P23" s="582"/>
      <c r="Q23" s="585">
        <f>O23+P23</f>
        <v>0</v>
      </c>
    </row>
    <row r="24" spans="1:17" s="15" customFormat="1" ht="20.25" customHeight="1">
      <c r="A24" s="574"/>
      <c r="B24" s="574"/>
      <c r="C24" s="586" t="s">
        <v>402</v>
      </c>
      <c r="D24" s="576"/>
      <c r="E24" s="525"/>
      <c r="F24" s="525"/>
      <c r="G24" s="526"/>
      <c r="H24" s="560" t="s">
        <v>403</v>
      </c>
      <c r="I24" s="561">
        <f t="shared" si="5"/>
        <v>4654</v>
      </c>
      <c r="J24" s="562">
        <f t="shared" si="5"/>
        <v>0</v>
      </c>
      <c r="K24" s="563">
        <f>I24+J24</f>
        <v>4654</v>
      </c>
      <c r="L24" s="564">
        <v>4654</v>
      </c>
      <c r="M24" s="565"/>
      <c r="N24" s="566">
        <f>L24+M24</f>
        <v>4654</v>
      </c>
      <c r="O24" s="567">
        <v>0</v>
      </c>
      <c r="P24" s="565"/>
      <c r="Q24" s="568">
        <f>O24+P24</f>
        <v>0</v>
      </c>
    </row>
    <row r="25" spans="1:17" s="15" customFormat="1" ht="21.75" customHeight="1">
      <c r="A25" s="587" t="s">
        <v>411</v>
      </c>
      <c r="B25" s="587"/>
      <c r="C25" s="587"/>
      <c r="D25" s="588" t="s">
        <v>386</v>
      </c>
      <c r="E25" s="589" t="s">
        <v>387</v>
      </c>
      <c r="F25" s="589" t="s">
        <v>412</v>
      </c>
      <c r="G25" s="526" t="s">
        <v>413</v>
      </c>
      <c r="H25" s="590" t="s">
        <v>403</v>
      </c>
      <c r="I25" s="578">
        <f t="shared" si="5"/>
        <v>0</v>
      </c>
      <c r="J25" s="579">
        <f t="shared" si="5"/>
        <v>0</v>
      </c>
      <c r="K25" s="580">
        <f>I25+J25</f>
        <v>0</v>
      </c>
      <c r="L25" s="581">
        <v>0</v>
      </c>
      <c r="M25" s="582"/>
      <c r="N25" s="583">
        <f>L25+M25</f>
        <v>0</v>
      </c>
      <c r="O25" s="584">
        <v>0</v>
      </c>
      <c r="P25" s="582"/>
      <c r="Q25" s="585">
        <f>O25+P25</f>
        <v>0</v>
      </c>
    </row>
    <row r="26" spans="1:17" s="15" customFormat="1" ht="21.75" customHeight="1">
      <c r="A26" s="591" t="s">
        <v>414</v>
      </c>
      <c r="B26" s="591"/>
      <c r="C26" s="591"/>
      <c r="D26" s="576" t="s">
        <v>386</v>
      </c>
      <c r="E26" s="592" t="s">
        <v>387</v>
      </c>
      <c r="F26" s="593" t="s">
        <v>415</v>
      </c>
      <c r="G26" s="526" t="s">
        <v>389</v>
      </c>
      <c r="H26" s="594" t="s">
        <v>390</v>
      </c>
      <c r="I26" s="528">
        <f>I27+I30</f>
        <v>5944</v>
      </c>
      <c r="J26" s="126">
        <f>J27+J30</f>
        <v>0</v>
      </c>
      <c r="K26" s="529">
        <f>K27+K30</f>
        <v>5944</v>
      </c>
      <c r="L26" s="530">
        <f aca="true" t="shared" si="6" ref="L26:Q26">L27+L30</f>
        <v>5944</v>
      </c>
      <c r="M26" s="531">
        <f t="shared" si="6"/>
        <v>0</v>
      </c>
      <c r="N26" s="532">
        <f t="shared" si="6"/>
        <v>5944</v>
      </c>
      <c r="O26" s="533">
        <f t="shared" si="6"/>
        <v>0</v>
      </c>
      <c r="P26" s="531">
        <f t="shared" si="6"/>
        <v>0</v>
      </c>
      <c r="Q26" s="534">
        <f t="shared" si="6"/>
        <v>0</v>
      </c>
    </row>
    <row r="27" spans="1:17" s="15" customFormat="1" ht="18" customHeight="1">
      <c r="A27" s="595" t="s">
        <v>416</v>
      </c>
      <c r="B27" s="596" t="s">
        <v>417</v>
      </c>
      <c r="C27" s="596"/>
      <c r="D27" s="588" t="s">
        <v>386</v>
      </c>
      <c r="E27" s="597" t="s">
        <v>387</v>
      </c>
      <c r="F27" s="597" t="s">
        <v>415</v>
      </c>
      <c r="G27" s="526" t="s">
        <v>418</v>
      </c>
      <c r="H27" s="598" t="s">
        <v>390</v>
      </c>
      <c r="I27" s="423">
        <f>J27+K27</f>
        <v>4682</v>
      </c>
      <c r="J27" s="131">
        <f>J28+J29</f>
        <v>0</v>
      </c>
      <c r="K27" s="425">
        <f>K28+K29</f>
        <v>4682</v>
      </c>
      <c r="L27" s="569">
        <f aca="true" t="shared" si="7" ref="L27:Q27">L28+L29</f>
        <v>4682</v>
      </c>
      <c r="M27" s="570">
        <f t="shared" si="7"/>
        <v>0</v>
      </c>
      <c r="N27" s="571">
        <f t="shared" si="7"/>
        <v>4682</v>
      </c>
      <c r="O27" s="572">
        <f t="shared" si="7"/>
        <v>0</v>
      </c>
      <c r="P27" s="570">
        <f t="shared" si="7"/>
        <v>0</v>
      </c>
      <c r="Q27" s="573">
        <f t="shared" si="7"/>
        <v>0</v>
      </c>
    </row>
    <row r="28" spans="1:17" s="15" customFormat="1" ht="21" customHeight="1">
      <c r="A28" s="595"/>
      <c r="B28" s="599" t="s">
        <v>259</v>
      </c>
      <c r="C28" s="600" t="s">
        <v>401</v>
      </c>
      <c r="D28" s="576" t="s">
        <v>386</v>
      </c>
      <c r="E28" s="525" t="s">
        <v>387</v>
      </c>
      <c r="F28" s="593" t="s">
        <v>415</v>
      </c>
      <c r="G28" s="526" t="s">
        <v>418</v>
      </c>
      <c r="H28" s="577" t="s">
        <v>395</v>
      </c>
      <c r="I28" s="601">
        <f>L28+O28</f>
        <v>4132</v>
      </c>
      <c r="J28" s="602">
        <f>M28+P28</f>
        <v>0</v>
      </c>
      <c r="K28" s="603">
        <f>I28+J28</f>
        <v>4132</v>
      </c>
      <c r="L28" s="604">
        <v>4132</v>
      </c>
      <c r="M28" s="605"/>
      <c r="N28" s="606">
        <f>L28+M28</f>
        <v>4132</v>
      </c>
      <c r="O28" s="607">
        <v>0</v>
      </c>
      <c r="P28" s="605"/>
      <c r="Q28" s="608">
        <f>O28+P28</f>
        <v>0</v>
      </c>
    </row>
    <row r="29" spans="1:17" s="15" customFormat="1" ht="21.75" customHeight="1">
      <c r="A29" s="595"/>
      <c r="B29" s="599"/>
      <c r="C29" s="609" t="s">
        <v>402</v>
      </c>
      <c r="D29" s="576"/>
      <c r="E29" s="525"/>
      <c r="F29" s="593"/>
      <c r="G29" s="526"/>
      <c r="H29" s="560" t="s">
        <v>403</v>
      </c>
      <c r="I29" s="515">
        <f>L29+O29</f>
        <v>550</v>
      </c>
      <c r="J29" s="516">
        <f>M29+P29</f>
        <v>0</v>
      </c>
      <c r="K29" s="517">
        <f>I29+J29</f>
        <v>550</v>
      </c>
      <c r="L29" s="518">
        <v>550</v>
      </c>
      <c r="M29" s="519"/>
      <c r="N29" s="520">
        <f>L29+M29</f>
        <v>550</v>
      </c>
      <c r="O29" s="521">
        <v>0</v>
      </c>
      <c r="P29" s="519"/>
      <c r="Q29" s="522">
        <f>O29+P29</f>
        <v>0</v>
      </c>
    </row>
    <row r="30" spans="1:17" s="15" customFormat="1" ht="13.5" customHeight="1">
      <c r="A30" s="595"/>
      <c r="B30" s="610" t="s">
        <v>419</v>
      </c>
      <c r="C30" s="610"/>
      <c r="D30" s="588" t="s">
        <v>386</v>
      </c>
      <c r="E30" s="597" t="s">
        <v>387</v>
      </c>
      <c r="F30" s="597" t="s">
        <v>415</v>
      </c>
      <c r="G30" s="611" t="s">
        <v>420</v>
      </c>
      <c r="H30" s="598" t="s">
        <v>390</v>
      </c>
      <c r="I30" s="423">
        <f>J30+K30</f>
        <v>1262</v>
      </c>
      <c r="J30" s="131">
        <f>J31+J32</f>
        <v>0</v>
      </c>
      <c r="K30" s="425">
        <f>K31+K32</f>
        <v>1262</v>
      </c>
      <c r="L30" s="569">
        <f aca="true" t="shared" si="8" ref="L30:Q30">L31+L32</f>
        <v>1262</v>
      </c>
      <c r="M30" s="570">
        <f t="shared" si="8"/>
        <v>0</v>
      </c>
      <c r="N30" s="571">
        <f t="shared" si="8"/>
        <v>1262</v>
      </c>
      <c r="O30" s="572">
        <f t="shared" si="8"/>
        <v>0</v>
      </c>
      <c r="P30" s="570">
        <f t="shared" si="8"/>
        <v>0</v>
      </c>
      <c r="Q30" s="573">
        <f t="shared" si="8"/>
        <v>0</v>
      </c>
    </row>
    <row r="31" spans="1:17" s="15" customFormat="1" ht="18" customHeight="1">
      <c r="A31" s="595"/>
      <c r="B31" s="612" t="s">
        <v>259</v>
      </c>
      <c r="C31" s="613" t="s">
        <v>401</v>
      </c>
      <c r="D31" s="576" t="s">
        <v>386</v>
      </c>
      <c r="E31" s="525" t="s">
        <v>387</v>
      </c>
      <c r="F31" s="593" t="s">
        <v>415</v>
      </c>
      <c r="G31" s="526" t="s">
        <v>420</v>
      </c>
      <c r="H31" s="577" t="s">
        <v>395</v>
      </c>
      <c r="I31" s="578">
        <f>L31+O31</f>
        <v>1210</v>
      </c>
      <c r="J31" s="579">
        <f>M31+P31</f>
        <v>0</v>
      </c>
      <c r="K31" s="580">
        <f>I31+J31</f>
        <v>1210</v>
      </c>
      <c r="L31" s="581">
        <v>1210</v>
      </c>
      <c r="M31" s="582"/>
      <c r="N31" s="583">
        <f>L31+M31</f>
        <v>1210</v>
      </c>
      <c r="O31" s="584">
        <v>0</v>
      </c>
      <c r="P31" s="582"/>
      <c r="Q31" s="585">
        <f>O31+P31</f>
        <v>0</v>
      </c>
    </row>
    <row r="32" spans="1:17" s="15" customFormat="1" ht="19.5" customHeight="1">
      <c r="A32" s="595"/>
      <c r="B32" s="612"/>
      <c r="C32" s="614" t="s">
        <v>402</v>
      </c>
      <c r="D32" s="576"/>
      <c r="E32" s="525"/>
      <c r="F32" s="593"/>
      <c r="G32" s="526"/>
      <c r="H32" s="560" t="s">
        <v>403</v>
      </c>
      <c r="I32" s="561">
        <f>L32+O32</f>
        <v>52</v>
      </c>
      <c r="J32" s="562">
        <f>M32+P32</f>
        <v>0</v>
      </c>
      <c r="K32" s="563">
        <f>I32+J32</f>
        <v>52</v>
      </c>
      <c r="L32" s="564">
        <v>52</v>
      </c>
      <c r="M32" s="565"/>
      <c r="N32" s="566">
        <f>L32+M32</f>
        <v>52</v>
      </c>
      <c r="O32" s="567">
        <v>0</v>
      </c>
      <c r="P32" s="565"/>
      <c r="Q32" s="568">
        <f>O32+P32</f>
        <v>0</v>
      </c>
    </row>
    <row r="33" spans="1:17" s="15" customFormat="1" ht="16.5" customHeight="1">
      <c r="A33" s="523" t="s">
        <v>421</v>
      </c>
      <c r="B33" s="523"/>
      <c r="C33" s="523"/>
      <c r="D33" s="510" t="s">
        <v>386</v>
      </c>
      <c r="E33" s="592" t="s">
        <v>387</v>
      </c>
      <c r="F33" s="593" t="s">
        <v>422</v>
      </c>
      <c r="G33" s="526" t="s">
        <v>389</v>
      </c>
      <c r="H33" s="527" t="s">
        <v>390</v>
      </c>
      <c r="I33" s="615">
        <f>I34+I35</f>
        <v>133</v>
      </c>
      <c r="J33" s="409">
        <f>J34+J35</f>
        <v>0</v>
      </c>
      <c r="K33" s="616">
        <f>K34+K35</f>
        <v>133</v>
      </c>
      <c r="L33" s="617">
        <f aca="true" t="shared" si="9" ref="L33:Q33">L34+L35</f>
        <v>133</v>
      </c>
      <c r="M33" s="618">
        <f t="shared" si="9"/>
        <v>0</v>
      </c>
      <c r="N33" s="619">
        <f t="shared" si="9"/>
        <v>133</v>
      </c>
      <c r="O33" s="620">
        <f t="shared" si="9"/>
        <v>0</v>
      </c>
      <c r="P33" s="618">
        <f t="shared" si="9"/>
        <v>0</v>
      </c>
      <c r="Q33" s="621">
        <f t="shared" si="9"/>
        <v>0</v>
      </c>
    </row>
    <row r="34" spans="1:17" s="15" customFormat="1" ht="13.5" customHeight="1">
      <c r="A34" s="595" t="s">
        <v>416</v>
      </c>
      <c r="B34" s="536" t="s">
        <v>423</v>
      </c>
      <c r="C34" s="536"/>
      <c r="D34" s="576" t="s">
        <v>386</v>
      </c>
      <c r="E34" s="592" t="s">
        <v>387</v>
      </c>
      <c r="F34" s="593" t="s">
        <v>422</v>
      </c>
      <c r="G34" s="622" t="s">
        <v>424</v>
      </c>
      <c r="H34" s="538" t="s">
        <v>403</v>
      </c>
      <c r="I34" s="578">
        <f aca="true" t="shared" si="10" ref="I34:J36">L34+O34</f>
        <v>133</v>
      </c>
      <c r="J34" s="579">
        <f t="shared" si="10"/>
        <v>0</v>
      </c>
      <c r="K34" s="580">
        <f>I34+J34</f>
        <v>133</v>
      </c>
      <c r="L34" s="581">
        <v>133</v>
      </c>
      <c r="M34" s="582"/>
      <c r="N34" s="583">
        <f>L34+M34</f>
        <v>133</v>
      </c>
      <c r="O34" s="584">
        <v>0</v>
      </c>
      <c r="P34" s="582"/>
      <c r="Q34" s="585">
        <f>O34+P34</f>
        <v>0</v>
      </c>
    </row>
    <row r="35" spans="1:17" s="15" customFormat="1" ht="11.25" customHeight="1">
      <c r="A35" s="595"/>
      <c r="B35" s="558" t="s">
        <v>425</v>
      </c>
      <c r="C35" s="558"/>
      <c r="D35" s="576"/>
      <c r="E35" s="592"/>
      <c r="F35" s="593"/>
      <c r="G35" s="559" t="s">
        <v>426</v>
      </c>
      <c r="H35" s="623" t="s">
        <v>403</v>
      </c>
      <c r="I35" s="561">
        <f t="shared" si="10"/>
        <v>0</v>
      </c>
      <c r="J35" s="562">
        <f t="shared" si="10"/>
        <v>0</v>
      </c>
      <c r="K35" s="563">
        <f>I35+J35</f>
        <v>0</v>
      </c>
      <c r="L35" s="564">
        <v>0</v>
      </c>
      <c r="M35" s="565"/>
      <c r="N35" s="566">
        <f>L35+M35</f>
        <v>0</v>
      </c>
      <c r="O35" s="567">
        <v>0</v>
      </c>
      <c r="P35" s="565"/>
      <c r="Q35" s="568">
        <f>O35+P35</f>
        <v>0</v>
      </c>
    </row>
    <row r="36" spans="1:17" s="15" customFormat="1" ht="18" customHeight="1">
      <c r="A36" s="523" t="s">
        <v>427</v>
      </c>
      <c r="B36" s="523"/>
      <c r="C36" s="523"/>
      <c r="D36" s="510" t="s">
        <v>386</v>
      </c>
      <c r="E36" s="524" t="s">
        <v>387</v>
      </c>
      <c r="F36" s="525" t="s">
        <v>428</v>
      </c>
      <c r="G36" s="526" t="s">
        <v>429</v>
      </c>
      <c r="H36" s="527" t="s">
        <v>403</v>
      </c>
      <c r="I36" s="624">
        <f t="shared" si="10"/>
        <v>400</v>
      </c>
      <c r="J36" s="625">
        <f t="shared" si="10"/>
        <v>0</v>
      </c>
      <c r="K36" s="626">
        <f>I36+J36</f>
        <v>400</v>
      </c>
      <c r="L36" s="627">
        <v>400</v>
      </c>
      <c r="M36" s="628"/>
      <c r="N36" s="629">
        <f>L36+M36</f>
        <v>400</v>
      </c>
      <c r="O36" s="630">
        <v>0</v>
      </c>
      <c r="P36" s="628"/>
      <c r="Q36" s="631">
        <f>O36+P36</f>
        <v>0</v>
      </c>
    </row>
    <row r="37" spans="1:17" s="15" customFormat="1" ht="18" customHeight="1">
      <c r="A37" s="523" t="s">
        <v>430</v>
      </c>
      <c r="B37" s="523"/>
      <c r="C37" s="523"/>
      <c r="D37" s="510" t="s">
        <v>386</v>
      </c>
      <c r="E37" s="524" t="s">
        <v>387</v>
      </c>
      <c r="F37" s="525" t="s">
        <v>431</v>
      </c>
      <c r="G37" s="526" t="s">
        <v>389</v>
      </c>
      <c r="H37" s="527" t="s">
        <v>390</v>
      </c>
      <c r="I37" s="528">
        <f>I50+I51+I52</f>
        <v>9420.2</v>
      </c>
      <c r="J37" s="126">
        <f>J50+J51+J52</f>
        <v>0</v>
      </c>
      <c r="K37" s="529">
        <f>K50+K51+K52</f>
        <v>9420.2</v>
      </c>
      <c r="L37" s="530">
        <f aca="true" t="shared" si="11" ref="L37:Q37">L50+L51+L52</f>
        <v>8489</v>
      </c>
      <c r="M37" s="531">
        <f t="shared" si="11"/>
        <v>0</v>
      </c>
      <c r="N37" s="532">
        <f t="shared" si="11"/>
        <v>8489</v>
      </c>
      <c r="O37" s="533">
        <f t="shared" si="11"/>
        <v>931.2</v>
      </c>
      <c r="P37" s="531">
        <f t="shared" si="11"/>
        <v>0</v>
      </c>
      <c r="Q37" s="534">
        <f t="shared" si="11"/>
        <v>931.2</v>
      </c>
    </row>
    <row r="38" spans="1:17" s="15" customFormat="1" ht="15" customHeight="1">
      <c r="A38" s="632" t="s">
        <v>432</v>
      </c>
      <c r="B38" s="633" t="s">
        <v>433</v>
      </c>
      <c r="C38" s="633"/>
      <c r="D38" s="576" t="s">
        <v>386</v>
      </c>
      <c r="E38" s="593" t="s">
        <v>387</v>
      </c>
      <c r="F38" s="593" t="s">
        <v>431</v>
      </c>
      <c r="G38" s="526" t="s">
        <v>434</v>
      </c>
      <c r="H38" s="634" t="s">
        <v>390</v>
      </c>
      <c r="I38" s="423">
        <f>J38+K38</f>
        <v>5489</v>
      </c>
      <c r="J38" s="131">
        <f>J39+J40</f>
        <v>0</v>
      </c>
      <c r="K38" s="425">
        <f>K39+K40</f>
        <v>5489</v>
      </c>
      <c r="L38" s="569">
        <f aca="true" t="shared" si="12" ref="L38:Q38">L39+L40</f>
        <v>5489</v>
      </c>
      <c r="M38" s="570">
        <f t="shared" si="12"/>
        <v>0</v>
      </c>
      <c r="N38" s="571">
        <f t="shared" si="12"/>
        <v>5489</v>
      </c>
      <c r="O38" s="572">
        <f t="shared" si="12"/>
        <v>0</v>
      </c>
      <c r="P38" s="570">
        <f t="shared" si="12"/>
        <v>0</v>
      </c>
      <c r="Q38" s="573">
        <f t="shared" si="12"/>
        <v>0</v>
      </c>
    </row>
    <row r="39" spans="1:17" s="15" customFormat="1" ht="19.5" customHeight="1">
      <c r="A39" s="632"/>
      <c r="B39" s="599" t="s">
        <v>259</v>
      </c>
      <c r="C39" s="600" t="s">
        <v>401</v>
      </c>
      <c r="D39" s="576" t="s">
        <v>386</v>
      </c>
      <c r="E39" s="593" t="s">
        <v>387</v>
      </c>
      <c r="F39" s="593" t="s">
        <v>431</v>
      </c>
      <c r="G39" s="526" t="s">
        <v>434</v>
      </c>
      <c r="H39" s="635" t="s">
        <v>395</v>
      </c>
      <c r="I39" s="578">
        <f>L39+O39</f>
        <v>5026</v>
      </c>
      <c r="J39" s="579">
        <f>M39+P39</f>
        <v>0</v>
      </c>
      <c r="K39" s="580">
        <f>I39+J39</f>
        <v>5026</v>
      </c>
      <c r="L39" s="581">
        <v>5026</v>
      </c>
      <c r="M39" s="582"/>
      <c r="N39" s="583">
        <f>L39+M39</f>
        <v>5026</v>
      </c>
      <c r="O39" s="584">
        <v>0</v>
      </c>
      <c r="P39" s="582"/>
      <c r="Q39" s="585">
        <f>O39+P39</f>
        <v>0</v>
      </c>
    </row>
    <row r="40" spans="1:17" s="15" customFormat="1" ht="18.75" customHeight="1">
      <c r="A40" s="632"/>
      <c r="B40" s="599"/>
      <c r="C40" s="609" t="s">
        <v>402</v>
      </c>
      <c r="D40" s="576"/>
      <c r="E40" s="593"/>
      <c r="F40" s="593"/>
      <c r="G40" s="526"/>
      <c r="H40" s="636" t="s">
        <v>403</v>
      </c>
      <c r="I40" s="561">
        <f>L40+O40</f>
        <v>463</v>
      </c>
      <c r="J40" s="562">
        <f>M40+P40</f>
        <v>0</v>
      </c>
      <c r="K40" s="563">
        <f>I40+J40</f>
        <v>463</v>
      </c>
      <c r="L40" s="564">
        <v>463</v>
      </c>
      <c r="M40" s="565"/>
      <c r="N40" s="566">
        <f>L40+M40</f>
        <v>463</v>
      </c>
      <c r="O40" s="567">
        <v>0</v>
      </c>
      <c r="P40" s="565"/>
      <c r="Q40" s="568">
        <f>O40+P40</f>
        <v>0</v>
      </c>
    </row>
    <row r="41" spans="1:17" s="15" customFormat="1" ht="18.75" customHeight="1">
      <c r="A41" s="632"/>
      <c r="B41" s="637" t="s">
        <v>295</v>
      </c>
      <c r="C41" s="637"/>
      <c r="D41" s="576" t="s">
        <v>386</v>
      </c>
      <c r="E41" s="593" t="s">
        <v>387</v>
      </c>
      <c r="F41" s="593" t="s">
        <v>431</v>
      </c>
      <c r="G41" s="526" t="s">
        <v>435</v>
      </c>
      <c r="H41" s="634" t="s">
        <v>390</v>
      </c>
      <c r="I41" s="423">
        <f>J41+K41</f>
        <v>214.5</v>
      </c>
      <c r="J41" s="131">
        <f>J42+J43</f>
        <v>0</v>
      </c>
      <c r="K41" s="425">
        <f>K42+K43</f>
        <v>214.5</v>
      </c>
      <c r="L41" s="569">
        <f aca="true" t="shared" si="13" ref="L41:Q41">L42+L43</f>
        <v>0</v>
      </c>
      <c r="M41" s="570">
        <f t="shared" si="13"/>
        <v>0</v>
      </c>
      <c r="N41" s="571">
        <f t="shared" si="13"/>
        <v>0</v>
      </c>
      <c r="O41" s="572">
        <f t="shared" si="13"/>
        <v>214.5</v>
      </c>
      <c r="P41" s="570">
        <f t="shared" si="13"/>
        <v>0</v>
      </c>
      <c r="Q41" s="573">
        <f t="shared" si="13"/>
        <v>214.5</v>
      </c>
    </row>
    <row r="42" spans="1:17" s="15" customFormat="1" ht="19.5" customHeight="1">
      <c r="A42" s="632"/>
      <c r="B42" s="599" t="s">
        <v>259</v>
      </c>
      <c r="C42" s="600" t="s">
        <v>401</v>
      </c>
      <c r="D42" s="576" t="s">
        <v>386</v>
      </c>
      <c r="E42" s="593" t="s">
        <v>387</v>
      </c>
      <c r="F42" s="593" t="s">
        <v>431</v>
      </c>
      <c r="G42" s="526" t="s">
        <v>435</v>
      </c>
      <c r="H42" s="635" t="s">
        <v>395</v>
      </c>
      <c r="I42" s="578">
        <f>L42+O42</f>
        <v>213.5</v>
      </c>
      <c r="J42" s="579">
        <f>M42+P42</f>
        <v>0</v>
      </c>
      <c r="K42" s="580">
        <f>I42+J42</f>
        <v>213.5</v>
      </c>
      <c r="L42" s="581">
        <v>0</v>
      </c>
      <c r="M42" s="582"/>
      <c r="N42" s="583">
        <f>L42+M42</f>
        <v>0</v>
      </c>
      <c r="O42" s="584">
        <v>213.5</v>
      </c>
      <c r="P42" s="582"/>
      <c r="Q42" s="585">
        <f>O42+P42</f>
        <v>213.5</v>
      </c>
    </row>
    <row r="43" spans="1:17" s="15" customFormat="1" ht="19.5" customHeight="1">
      <c r="A43" s="632"/>
      <c r="B43" s="599"/>
      <c r="C43" s="609" t="s">
        <v>402</v>
      </c>
      <c r="D43" s="576"/>
      <c r="E43" s="593"/>
      <c r="F43" s="593"/>
      <c r="G43" s="526"/>
      <c r="H43" s="636" t="s">
        <v>403</v>
      </c>
      <c r="I43" s="561">
        <f>L43+O43</f>
        <v>1</v>
      </c>
      <c r="J43" s="562">
        <f>M43+P43</f>
        <v>0</v>
      </c>
      <c r="K43" s="563">
        <f>I43+J43</f>
        <v>1</v>
      </c>
      <c r="L43" s="564">
        <v>0</v>
      </c>
      <c r="M43" s="565"/>
      <c r="N43" s="566">
        <f>L43+M43</f>
        <v>0</v>
      </c>
      <c r="O43" s="567">
        <v>1</v>
      </c>
      <c r="P43" s="565"/>
      <c r="Q43" s="568">
        <f>O43+P43</f>
        <v>1</v>
      </c>
    </row>
    <row r="44" spans="1:17" s="15" customFormat="1" ht="15.75" customHeight="1">
      <c r="A44" s="632"/>
      <c r="B44" s="638" t="s">
        <v>296</v>
      </c>
      <c r="C44" s="638"/>
      <c r="D44" s="576" t="s">
        <v>386</v>
      </c>
      <c r="E44" s="593" t="s">
        <v>387</v>
      </c>
      <c r="F44" s="593" t="s">
        <v>431</v>
      </c>
      <c r="G44" s="526" t="s">
        <v>436</v>
      </c>
      <c r="H44" s="634" t="s">
        <v>390</v>
      </c>
      <c r="I44" s="423">
        <f>J44+K44</f>
        <v>502.5</v>
      </c>
      <c r="J44" s="131">
        <f>J45+J46</f>
        <v>0</v>
      </c>
      <c r="K44" s="425">
        <f>K45+K46</f>
        <v>502.5</v>
      </c>
      <c r="L44" s="569">
        <f aca="true" t="shared" si="14" ref="L44:Q44">L45+L46</f>
        <v>0</v>
      </c>
      <c r="M44" s="570">
        <f t="shared" si="14"/>
        <v>0</v>
      </c>
      <c r="N44" s="571">
        <f t="shared" si="14"/>
        <v>0</v>
      </c>
      <c r="O44" s="572">
        <f t="shared" si="14"/>
        <v>502.5</v>
      </c>
      <c r="P44" s="570">
        <f t="shared" si="14"/>
        <v>0</v>
      </c>
      <c r="Q44" s="573">
        <f t="shared" si="14"/>
        <v>502.5</v>
      </c>
    </row>
    <row r="45" spans="1:17" s="15" customFormat="1" ht="18.75" customHeight="1">
      <c r="A45" s="632"/>
      <c r="B45" s="599" t="s">
        <v>259</v>
      </c>
      <c r="C45" s="600" t="s">
        <v>401</v>
      </c>
      <c r="D45" s="576" t="s">
        <v>386</v>
      </c>
      <c r="E45" s="593" t="s">
        <v>387</v>
      </c>
      <c r="F45" s="593" t="s">
        <v>431</v>
      </c>
      <c r="G45" s="526" t="s">
        <v>436</v>
      </c>
      <c r="H45" s="635" t="s">
        <v>395</v>
      </c>
      <c r="I45" s="578">
        <f>L45+O45</f>
        <v>397.1</v>
      </c>
      <c r="J45" s="579">
        <f>M45+P45</f>
        <v>0</v>
      </c>
      <c r="K45" s="580">
        <f>I45+J45</f>
        <v>397.1</v>
      </c>
      <c r="L45" s="581">
        <v>0</v>
      </c>
      <c r="M45" s="582"/>
      <c r="N45" s="583">
        <f>L45+M45</f>
        <v>0</v>
      </c>
      <c r="O45" s="584">
        <v>397.1</v>
      </c>
      <c r="P45" s="582"/>
      <c r="Q45" s="585">
        <f>O45+P45</f>
        <v>397.1</v>
      </c>
    </row>
    <row r="46" spans="1:17" s="15" customFormat="1" ht="19.5" customHeight="1">
      <c r="A46" s="632"/>
      <c r="B46" s="599"/>
      <c r="C46" s="609" t="s">
        <v>402</v>
      </c>
      <c r="D46" s="576"/>
      <c r="E46" s="593"/>
      <c r="F46" s="593"/>
      <c r="G46" s="526"/>
      <c r="H46" s="636" t="s">
        <v>403</v>
      </c>
      <c r="I46" s="561">
        <f>L46+O46</f>
        <v>105.4</v>
      </c>
      <c r="J46" s="562">
        <f>M46+P46</f>
        <v>0</v>
      </c>
      <c r="K46" s="563">
        <f>I46+J46</f>
        <v>105.4</v>
      </c>
      <c r="L46" s="564">
        <v>0</v>
      </c>
      <c r="M46" s="565"/>
      <c r="N46" s="566">
        <f>L46+M46</f>
        <v>0</v>
      </c>
      <c r="O46" s="567">
        <v>105.4</v>
      </c>
      <c r="P46" s="565"/>
      <c r="Q46" s="568">
        <f>O46+P46</f>
        <v>105.4</v>
      </c>
    </row>
    <row r="47" spans="1:17" s="15" customFormat="1" ht="18.75" customHeight="1">
      <c r="A47" s="632"/>
      <c r="B47" s="639" t="s">
        <v>297</v>
      </c>
      <c r="C47" s="639"/>
      <c r="D47" s="576" t="s">
        <v>386</v>
      </c>
      <c r="E47" s="593" t="s">
        <v>387</v>
      </c>
      <c r="F47" s="593" t="s">
        <v>431</v>
      </c>
      <c r="G47" s="526" t="s">
        <v>437</v>
      </c>
      <c r="H47" s="634" t="s">
        <v>390</v>
      </c>
      <c r="I47" s="423">
        <f>J47+K47</f>
        <v>214.2</v>
      </c>
      <c r="J47" s="131">
        <f>J48+J49</f>
        <v>0</v>
      </c>
      <c r="K47" s="425">
        <f>K48+K49</f>
        <v>214.2</v>
      </c>
      <c r="L47" s="569">
        <f aca="true" t="shared" si="15" ref="L47:Q47">L48+L49</f>
        <v>0</v>
      </c>
      <c r="M47" s="570">
        <f t="shared" si="15"/>
        <v>0</v>
      </c>
      <c r="N47" s="571">
        <f t="shared" si="15"/>
        <v>0</v>
      </c>
      <c r="O47" s="572">
        <f t="shared" si="15"/>
        <v>214.2</v>
      </c>
      <c r="P47" s="570">
        <f t="shared" si="15"/>
        <v>0</v>
      </c>
      <c r="Q47" s="573">
        <f t="shared" si="15"/>
        <v>214.2</v>
      </c>
    </row>
    <row r="48" spans="1:17" s="15" customFormat="1" ht="18.75" customHeight="1">
      <c r="A48" s="632"/>
      <c r="B48" s="599" t="s">
        <v>259</v>
      </c>
      <c r="C48" s="600" t="s">
        <v>401</v>
      </c>
      <c r="D48" s="576" t="s">
        <v>386</v>
      </c>
      <c r="E48" s="593" t="s">
        <v>387</v>
      </c>
      <c r="F48" s="593" t="s">
        <v>431</v>
      </c>
      <c r="G48" s="526" t="s">
        <v>437</v>
      </c>
      <c r="H48" s="635" t="s">
        <v>395</v>
      </c>
      <c r="I48" s="578">
        <f>L48+O48</f>
        <v>213.2</v>
      </c>
      <c r="J48" s="579">
        <f>M48+P48</f>
        <v>0</v>
      </c>
      <c r="K48" s="580">
        <f>I48+J48</f>
        <v>213.2</v>
      </c>
      <c r="L48" s="581">
        <v>0</v>
      </c>
      <c r="M48" s="582"/>
      <c r="N48" s="583">
        <f>L48+M48</f>
        <v>0</v>
      </c>
      <c r="O48" s="584">
        <v>213.2</v>
      </c>
      <c r="P48" s="582"/>
      <c r="Q48" s="585">
        <f>O48+P48</f>
        <v>213.2</v>
      </c>
    </row>
    <row r="49" spans="1:17" s="15" customFormat="1" ht="19.5" customHeight="1">
      <c r="A49" s="632"/>
      <c r="B49" s="599"/>
      <c r="C49" s="609" t="s">
        <v>402</v>
      </c>
      <c r="D49" s="576"/>
      <c r="E49" s="593"/>
      <c r="F49" s="593"/>
      <c r="G49" s="526"/>
      <c r="H49" s="636" t="s">
        <v>403</v>
      </c>
      <c r="I49" s="561">
        <f>L49+O49</f>
        <v>1</v>
      </c>
      <c r="J49" s="562">
        <f>M49+P49</f>
        <v>0</v>
      </c>
      <c r="K49" s="563">
        <f>I49+J49</f>
        <v>1</v>
      </c>
      <c r="L49" s="564">
        <v>0</v>
      </c>
      <c r="M49" s="565"/>
      <c r="N49" s="566">
        <f>L49+M49</f>
        <v>0</v>
      </c>
      <c r="O49" s="567">
        <v>1</v>
      </c>
      <c r="P49" s="565"/>
      <c r="Q49" s="568">
        <f>O49+P49</f>
        <v>1</v>
      </c>
    </row>
    <row r="50" spans="1:17" s="15" customFormat="1" ht="17.25" customHeight="1">
      <c r="A50" s="632"/>
      <c r="B50" s="640" t="s">
        <v>438</v>
      </c>
      <c r="C50" s="640"/>
      <c r="D50" s="641" t="s">
        <v>386</v>
      </c>
      <c r="E50" s="641" t="s">
        <v>387</v>
      </c>
      <c r="F50" s="642" t="s">
        <v>431</v>
      </c>
      <c r="G50" s="643" t="s">
        <v>439</v>
      </c>
      <c r="H50" s="644" t="s">
        <v>440</v>
      </c>
      <c r="I50" s="615">
        <f>I38+I41+I44+I47</f>
        <v>6420.2</v>
      </c>
      <c r="J50" s="409">
        <f>J38+J41+J44+J47</f>
        <v>0</v>
      </c>
      <c r="K50" s="616">
        <f>K38+K41+K44+K47</f>
        <v>6420.2</v>
      </c>
      <c r="L50" s="617">
        <f aca="true" t="shared" si="16" ref="L50:Q50">L38+L41+L44+L47</f>
        <v>5489</v>
      </c>
      <c r="M50" s="618">
        <f t="shared" si="16"/>
        <v>0</v>
      </c>
      <c r="N50" s="619">
        <f t="shared" si="16"/>
        <v>5489</v>
      </c>
      <c r="O50" s="620">
        <f t="shared" si="16"/>
        <v>931.2</v>
      </c>
      <c r="P50" s="618">
        <f t="shared" si="16"/>
        <v>0</v>
      </c>
      <c r="Q50" s="621">
        <f t="shared" si="16"/>
        <v>931.2</v>
      </c>
    </row>
    <row r="51" spans="1:17" s="15" customFormat="1" ht="17.25" customHeight="1">
      <c r="A51" s="632"/>
      <c r="B51" s="645" t="s">
        <v>441</v>
      </c>
      <c r="C51" s="645"/>
      <c r="D51" s="646" t="s">
        <v>386</v>
      </c>
      <c r="E51" s="646" t="s">
        <v>387</v>
      </c>
      <c r="F51" s="646" t="s">
        <v>431</v>
      </c>
      <c r="G51" s="622" t="s">
        <v>442</v>
      </c>
      <c r="H51" s="577" t="s">
        <v>403</v>
      </c>
      <c r="I51" s="601">
        <f>L51+O51</f>
        <v>900</v>
      </c>
      <c r="J51" s="602">
        <f>M51+P51</f>
        <v>0</v>
      </c>
      <c r="K51" s="603">
        <f>I51+J51</f>
        <v>900</v>
      </c>
      <c r="L51" s="604">
        <v>900</v>
      </c>
      <c r="M51" s="605"/>
      <c r="N51" s="606">
        <f>L51+M51</f>
        <v>900</v>
      </c>
      <c r="O51" s="607">
        <v>0</v>
      </c>
      <c r="P51" s="605"/>
      <c r="Q51" s="608">
        <f>O51+P51</f>
        <v>0</v>
      </c>
    </row>
    <row r="52" spans="1:17" s="15" customFormat="1" ht="24" customHeight="1">
      <c r="A52" s="632"/>
      <c r="B52" s="647" t="s">
        <v>443</v>
      </c>
      <c r="C52" s="647"/>
      <c r="D52" s="648">
        <v>892</v>
      </c>
      <c r="E52" s="649" t="s">
        <v>387</v>
      </c>
      <c r="F52" s="649" t="s">
        <v>431</v>
      </c>
      <c r="G52" s="650" t="s">
        <v>444</v>
      </c>
      <c r="H52" s="651" t="s">
        <v>403</v>
      </c>
      <c r="I52" s="652">
        <f>L52+O52</f>
        <v>2100</v>
      </c>
      <c r="J52" s="653">
        <f>M52+P52</f>
        <v>0</v>
      </c>
      <c r="K52" s="654">
        <f>I52+J52</f>
        <v>2100</v>
      </c>
      <c r="L52" s="655">
        <v>2100</v>
      </c>
      <c r="M52" s="656"/>
      <c r="N52" s="657">
        <f>L52+M52</f>
        <v>2100</v>
      </c>
      <c r="O52" s="658">
        <v>0</v>
      </c>
      <c r="P52" s="656"/>
      <c r="Q52" s="659">
        <f>O52+P52</f>
        <v>0</v>
      </c>
    </row>
    <row r="53" spans="1:17" s="15" customFormat="1" ht="62.25" customHeight="1">
      <c r="A53" s="660"/>
      <c r="B53" s="661"/>
      <c r="C53" s="661"/>
      <c r="D53" s="662"/>
      <c r="E53" s="663"/>
      <c r="F53" s="663"/>
      <c r="G53" s="664"/>
      <c r="H53" s="663"/>
      <c r="I53" s="665"/>
      <c r="J53" s="666"/>
      <c r="K53" s="665"/>
      <c r="L53" s="665"/>
      <c r="M53" s="666"/>
      <c r="N53" s="665"/>
      <c r="O53" s="665"/>
      <c r="P53" s="666"/>
      <c r="Q53" s="665"/>
    </row>
    <row r="54" spans="1:17" s="15" customFormat="1" ht="30.75" customHeight="1">
      <c r="A54" s="667"/>
      <c r="B54" s="668"/>
      <c r="C54" s="668"/>
      <c r="D54" s="669"/>
      <c r="E54" s="670"/>
      <c r="F54" s="670"/>
      <c r="G54" s="671"/>
      <c r="H54" s="670"/>
      <c r="I54" s="445"/>
      <c r="J54" s="672"/>
      <c r="K54" s="445"/>
      <c r="L54" s="445"/>
      <c r="M54" s="672"/>
      <c r="N54" s="445"/>
      <c r="O54" s="445"/>
      <c r="P54" s="672"/>
      <c r="Q54" s="445"/>
    </row>
    <row r="55" spans="1:17" s="15" customFormat="1" ht="16.5" customHeight="1">
      <c r="A55" s="673" t="s">
        <v>445</v>
      </c>
      <c r="B55" s="673"/>
      <c r="C55" s="673"/>
      <c r="D55" s="674" t="s">
        <v>386</v>
      </c>
      <c r="E55" s="675" t="s">
        <v>409</v>
      </c>
      <c r="F55" s="676" t="s">
        <v>388</v>
      </c>
      <c r="G55" s="677" t="s">
        <v>389</v>
      </c>
      <c r="H55" s="678" t="s">
        <v>390</v>
      </c>
      <c r="I55" s="72">
        <f>I87+I57</f>
        <v>1973</v>
      </c>
      <c r="J55" s="73">
        <f>J87+J57</f>
        <v>94924.4</v>
      </c>
      <c r="K55" s="74">
        <f>K87+K57</f>
        <v>96897.4</v>
      </c>
      <c r="L55" s="679">
        <f aca="true" t="shared" si="17" ref="L55:Q55">L87+L57</f>
        <v>1973</v>
      </c>
      <c r="M55" s="680">
        <f t="shared" si="17"/>
        <v>4914.5</v>
      </c>
      <c r="N55" s="681">
        <f t="shared" si="17"/>
        <v>6887.500000000001</v>
      </c>
      <c r="O55" s="682">
        <f t="shared" si="17"/>
        <v>0</v>
      </c>
      <c r="P55" s="680">
        <f t="shared" si="17"/>
        <v>90009.9</v>
      </c>
      <c r="Q55" s="683">
        <f t="shared" si="17"/>
        <v>90009.9</v>
      </c>
    </row>
    <row r="56" spans="1:17" s="15" customFormat="1" ht="10.5" customHeight="1">
      <c r="A56" s="495" t="s">
        <v>391</v>
      </c>
      <c r="B56" s="495"/>
      <c r="C56" s="495"/>
      <c r="D56" s="496"/>
      <c r="E56" s="497"/>
      <c r="F56" s="498"/>
      <c r="G56" s="684"/>
      <c r="H56" s="500"/>
      <c r="I56" s="501">
        <f>I55/I319</f>
        <v>0.003960117025171331</v>
      </c>
      <c r="J56" s="502"/>
      <c r="K56" s="503">
        <f>K55/K319</f>
        <v>0.15512943889825367</v>
      </c>
      <c r="L56" s="504">
        <f aca="true" t="shared" si="18" ref="L56:Q56">L55/L319</f>
        <v>0.00664905268691825</v>
      </c>
      <c r="M56" s="505"/>
      <c r="N56" s="506">
        <f t="shared" si="18"/>
        <v>0.02283980237228862</v>
      </c>
      <c r="O56" s="507">
        <f t="shared" si="18"/>
        <v>0</v>
      </c>
      <c r="P56" s="505"/>
      <c r="Q56" s="508">
        <f t="shared" si="18"/>
        <v>0.2786114911504151</v>
      </c>
    </row>
    <row r="57" spans="1:17" s="15" customFormat="1" ht="15" customHeight="1">
      <c r="A57" s="685" t="s">
        <v>446</v>
      </c>
      <c r="B57" s="685"/>
      <c r="C57" s="685"/>
      <c r="D57" s="686" t="s">
        <v>386</v>
      </c>
      <c r="E57" s="686" t="s">
        <v>409</v>
      </c>
      <c r="F57" s="686" t="s">
        <v>447</v>
      </c>
      <c r="G57" s="687" t="s">
        <v>389</v>
      </c>
      <c r="H57" s="688" t="s">
        <v>390</v>
      </c>
      <c r="I57" s="528">
        <f>I58+I59</f>
        <v>1973</v>
      </c>
      <c r="J57" s="689">
        <f>J58+J59</f>
        <v>94924.4</v>
      </c>
      <c r="K57" s="690">
        <f>K58+K59</f>
        <v>96897.4</v>
      </c>
      <c r="L57" s="691">
        <f aca="true" t="shared" si="19" ref="L57:Q57">L58+L59</f>
        <v>1973</v>
      </c>
      <c r="M57" s="692">
        <f t="shared" si="19"/>
        <v>4914.5</v>
      </c>
      <c r="N57" s="693">
        <f t="shared" si="19"/>
        <v>6887.500000000001</v>
      </c>
      <c r="O57" s="694">
        <f t="shared" si="19"/>
        <v>0</v>
      </c>
      <c r="P57" s="692">
        <f t="shared" si="19"/>
        <v>90009.9</v>
      </c>
      <c r="Q57" s="695">
        <f t="shared" si="19"/>
        <v>90009.9</v>
      </c>
    </row>
    <row r="58" spans="1:17" s="15" customFormat="1" ht="11.25" customHeight="1">
      <c r="A58" s="574" t="s">
        <v>259</v>
      </c>
      <c r="B58" s="574"/>
      <c r="C58" s="696" t="s">
        <v>448</v>
      </c>
      <c r="D58" s="697" t="s">
        <v>386</v>
      </c>
      <c r="E58" s="697" t="s">
        <v>409</v>
      </c>
      <c r="F58" s="697" t="s">
        <v>447</v>
      </c>
      <c r="G58" s="650" t="s">
        <v>389</v>
      </c>
      <c r="H58" s="698" t="s">
        <v>390</v>
      </c>
      <c r="I58" s="699">
        <f aca="true" t="shared" si="20" ref="I58:J60">L58+O58</f>
        <v>0</v>
      </c>
      <c r="J58" s="700">
        <f t="shared" si="20"/>
        <v>90009.9</v>
      </c>
      <c r="K58" s="701">
        <f>I58+J58</f>
        <v>90009.9</v>
      </c>
      <c r="L58" s="702">
        <f aca="true" t="shared" si="21" ref="L58:Q58">L70</f>
        <v>0</v>
      </c>
      <c r="M58" s="703">
        <f t="shared" si="21"/>
        <v>0</v>
      </c>
      <c r="N58" s="704">
        <f t="shared" si="21"/>
        <v>0</v>
      </c>
      <c r="O58" s="705">
        <f t="shared" si="21"/>
        <v>0</v>
      </c>
      <c r="P58" s="703">
        <f t="shared" si="21"/>
        <v>90009.9</v>
      </c>
      <c r="Q58" s="706">
        <f t="shared" si="21"/>
        <v>90009.9</v>
      </c>
    </row>
    <row r="59" spans="1:17" s="15" customFormat="1" ht="10.5" customHeight="1">
      <c r="A59" s="574"/>
      <c r="B59" s="574"/>
      <c r="C59" s="707" t="s">
        <v>449</v>
      </c>
      <c r="D59" s="697"/>
      <c r="E59" s="697"/>
      <c r="F59" s="697"/>
      <c r="G59" s="650"/>
      <c r="H59" s="708" t="s">
        <v>390</v>
      </c>
      <c r="I59" s="709">
        <f t="shared" si="20"/>
        <v>1973</v>
      </c>
      <c r="J59" s="710">
        <f t="shared" si="20"/>
        <v>4914.5</v>
      </c>
      <c r="K59" s="711">
        <f>I59+J59</f>
        <v>6887.5</v>
      </c>
      <c r="L59" s="712">
        <f aca="true" t="shared" si="22" ref="L59:Q59">L60+L71</f>
        <v>1973</v>
      </c>
      <c r="M59" s="713">
        <f t="shared" si="22"/>
        <v>4914.5</v>
      </c>
      <c r="N59" s="714">
        <f t="shared" si="22"/>
        <v>6887.500000000001</v>
      </c>
      <c r="O59" s="715">
        <f t="shared" si="22"/>
        <v>0</v>
      </c>
      <c r="P59" s="713">
        <f t="shared" si="22"/>
        <v>0</v>
      </c>
      <c r="Q59" s="716">
        <f t="shared" si="22"/>
        <v>0</v>
      </c>
    </row>
    <row r="60" spans="1:17" s="15" customFormat="1" ht="39.75" customHeight="1">
      <c r="A60" s="717" t="s">
        <v>259</v>
      </c>
      <c r="B60" s="718" t="s">
        <v>450</v>
      </c>
      <c r="C60" s="718"/>
      <c r="D60" s="719" t="s">
        <v>386</v>
      </c>
      <c r="E60" s="719" t="s">
        <v>409</v>
      </c>
      <c r="F60" s="719" t="s">
        <v>447</v>
      </c>
      <c r="G60" s="720" t="s">
        <v>389</v>
      </c>
      <c r="H60" s="721" t="s">
        <v>390</v>
      </c>
      <c r="I60" s="722">
        <f t="shared" si="20"/>
        <v>0</v>
      </c>
      <c r="J60" s="723">
        <f t="shared" si="20"/>
        <v>305.2</v>
      </c>
      <c r="K60" s="724">
        <f>I60+J60</f>
        <v>305.2</v>
      </c>
      <c r="L60" s="725">
        <f aca="true" t="shared" si="23" ref="L60:Q60">L61+L68</f>
        <v>0</v>
      </c>
      <c r="M60" s="726">
        <f t="shared" si="23"/>
        <v>305.2</v>
      </c>
      <c r="N60" s="727">
        <f t="shared" si="23"/>
        <v>305.2</v>
      </c>
      <c r="O60" s="728">
        <f t="shared" si="23"/>
        <v>0</v>
      </c>
      <c r="P60" s="726">
        <f t="shared" si="23"/>
        <v>0</v>
      </c>
      <c r="Q60" s="729">
        <f t="shared" si="23"/>
        <v>0</v>
      </c>
    </row>
    <row r="61" spans="1:17" s="15" customFormat="1" ht="40.5" customHeight="1">
      <c r="A61" s="717"/>
      <c r="B61" s="730" t="s">
        <v>259</v>
      </c>
      <c r="C61" s="731" t="s">
        <v>451</v>
      </c>
      <c r="D61" s="642" t="s">
        <v>386</v>
      </c>
      <c r="E61" s="642" t="s">
        <v>409</v>
      </c>
      <c r="F61" s="642" t="s">
        <v>447</v>
      </c>
      <c r="G61" s="643" t="s">
        <v>389</v>
      </c>
      <c r="H61" s="644" t="s">
        <v>390</v>
      </c>
      <c r="I61" s="615">
        <f>I62+I63+I64+I65+I66+I67</f>
        <v>0</v>
      </c>
      <c r="J61" s="732">
        <f aca="true" t="shared" si="24" ref="J61:Q61">J62+J63+J64+J65+J66+J67</f>
        <v>305.2</v>
      </c>
      <c r="K61" s="616">
        <f t="shared" si="24"/>
        <v>305.2</v>
      </c>
      <c r="L61" s="617">
        <f t="shared" si="24"/>
        <v>0</v>
      </c>
      <c r="M61" s="733">
        <f t="shared" si="24"/>
        <v>305.2</v>
      </c>
      <c r="N61" s="619">
        <f t="shared" si="24"/>
        <v>305.2</v>
      </c>
      <c r="O61" s="620">
        <f t="shared" si="24"/>
        <v>0</v>
      </c>
      <c r="P61" s="733">
        <f t="shared" si="24"/>
        <v>0</v>
      </c>
      <c r="Q61" s="621">
        <f t="shared" si="24"/>
        <v>0</v>
      </c>
    </row>
    <row r="62" spans="1:17" s="15" customFormat="1" ht="10.5" customHeight="1">
      <c r="A62" s="717"/>
      <c r="B62" s="730"/>
      <c r="C62" s="734" t="s">
        <v>452</v>
      </c>
      <c r="D62" s="735" t="s">
        <v>386</v>
      </c>
      <c r="E62" s="735" t="s">
        <v>409</v>
      </c>
      <c r="F62" s="735" t="s">
        <v>447</v>
      </c>
      <c r="G62" s="622" t="s">
        <v>453</v>
      </c>
      <c r="H62" s="736" t="s">
        <v>403</v>
      </c>
      <c r="I62" s="737">
        <f>L62+O62</f>
        <v>0</v>
      </c>
      <c r="J62" s="111">
        <f>M62+P62</f>
        <v>20</v>
      </c>
      <c r="K62" s="738">
        <f>I62+J62</f>
        <v>20</v>
      </c>
      <c r="L62" s="739">
        <v>0</v>
      </c>
      <c r="M62" s="740">
        <v>20</v>
      </c>
      <c r="N62" s="741">
        <f>L62+M62</f>
        <v>20</v>
      </c>
      <c r="O62" s="742">
        <v>0</v>
      </c>
      <c r="P62" s="740"/>
      <c r="Q62" s="743">
        <f>O62+P62</f>
        <v>0</v>
      </c>
    </row>
    <row r="63" spans="1:17" s="15" customFormat="1" ht="9.75" customHeight="1">
      <c r="A63" s="717"/>
      <c r="B63" s="730"/>
      <c r="C63" s="734" t="s">
        <v>454</v>
      </c>
      <c r="D63" s="735"/>
      <c r="E63" s="735"/>
      <c r="F63" s="735"/>
      <c r="G63" s="622"/>
      <c r="H63" s="736"/>
      <c r="I63" s="737">
        <f aca="true" t="shared" si="25" ref="I63:I68">L63+O63</f>
        <v>0</v>
      </c>
      <c r="J63" s="111">
        <f aca="true" t="shared" si="26" ref="J63:J68">M63+P63</f>
        <v>0</v>
      </c>
      <c r="K63" s="738">
        <f aca="true" t="shared" si="27" ref="K63:K68">I63+J63</f>
        <v>0</v>
      </c>
      <c r="L63" s="739">
        <v>0</v>
      </c>
      <c r="M63" s="740"/>
      <c r="N63" s="741">
        <f aca="true" t="shared" si="28" ref="N63:N68">L63+M63</f>
        <v>0</v>
      </c>
      <c r="O63" s="742">
        <v>0</v>
      </c>
      <c r="P63" s="740"/>
      <c r="Q63" s="743">
        <f aca="true" t="shared" si="29" ref="Q63:Q68">O63+P63</f>
        <v>0</v>
      </c>
    </row>
    <row r="64" spans="1:17" s="15" customFormat="1" ht="12" customHeight="1">
      <c r="A64" s="717"/>
      <c r="B64" s="730"/>
      <c r="C64" s="744" t="s">
        <v>455</v>
      </c>
      <c r="D64" s="735"/>
      <c r="E64" s="735"/>
      <c r="F64" s="735"/>
      <c r="G64" s="546" t="s">
        <v>456</v>
      </c>
      <c r="H64" s="745" t="s">
        <v>403</v>
      </c>
      <c r="I64" s="737">
        <f t="shared" si="25"/>
        <v>0</v>
      </c>
      <c r="J64" s="84">
        <f>M64+P64</f>
        <v>45.2</v>
      </c>
      <c r="K64" s="746">
        <f>I64+J64</f>
        <v>45.2</v>
      </c>
      <c r="L64" s="747">
        <v>0</v>
      </c>
      <c r="M64" s="748">
        <v>45.2</v>
      </c>
      <c r="N64" s="749">
        <f t="shared" si="28"/>
        <v>45.2</v>
      </c>
      <c r="O64" s="750">
        <v>0</v>
      </c>
      <c r="P64" s="748"/>
      <c r="Q64" s="751">
        <f t="shared" si="29"/>
        <v>0</v>
      </c>
    </row>
    <row r="65" spans="1:17" s="15" customFormat="1" ht="14.25" customHeight="1" hidden="1">
      <c r="A65" s="717"/>
      <c r="B65" s="730"/>
      <c r="C65" s="752" t="s">
        <v>457</v>
      </c>
      <c r="D65" s="735"/>
      <c r="E65" s="735"/>
      <c r="F65" s="735"/>
      <c r="G65" s="650" t="s">
        <v>458</v>
      </c>
      <c r="H65" s="753" t="s">
        <v>459</v>
      </c>
      <c r="I65" s="754">
        <f t="shared" si="25"/>
        <v>0</v>
      </c>
      <c r="J65" s="89">
        <f t="shared" si="26"/>
        <v>0</v>
      </c>
      <c r="K65" s="755">
        <f t="shared" si="27"/>
        <v>0</v>
      </c>
      <c r="L65" s="756">
        <v>0</v>
      </c>
      <c r="M65" s="757"/>
      <c r="N65" s="758">
        <f t="shared" si="28"/>
        <v>0</v>
      </c>
      <c r="O65" s="759">
        <v>0</v>
      </c>
      <c r="P65" s="757"/>
      <c r="Q65" s="760">
        <f t="shared" si="29"/>
        <v>0</v>
      </c>
    </row>
    <row r="66" spans="1:17" s="15" customFormat="1" ht="19.5" customHeight="1" hidden="1">
      <c r="A66" s="717"/>
      <c r="B66" s="730"/>
      <c r="C66" s="761" t="s">
        <v>460</v>
      </c>
      <c r="D66" s="762" t="s">
        <v>386</v>
      </c>
      <c r="E66" s="762" t="s">
        <v>409</v>
      </c>
      <c r="F66" s="762" t="s">
        <v>447</v>
      </c>
      <c r="G66" s="546" t="s">
        <v>461</v>
      </c>
      <c r="H66" s="745" t="s">
        <v>403</v>
      </c>
      <c r="I66" s="548">
        <f t="shared" si="25"/>
        <v>0</v>
      </c>
      <c r="J66" s="84">
        <f t="shared" si="26"/>
        <v>0</v>
      </c>
      <c r="K66" s="746">
        <f t="shared" si="27"/>
        <v>0</v>
      </c>
      <c r="L66" s="747">
        <v>0</v>
      </c>
      <c r="M66" s="748"/>
      <c r="N66" s="749">
        <f t="shared" si="28"/>
        <v>0</v>
      </c>
      <c r="O66" s="750">
        <v>0</v>
      </c>
      <c r="P66" s="748"/>
      <c r="Q66" s="751">
        <f t="shared" si="29"/>
        <v>0</v>
      </c>
    </row>
    <row r="67" spans="1:17" s="15" customFormat="1" ht="12.75" customHeight="1">
      <c r="A67" s="717"/>
      <c r="B67" s="730"/>
      <c r="C67" s="763" t="s">
        <v>462</v>
      </c>
      <c r="D67" s="764" t="s">
        <v>386</v>
      </c>
      <c r="E67" s="764" t="s">
        <v>409</v>
      </c>
      <c r="F67" s="764" t="s">
        <v>447</v>
      </c>
      <c r="G67" s="559" t="s">
        <v>463</v>
      </c>
      <c r="H67" s="636" t="s">
        <v>403</v>
      </c>
      <c r="I67" s="561">
        <f t="shared" si="25"/>
        <v>0</v>
      </c>
      <c r="J67" s="102">
        <f t="shared" si="26"/>
        <v>240</v>
      </c>
      <c r="K67" s="765">
        <f t="shared" si="27"/>
        <v>240</v>
      </c>
      <c r="L67" s="766">
        <v>0</v>
      </c>
      <c r="M67" s="767">
        <v>240</v>
      </c>
      <c r="N67" s="768">
        <f t="shared" si="28"/>
        <v>240</v>
      </c>
      <c r="O67" s="769">
        <v>0</v>
      </c>
      <c r="P67" s="767"/>
      <c r="Q67" s="770">
        <f t="shared" si="29"/>
        <v>0</v>
      </c>
    </row>
    <row r="68" spans="1:17" s="15" customFormat="1" ht="29.25" customHeight="1" hidden="1">
      <c r="A68" s="717"/>
      <c r="B68" s="730"/>
      <c r="C68" s="771" t="s">
        <v>464</v>
      </c>
      <c r="D68" s="772" t="s">
        <v>386</v>
      </c>
      <c r="E68" s="772" t="s">
        <v>409</v>
      </c>
      <c r="F68" s="772" t="s">
        <v>447</v>
      </c>
      <c r="G68" s="773" t="s">
        <v>465</v>
      </c>
      <c r="H68" s="774" t="s">
        <v>403</v>
      </c>
      <c r="I68" s="775">
        <f t="shared" si="25"/>
        <v>0</v>
      </c>
      <c r="J68" s="250">
        <f t="shared" si="26"/>
        <v>0</v>
      </c>
      <c r="K68" s="776">
        <f t="shared" si="27"/>
        <v>0</v>
      </c>
      <c r="L68" s="777">
        <v>0</v>
      </c>
      <c r="M68" s="778"/>
      <c r="N68" s="779">
        <f t="shared" si="28"/>
        <v>0</v>
      </c>
      <c r="O68" s="780">
        <v>0</v>
      </c>
      <c r="P68" s="778"/>
      <c r="Q68" s="781">
        <f t="shared" si="29"/>
        <v>0</v>
      </c>
    </row>
    <row r="69" spans="1:17" s="15" customFormat="1" ht="21.75" customHeight="1">
      <c r="A69" s="717"/>
      <c r="B69" s="782" t="s">
        <v>466</v>
      </c>
      <c r="C69" s="782"/>
      <c r="D69" s="783" t="s">
        <v>386</v>
      </c>
      <c r="E69" s="783" t="s">
        <v>409</v>
      </c>
      <c r="F69" s="783" t="s">
        <v>447</v>
      </c>
      <c r="G69" s="784" t="s">
        <v>389</v>
      </c>
      <c r="H69" s="785" t="s">
        <v>390</v>
      </c>
      <c r="I69" s="786">
        <f>I70+I71</f>
        <v>1973</v>
      </c>
      <c r="J69" s="787">
        <f aca="true" t="shared" si="30" ref="J69:Q69">J70+J71</f>
        <v>94619.2</v>
      </c>
      <c r="K69" s="788">
        <f t="shared" si="30"/>
        <v>96592.2</v>
      </c>
      <c r="L69" s="789">
        <f t="shared" si="30"/>
        <v>1973</v>
      </c>
      <c r="M69" s="790">
        <f t="shared" si="30"/>
        <v>4609.3</v>
      </c>
      <c r="N69" s="791">
        <f t="shared" si="30"/>
        <v>6582.300000000001</v>
      </c>
      <c r="O69" s="792">
        <f t="shared" si="30"/>
        <v>0</v>
      </c>
      <c r="P69" s="790">
        <f t="shared" si="30"/>
        <v>90009.9</v>
      </c>
      <c r="Q69" s="793">
        <f t="shared" si="30"/>
        <v>90009.9</v>
      </c>
    </row>
    <row r="70" spans="1:17" s="15" customFormat="1" ht="11.25" customHeight="1">
      <c r="A70" s="717"/>
      <c r="B70" s="525" t="s">
        <v>259</v>
      </c>
      <c r="C70" s="794" t="s">
        <v>467</v>
      </c>
      <c r="D70" s="593" t="s">
        <v>386</v>
      </c>
      <c r="E70" s="593" t="s">
        <v>409</v>
      </c>
      <c r="F70" s="593" t="s">
        <v>447</v>
      </c>
      <c r="G70" s="526" t="s">
        <v>389</v>
      </c>
      <c r="H70" s="594" t="s">
        <v>390</v>
      </c>
      <c r="I70" s="795">
        <f>L70+O70</f>
        <v>0</v>
      </c>
      <c r="J70" s="796">
        <f>M70+P70</f>
        <v>90009.9</v>
      </c>
      <c r="K70" s="797">
        <f>I70+J70</f>
        <v>90009.9</v>
      </c>
      <c r="L70" s="798">
        <f aca="true" t="shared" si="31" ref="L70:Q71">L73+L76+L79+L82+L85</f>
        <v>0</v>
      </c>
      <c r="M70" s="799">
        <f t="shared" si="31"/>
        <v>0</v>
      </c>
      <c r="N70" s="800">
        <f t="shared" si="31"/>
        <v>0</v>
      </c>
      <c r="O70" s="801">
        <f t="shared" si="31"/>
        <v>0</v>
      </c>
      <c r="P70" s="799">
        <f t="shared" si="31"/>
        <v>90009.9</v>
      </c>
      <c r="Q70" s="802">
        <f t="shared" si="31"/>
        <v>90009.9</v>
      </c>
    </row>
    <row r="71" spans="1:17" s="15" customFormat="1" ht="12.75" customHeight="1">
      <c r="A71" s="717"/>
      <c r="B71" s="525"/>
      <c r="C71" s="803" t="s">
        <v>449</v>
      </c>
      <c r="D71" s="593"/>
      <c r="E71" s="593"/>
      <c r="F71" s="593"/>
      <c r="G71" s="526"/>
      <c r="H71" s="594"/>
      <c r="I71" s="804">
        <f>L71+O71</f>
        <v>1973</v>
      </c>
      <c r="J71" s="805">
        <f>M71+P71</f>
        <v>4609.3</v>
      </c>
      <c r="K71" s="806">
        <f>I71+J71</f>
        <v>6582.3</v>
      </c>
      <c r="L71" s="807">
        <f t="shared" si="31"/>
        <v>1973</v>
      </c>
      <c r="M71" s="808">
        <f t="shared" si="31"/>
        <v>4609.3</v>
      </c>
      <c r="N71" s="809">
        <f t="shared" si="31"/>
        <v>6582.300000000001</v>
      </c>
      <c r="O71" s="810">
        <f t="shared" si="31"/>
        <v>0</v>
      </c>
      <c r="P71" s="808">
        <f t="shared" si="31"/>
        <v>0</v>
      </c>
      <c r="Q71" s="811">
        <f t="shared" si="31"/>
        <v>0</v>
      </c>
    </row>
    <row r="72" spans="1:17" s="15" customFormat="1" ht="12" customHeight="1">
      <c r="A72" s="717"/>
      <c r="B72" s="812" t="s">
        <v>259</v>
      </c>
      <c r="C72" s="813" t="s">
        <v>468</v>
      </c>
      <c r="D72" s="814" t="s">
        <v>386</v>
      </c>
      <c r="E72" s="814" t="s">
        <v>409</v>
      </c>
      <c r="F72" s="814" t="s">
        <v>447</v>
      </c>
      <c r="G72" s="815" t="s">
        <v>389</v>
      </c>
      <c r="H72" s="816" t="s">
        <v>403</v>
      </c>
      <c r="I72" s="817">
        <f>I73+I74</f>
        <v>0</v>
      </c>
      <c r="J72" s="818">
        <f>J73+J74</f>
        <v>65051</v>
      </c>
      <c r="K72" s="819">
        <f>K73+K74</f>
        <v>65051</v>
      </c>
      <c r="L72" s="820">
        <f aca="true" t="shared" si="32" ref="L72:Q72">L73+L74</f>
        <v>0</v>
      </c>
      <c r="M72" s="821">
        <f t="shared" si="32"/>
        <v>505.1</v>
      </c>
      <c r="N72" s="822">
        <f t="shared" si="32"/>
        <v>505.1</v>
      </c>
      <c r="O72" s="823">
        <f t="shared" si="32"/>
        <v>0</v>
      </c>
      <c r="P72" s="821">
        <f t="shared" si="32"/>
        <v>64545.9</v>
      </c>
      <c r="Q72" s="824">
        <f t="shared" si="32"/>
        <v>64545.9</v>
      </c>
    </row>
    <row r="73" spans="1:17" s="15" customFormat="1" ht="12" customHeight="1">
      <c r="A73" s="717"/>
      <c r="B73" s="812"/>
      <c r="C73" s="825" t="s">
        <v>469</v>
      </c>
      <c r="D73" s="697" t="s">
        <v>386</v>
      </c>
      <c r="E73" s="697" t="s">
        <v>409</v>
      </c>
      <c r="F73" s="697" t="s">
        <v>447</v>
      </c>
      <c r="G73" s="546" t="s">
        <v>470</v>
      </c>
      <c r="H73" s="753" t="s">
        <v>403</v>
      </c>
      <c r="I73" s="548">
        <f>L73+O73</f>
        <v>0</v>
      </c>
      <c r="J73" s="84">
        <f>M73+P73</f>
        <v>64545.9</v>
      </c>
      <c r="K73" s="746">
        <f>I73+J73</f>
        <v>64545.9</v>
      </c>
      <c r="L73" s="747">
        <v>0</v>
      </c>
      <c r="M73" s="748"/>
      <c r="N73" s="749">
        <f>L73+M73</f>
        <v>0</v>
      </c>
      <c r="O73" s="750">
        <v>0</v>
      </c>
      <c r="P73" s="748">
        <v>64545.9</v>
      </c>
      <c r="Q73" s="751">
        <f>O73+P73</f>
        <v>64545.9</v>
      </c>
    </row>
    <row r="74" spans="1:17" s="15" customFormat="1" ht="12" customHeight="1">
      <c r="A74" s="717"/>
      <c r="B74" s="812"/>
      <c r="C74" s="826" t="s">
        <v>471</v>
      </c>
      <c r="D74" s="697"/>
      <c r="E74" s="697"/>
      <c r="F74" s="697"/>
      <c r="G74" s="650" t="s">
        <v>472</v>
      </c>
      <c r="H74" s="753"/>
      <c r="I74" s="652">
        <f>L74+O74</f>
        <v>0</v>
      </c>
      <c r="J74" s="89">
        <f>M74+P74</f>
        <v>505.1</v>
      </c>
      <c r="K74" s="755">
        <f>I74+J74</f>
        <v>505.1</v>
      </c>
      <c r="L74" s="756">
        <v>0</v>
      </c>
      <c r="M74" s="757">
        <v>505.1</v>
      </c>
      <c r="N74" s="758">
        <f>L74+M74</f>
        <v>505.1</v>
      </c>
      <c r="O74" s="759">
        <v>0</v>
      </c>
      <c r="P74" s="757"/>
      <c r="Q74" s="760">
        <f>O74+P74</f>
        <v>0</v>
      </c>
    </row>
    <row r="75" spans="1:17" s="15" customFormat="1" ht="12" customHeight="1">
      <c r="A75" s="717"/>
      <c r="B75" s="812"/>
      <c r="C75" s="827" t="s">
        <v>473</v>
      </c>
      <c r="D75" s="828" t="s">
        <v>386</v>
      </c>
      <c r="E75" s="828" t="s">
        <v>409</v>
      </c>
      <c r="F75" s="828" t="s">
        <v>447</v>
      </c>
      <c r="G75" s="829" t="s">
        <v>389</v>
      </c>
      <c r="H75" s="830" t="s">
        <v>403</v>
      </c>
      <c r="I75" s="795">
        <f>I76+I77</f>
        <v>0</v>
      </c>
      <c r="J75" s="796">
        <f>J76+J77</f>
        <v>10000</v>
      </c>
      <c r="K75" s="797">
        <f>K76+K77</f>
        <v>10000</v>
      </c>
      <c r="L75" s="798">
        <f aca="true" t="shared" si="33" ref="L75:Q75">L76+L77</f>
        <v>0</v>
      </c>
      <c r="M75" s="799">
        <f t="shared" si="33"/>
        <v>5000</v>
      </c>
      <c r="N75" s="800">
        <f t="shared" si="33"/>
        <v>5000</v>
      </c>
      <c r="O75" s="801">
        <f t="shared" si="33"/>
        <v>0</v>
      </c>
      <c r="P75" s="799">
        <f t="shared" si="33"/>
        <v>5000</v>
      </c>
      <c r="Q75" s="802">
        <f t="shared" si="33"/>
        <v>5000</v>
      </c>
    </row>
    <row r="76" spans="1:17" s="15" customFormat="1" ht="12" customHeight="1">
      <c r="A76" s="717"/>
      <c r="B76" s="812"/>
      <c r="C76" s="825" t="s">
        <v>469</v>
      </c>
      <c r="D76" s="697" t="s">
        <v>386</v>
      </c>
      <c r="E76" s="697" t="s">
        <v>409</v>
      </c>
      <c r="F76" s="697" t="s">
        <v>447</v>
      </c>
      <c r="G76" s="546" t="s">
        <v>470</v>
      </c>
      <c r="H76" s="753" t="s">
        <v>403</v>
      </c>
      <c r="I76" s="548">
        <f>L76+O76</f>
        <v>0</v>
      </c>
      <c r="J76" s="84">
        <f>M76+P76</f>
        <v>5000</v>
      </c>
      <c r="K76" s="746">
        <f>I76+J76</f>
        <v>5000</v>
      </c>
      <c r="L76" s="747">
        <v>0</v>
      </c>
      <c r="M76" s="748"/>
      <c r="N76" s="749">
        <f>L76+M76</f>
        <v>0</v>
      </c>
      <c r="O76" s="750">
        <v>0</v>
      </c>
      <c r="P76" s="748">
        <v>5000</v>
      </c>
      <c r="Q76" s="751">
        <f>O76+P76</f>
        <v>5000</v>
      </c>
    </row>
    <row r="77" spans="1:17" s="15" customFormat="1" ht="12" customHeight="1">
      <c r="A77" s="717"/>
      <c r="B77" s="812"/>
      <c r="C77" s="826" t="s">
        <v>471</v>
      </c>
      <c r="D77" s="697"/>
      <c r="E77" s="697"/>
      <c r="F77" s="697"/>
      <c r="G77" s="650" t="s">
        <v>472</v>
      </c>
      <c r="H77" s="753"/>
      <c r="I77" s="652">
        <f>L77+O77</f>
        <v>0</v>
      </c>
      <c r="J77" s="89">
        <f>M77+P77</f>
        <v>5000</v>
      </c>
      <c r="K77" s="755">
        <f>I77+J77</f>
        <v>5000</v>
      </c>
      <c r="L77" s="756">
        <v>0</v>
      </c>
      <c r="M77" s="757">
        <v>5000</v>
      </c>
      <c r="N77" s="758">
        <f>L77+M77</f>
        <v>5000</v>
      </c>
      <c r="O77" s="759">
        <v>0</v>
      </c>
      <c r="P77" s="757"/>
      <c r="Q77" s="760">
        <f>O77+P77</f>
        <v>0</v>
      </c>
    </row>
    <row r="78" spans="1:17" s="15" customFormat="1" ht="14.25" customHeight="1">
      <c r="A78" s="717"/>
      <c r="B78" s="812"/>
      <c r="C78" s="827" t="s">
        <v>474</v>
      </c>
      <c r="D78" s="828" t="s">
        <v>386</v>
      </c>
      <c r="E78" s="828" t="s">
        <v>409</v>
      </c>
      <c r="F78" s="828" t="s">
        <v>447</v>
      </c>
      <c r="G78" s="829" t="s">
        <v>389</v>
      </c>
      <c r="H78" s="830" t="s">
        <v>403</v>
      </c>
      <c r="I78" s="795">
        <f>I79+I80</f>
        <v>715.1</v>
      </c>
      <c r="J78" s="796">
        <f>J79+J80</f>
        <v>-715.1</v>
      </c>
      <c r="K78" s="797">
        <f>K79+K80</f>
        <v>0</v>
      </c>
      <c r="L78" s="798">
        <f aca="true" t="shared" si="34" ref="L78:Q78">L79+L80</f>
        <v>715.1</v>
      </c>
      <c r="M78" s="799">
        <f t="shared" si="34"/>
        <v>-715.1</v>
      </c>
      <c r="N78" s="800">
        <f t="shared" si="34"/>
        <v>0</v>
      </c>
      <c r="O78" s="801">
        <f t="shared" si="34"/>
        <v>0</v>
      </c>
      <c r="P78" s="799">
        <f t="shared" si="34"/>
        <v>0</v>
      </c>
      <c r="Q78" s="802">
        <f t="shared" si="34"/>
        <v>0</v>
      </c>
    </row>
    <row r="79" spans="1:17" s="15" customFormat="1" ht="12" customHeight="1">
      <c r="A79" s="717"/>
      <c r="B79" s="812"/>
      <c r="C79" s="831" t="s">
        <v>469</v>
      </c>
      <c r="D79" s="832" t="s">
        <v>386</v>
      </c>
      <c r="E79" s="832" t="s">
        <v>409</v>
      </c>
      <c r="F79" s="832" t="s">
        <v>447</v>
      </c>
      <c r="G79" s="833" t="s">
        <v>470</v>
      </c>
      <c r="H79" s="834" t="s">
        <v>403</v>
      </c>
      <c r="I79" s="737">
        <f>L79+O79</f>
        <v>0</v>
      </c>
      <c r="J79" s="111">
        <f>M79+P79</f>
        <v>0</v>
      </c>
      <c r="K79" s="738">
        <f>I79+J79</f>
        <v>0</v>
      </c>
      <c r="L79" s="739">
        <v>0</v>
      </c>
      <c r="M79" s="740"/>
      <c r="N79" s="741">
        <f>L79+M79</f>
        <v>0</v>
      </c>
      <c r="O79" s="742">
        <v>0</v>
      </c>
      <c r="P79" s="740">
        <v>0</v>
      </c>
      <c r="Q79" s="743">
        <f>O79+P79</f>
        <v>0</v>
      </c>
    </row>
    <row r="80" spans="1:17" s="15" customFormat="1" ht="12" customHeight="1">
      <c r="A80" s="717"/>
      <c r="B80" s="812"/>
      <c r="C80" s="826" t="s">
        <v>471</v>
      </c>
      <c r="D80" s="832"/>
      <c r="E80" s="832"/>
      <c r="F80" s="832"/>
      <c r="G80" s="650" t="s">
        <v>472</v>
      </c>
      <c r="H80" s="834"/>
      <c r="I80" s="652">
        <f>L80+O80</f>
        <v>715.1</v>
      </c>
      <c r="J80" s="89">
        <f>M80+P80</f>
        <v>-715.1</v>
      </c>
      <c r="K80" s="755">
        <f>I80+J80</f>
        <v>0</v>
      </c>
      <c r="L80" s="756">
        <v>715.1</v>
      </c>
      <c r="M80" s="757">
        <v>-715.1</v>
      </c>
      <c r="N80" s="758">
        <f>L80+M80</f>
        <v>0</v>
      </c>
      <c r="O80" s="759">
        <v>0</v>
      </c>
      <c r="P80" s="757"/>
      <c r="Q80" s="760">
        <f>O80+P80</f>
        <v>0</v>
      </c>
    </row>
    <row r="81" spans="1:17" s="15" customFormat="1" ht="21" customHeight="1">
      <c r="A81" s="717"/>
      <c r="B81" s="812"/>
      <c r="C81" s="827" t="s">
        <v>475</v>
      </c>
      <c r="D81" s="828" t="s">
        <v>386</v>
      </c>
      <c r="E81" s="828" t="s">
        <v>409</v>
      </c>
      <c r="F81" s="828" t="s">
        <v>447</v>
      </c>
      <c r="G81" s="829" t="s">
        <v>389</v>
      </c>
      <c r="H81" s="830" t="s">
        <v>459</v>
      </c>
      <c r="I81" s="795">
        <f>I82+I83</f>
        <v>175</v>
      </c>
      <c r="J81" s="796">
        <f>J82+J83</f>
        <v>7719.8</v>
      </c>
      <c r="K81" s="797">
        <f>K82+K83</f>
        <v>7894.8</v>
      </c>
      <c r="L81" s="798">
        <f aca="true" t="shared" si="35" ref="L81:Q81">L82+L83</f>
        <v>175</v>
      </c>
      <c r="M81" s="799">
        <f t="shared" si="35"/>
        <v>219.8</v>
      </c>
      <c r="N81" s="800">
        <f t="shared" si="35"/>
        <v>394.8</v>
      </c>
      <c r="O81" s="801">
        <f t="shared" si="35"/>
        <v>0</v>
      </c>
      <c r="P81" s="799">
        <f t="shared" si="35"/>
        <v>7500</v>
      </c>
      <c r="Q81" s="802">
        <f t="shared" si="35"/>
        <v>7500</v>
      </c>
    </row>
    <row r="82" spans="1:17" s="15" customFormat="1" ht="12" customHeight="1">
      <c r="A82" s="717"/>
      <c r="B82" s="812"/>
      <c r="C82" s="831" t="s">
        <v>469</v>
      </c>
      <c r="D82" s="832" t="s">
        <v>386</v>
      </c>
      <c r="E82" s="832" t="s">
        <v>409</v>
      </c>
      <c r="F82" s="832" t="s">
        <v>447</v>
      </c>
      <c r="G82" s="833" t="s">
        <v>476</v>
      </c>
      <c r="H82" s="834" t="s">
        <v>459</v>
      </c>
      <c r="I82" s="737">
        <f>L82+O82</f>
        <v>0</v>
      </c>
      <c r="J82" s="111">
        <f>M82+P82</f>
        <v>7500</v>
      </c>
      <c r="K82" s="738">
        <f>I82+J82</f>
        <v>7500</v>
      </c>
      <c r="L82" s="739">
        <v>0</v>
      </c>
      <c r="M82" s="740"/>
      <c r="N82" s="741">
        <f>L82+M82</f>
        <v>0</v>
      </c>
      <c r="O82" s="742">
        <v>0</v>
      </c>
      <c r="P82" s="740">
        <v>7500</v>
      </c>
      <c r="Q82" s="743">
        <f>O82+P82</f>
        <v>7500</v>
      </c>
    </row>
    <row r="83" spans="1:17" s="15" customFormat="1" ht="12" customHeight="1">
      <c r="A83" s="717"/>
      <c r="B83" s="812"/>
      <c r="C83" s="826" t="s">
        <v>471</v>
      </c>
      <c r="D83" s="832"/>
      <c r="E83" s="832"/>
      <c r="F83" s="832"/>
      <c r="G83" s="650" t="s">
        <v>472</v>
      </c>
      <c r="H83" s="834"/>
      <c r="I83" s="652">
        <f>L83+O83</f>
        <v>175</v>
      </c>
      <c r="J83" s="89">
        <f>M83+P83</f>
        <v>219.8</v>
      </c>
      <c r="K83" s="755">
        <f>I83+J83</f>
        <v>394.8</v>
      </c>
      <c r="L83" s="756">
        <v>175</v>
      </c>
      <c r="M83" s="757">
        <v>219.8</v>
      </c>
      <c r="N83" s="758">
        <f>L83+M83</f>
        <v>394.8</v>
      </c>
      <c r="O83" s="759">
        <v>0</v>
      </c>
      <c r="P83" s="757"/>
      <c r="Q83" s="760">
        <f>O83+P83</f>
        <v>0</v>
      </c>
    </row>
    <row r="84" spans="1:17" s="15" customFormat="1" ht="32.25" customHeight="1">
      <c r="A84" s="717"/>
      <c r="B84" s="812"/>
      <c r="C84" s="827" t="s">
        <v>477</v>
      </c>
      <c r="D84" s="828" t="s">
        <v>386</v>
      </c>
      <c r="E84" s="828" t="s">
        <v>409</v>
      </c>
      <c r="F84" s="828" t="s">
        <v>447</v>
      </c>
      <c r="G84" s="829" t="s">
        <v>389</v>
      </c>
      <c r="H84" s="830" t="s">
        <v>403</v>
      </c>
      <c r="I84" s="795">
        <f>I85+I86</f>
        <v>1082.9</v>
      </c>
      <c r="J84" s="796">
        <f>J85+J86</f>
        <v>12563.5</v>
      </c>
      <c r="K84" s="797">
        <f>K85+K86</f>
        <v>13646.4</v>
      </c>
      <c r="L84" s="798">
        <f aca="true" t="shared" si="36" ref="L84:Q84">L85+L86</f>
        <v>1082.9</v>
      </c>
      <c r="M84" s="799">
        <f t="shared" si="36"/>
        <v>-400.5</v>
      </c>
      <c r="N84" s="800">
        <f t="shared" si="36"/>
        <v>682.4000000000001</v>
      </c>
      <c r="O84" s="801">
        <f t="shared" si="36"/>
        <v>0</v>
      </c>
      <c r="P84" s="799">
        <f t="shared" si="36"/>
        <v>12964</v>
      </c>
      <c r="Q84" s="802">
        <f t="shared" si="36"/>
        <v>12964</v>
      </c>
    </row>
    <row r="85" spans="1:17" s="15" customFormat="1" ht="12" customHeight="1">
      <c r="A85" s="717"/>
      <c r="B85" s="812"/>
      <c r="C85" s="831" t="s">
        <v>469</v>
      </c>
      <c r="D85" s="835" t="s">
        <v>386</v>
      </c>
      <c r="E85" s="835" t="s">
        <v>409</v>
      </c>
      <c r="F85" s="835" t="s">
        <v>447</v>
      </c>
      <c r="G85" s="833" t="s">
        <v>470</v>
      </c>
      <c r="H85" s="836" t="s">
        <v>403</v>
      </c>
      <c r="I85" s="737">
        <f>L85+O85</f>
        <v>0</v>
      </c>
      <c r="J85" s="111">
        <f>M85+P85</f>
        <v>12964</v>
      </c>
      <c r="K85" s="738">
        <f>I85+J85</f>
        <v>12964</v>
      </c>
      <c r="L85" s="739">
        <v>0</v>
      </c>
      <c r="M85" s="740"/>
      <c r="N85" s="741">
        <f>L85+M85</f>
        <v>0</v>
      </c>
      <c r="O85" s="742">
        <v>0</v>
      </c>
      <c r="P85" s="740">
        <v>12964</v>
      </c>
      <c r="Q85" s="743">
        <f>O85+P85</f>
        <v>12964</v>
      </c>
    </row>
    <row r="86" spans="1:17" s="15" customFormat="1" ht="11.25" customHeight="1">
      <c r="A86" s="717"/>
      <c r="B86" s="812"/>
      <c r="C86" s="803" t="s">
        <v>471</v>
      </c>
      <c r="D86" s="835"/>
      <c r="E86" s="835"/>
      <c r="F86" s="835"/>
      <c r="G86" s="546" t="s">
        <v>472</v>
      </c>
      <c r="H86" s="836"/>
      <c r="I86" s="561">
        <f>L86+O86</f>
        <v>1082.9</v>
      </c>
      <c r="J86" s="102">
        <f>M86+P86</f>
        <v>-400.5</v>
      </c>
      <c r="K86" s="765">
        <f>I86+J86</f>
        <v>682.4000000000001</v>
      </c>
      <c r="L86" s="766">
        <v>1082.9</v>
      </c>
      <c r="M86" s="767">
        <v>-400.5</v>
      </c>
      <c r="N86" s="768">
        <f>L86+M86</f>
        <v>682.4000000000001</v>
      </c>
      <c r="O86" s="769">
        <v>0</v>
      </c>
      <c r="P86" s="767"/>
      <c r="Q86" s="770">
        <f>O86+P86</f>
        <v>0</v>
      </c>
    </row>
    <row r="87" spans="1:17" s="15" customFormat="1" ht="25.5" customHeight="1" hidden="1">
      <c r="A87" s="837" t="s">
        <v>478</v>
      </c>
      <c r="B87" s="837"/>
      <c r="C87" s="837"/>
      <c r="D87" s="838" t="s">
        <v>386</v>
      </c>
      <c r="E87" s="838" t="s">
        <v>409</v>
      </c>
      <c r="F87" s="838" t="s">
        <v>479</v>
      </c>
      <c r="G87" s="839" t="s">
        <v>389</v>
      </c>
      <c r="H87" s="840" t="s">
        <v>390</v>
      </c>
      <c r="I87" s="841">
        <f>I88</f>
        <v>0</v>
      </c>
      <c r="J87" s="842">
        <f>J88</f>
        <v>0</v>
      </c>
      <c r="K87" s="843">
        <f>K88</f>
        <v>0</v>
      </c>
      <c r="L87" s="844">
        <f aca="true" t="shared" si="37" ref="L87:Q87">L88</f>
        <v>0</v>
      </c>
      <c r="M87" s="845">
        <f t="shared" si="37"/>
        <v>0</v>
      </c>
      <c r="N87" s="846">
        <f t="shared" si="37"/>
        <v>0</v>
      </c>
      <c r="O87" s="847">
        <f t="shared" si="37"/>
        <v>0</v>
      </c>
      <c r="P87" s="845">
        <f t="shared" si="37"/>
        <v>0</v>
      </c>
      <c r="Q87" s="848">
        <f t="shared" si="37"/>
        <v>0</v>
      </c>
    </row>
    <row r="88" spans="1:17" s="15" customFormat="1" ht="23.25" customHeight="1" hidden="1">
      <c r="A88" s="849" t="s">
        <v>480</v>
      </c>
      <c r="B88" s="850" t="s">
        <v>481</v>
      </c>
      <c r="C88" s="850"/>
      <c r="D88" s="158" t="s">
        <v>386</v>
      </c>
      <c r="E88" s="158" t="s">
        <v>409</v>
      </c>
      <c r="F88" s="851" t="s">
        <v>479</v>
      </c>
      <c r="G88" s="852" t="s">
        <v>482</v>
      </c>
      <c r="H88" s="853" t="s">
        <v>390</v>
      </c>
      <c r="I88" s="854">
        <f>L88+O88</f>
        <v>0</v>
      </c>
      <c r="J88" s="855">
        <f>M88+P88</f>
        <v>0</v>
      </c>
      <c r="K88" s="856">
        <f>I88+J88</f>
        <v>0</v>
      </c>
      <c r="L88" s="857">
        <v>0</v>
      </c>
      <c r="M88" s="858"/>
      <c r="N88" s="859">
        <f>L88+M88</f>
        <v>0</v>
      </c>
      <c r="O88" s="860">
        <v>0</v>
      </c>
      <c r="P88" s="858"/>
      <c r="Q88" s="861">
        <f>O88+P88</f>
        <v>0</v>
      </c>
    </row>
    <row r="89" spans="1:17" s="15" customFormat="1" ht="9.75" customHeight="1">
      <c r="A89" s="862"/>
      <c r="B89" s="863"/>
      <c r="C89" s="864"/>
      <c r="D89" s="288"/>
      <c r="E89" s="288"/>
      <c r="F89" s="865"/>
      <c r="G89" s="866"/>
      <c r="H89" s="867"/>
      <c r="I89" s="665"/>
      <c r="J89" s="666"/>
      <c r="K89" s="665"/>
      <c r="L89" s="665"/>
      <c r="M89" s="666"/>
      <c r="N89" s="665"/>
      <c r="O89" s="665"/>
      <c r="P89" s="666"/>
      <c r="Q89" s="665"/>
    </row>
    <row r="90" spans="1:17" s="15" customFormat="1" ht="23.25" customHeight="1" hidden="1">
      <c r="A90" s="868"/>
      <c r="B90" s="869"/>
      <c r="C90" s="870"/>
      <c r="D90" s="290"/>
      <c r="E90" s="290"/>
      <c r="F90" s="871"/>
      <c r="G90" s="872"/>
      <c r="H90" s="873"/>
      <c r="I90" s="445"/>
      <c r="J90" s="672"/>
      <c r="K90" s="445"/>
      <c r="L90" s="445"/>
      <c r="M90" s="672"/>
      <c r="N90" s="445"/>
      <c r="O90" s="445"/>
      <c r="P90" s="672"/>
      <c r="Q90" s="445"/>
    </row>
    <row r="91" spans="1:17" s="15" customFormat="1" ht="21.75" customHeight="1">
      <c r="A91" s="673" t="s">
        <v>483</v>
      </c>
      <c r="B91" s="673"/>
      <c r="C91" s="673"/>
      <c r="D91" s="674" t="s">
        <v>386</v>
      </c>
      <c r="E91" s="675" t="s">
        <v>412</v>
      </c>
      <c r="F91" s="676" t="s">
        <v>388</v>
      </c>
      <c r="G91" s="874" t="s">
        <v>389</v>
      </c>
      <c r="H91" s="678" t="s">
        <v>390</v>
      </c>
      <c r="I91" s="72">
        <f>I93+I112+I128</f>
        <v>21745</v>
      </c>
      <c r="J91" s="73">
        <f>J93+J112+J128</f>
        <v>29065.9</v>
      </c>
      <c r="K91" s="74">
        <f>K93+K112+K128</f>
        <v>50810.9</v>
      </c>
      <c r="L91" s="679">
        <f aca="true" t="shared" si="38" ref="L91:Q91">L93+L112+L128</f>
        <v>21745</v>
      </c>
      <c r="M91" s="680">
        <f t="shared" si="38"/>
        <v>-746.5999999999999</v>
      </c>
      <c r="N91" s="681">
        <f t="shared" si="38"/>
        <v>20998.4</v>
      </c>
      <c r="O91" s="682">
        <f t="shared" si="38"/>
        <v>0</v>
      </c>
      <c r="P91" s="680">
        <f t="shared" si="38"/>
        <v>29812.5</v>
      </c>
      <c r="Q91" s="683">
        <f t="shared" si="38"/>
        <v>29812.5</v>
      </c>
    </row>
    <row r="92" spans="1:17" s="15" customFormat="1" ht="12" customHeight="1">
      <c r="A92" s="495" t="s">
        <v>391</v>
      </c>
      <c r="B92" s="495"/>
      <c r="C92" s="495"/>
      <c r="D92" s="496"/>
      <c r="E92" s="497"/>
      <c r="F92" s="498"/>
      <c r="G92" s="875"/>
      <c r="H92" s="500"/>
      <c r="I92" s="501">
        <f>I91/I319</f>
        <v>0.04364558779135864</v>
      </c>
      <c r="J92" s="502"/>
      <c r="K92" s="503">
        <f>K91/K319</f>
        <v>0.0813465212370536</v>
      </c>
      <c r="L92" s="504">
        <f aca="true" t="shared" si="39" ref="L92:Q92">L91/L319</f>
        <v>0.07328112046479339</v>
      </c>
      <c r="M92" s="505"/>
      <c r="N92" s="506">
        <f t="shared" si="39"/>
        <v>0.06963329308664469</v>
      </c>
      <c r="O92" s="507">
        <f t="shared" si="39"/>
        <v>0</v>
      </c>
      <c r="P92" s="505"/>
      <c r="Q92" s="508">
        <f t="shared" si="39"/>
        <v>0.09227990565395308</v>
      </c>
    </row>
    <row r="93" spans="1:17" s="15" customFormat="1" ht="18" customHeight="1">
      <c r="A93" s="876" t="s">
        <v>484</v>
      </c>
      <c r="B93" s="876"/>
      <c r="C93" s="876"/>
      <c r="D93" s="877" t="s">
        <v>386</v>
      </c>
      <c r="E93" s="877" t="s">
        <v>412</v>
      </c>
      <c r="F93" s="878" t="s">
        <v>387</v>
      </c>
      <c r="G93" s="878" t="s">
        <v>389</v>
      </c>
      <c r="H93" s="879" t="s">
        <v>390</v>
      </c>
      <c r="I93" s="880">
        <f>I94+I105</f>
        <v>4691</v>
      </c>
      <c r="J93" s="42">
        <f>J94+J105</f>
        <v>30970.9</v>
      </c>
      <c r="K93" s="690">
        <f>K94+K105</f>
        <v>35661.9</v>
      </c>
      <c r="L93" s="691">
        <f aca="true" t="shared" si="40" ref="L93:Q93">L94+L105</f>
        <v>4691</v>
      </c>
      <c r="M93" s="881">
        <f t="shared" si="40"/>
        <v>1258.4</v>
      </c>
      <c r="N93" s="693">
        <f>N94+N105</f>
        <v>5949.4</v>
      </c>
      <c r="O93" s="694">
        <f t="shared" si="40"/>
        <v>0</v>
      </c>
      <c r="P93" s="881">
        <f t="shared" si="40"/>
        <v>29712.5</v>
      </c>
      <c r="Q93" s="695">
        <f t="shared" si="40"/>
        <v>29712.5</v>
      </c>
    </row>
    <row r="94" spans="1:17" s="15" customFormat="1" ht="44.25" customHeight="1">
      <c r="A94" s="595" t="s">
        <v>432</v>
      </c>
      <c r="B94" s="882" t="s">
        <v>485</v>
      </c>
      <c r="C94" s="882"/>
      <c r="D94" s="883">
        <v>892</v>
      </c>
      <c r="E94" s="884" t="s">
        <v>412</v>
      </c>
      <c r="F94" s="884" t="s">
        <v>387</v>
      </c>
      <c r="G94" s="884" t="s">
        <v>389</v>
      </c>
      <c r="H94" s="885" t="s">
        <v>390</v>
      </c>
      <c r="I94" s="528">
        <f>I95+I98</f>
        <v>4624.1</v>
      </c>
      <c r="J94" s="126">
        <f>J95+J98</f>
        <v>28901.9</v>
      </c>
      <c r="K94" s="529">
        <f>K95+K98</f>
        <v>33526</v>
      </c>
      <c r="L94" s="530">
        <f aca="true" t="shared" si="41" ref="L94:Q94">L95+L98</f>
        <v>4624.1</v>
      </c>
      <c r="M94" s="531">
        <f t="shared" si="41"/>
        <v>189.4</v>
      </c>
      <c r="N94" s="532">
        <f t="shared" si="41"/>
        <v>4813.5</v>
      </c>
      <c r="O94" s="533">
        <f t="shared" si="41"/>
        <v>0</v>
      </c>
      <c r="P94" s="531">
        <f t="shared" si="41"/>
        <v>28712.5</v>
      </c>
      <c r="Q94" s="534">
        <f t="shared" si="41"/>
        <v>28712.5</v>
      </c>
    </row>
    <row r="95" spans="1:17" s="15" customFormat="1" ht="14.25" customHeight="1">
      <c r="A95" s="595"/>
      <c r="B95" s="886" t="s">
        <v>486</v>
      </c>
      <c r="C95" s="886"/>
      <c r="D95" s="887">
        <v>892</v>
      </c>
      <c r="E95" s="888" t="s">
        <v>412</v>
      </c>
      <c r="F95" s="888" t="s">
        <v>387</v>
      </c>
      <c r="G95" s="888" t="s">
        <v>389</v>
      </c>
      <c r="H95" s="889" t="s">
        <v>390</v>
      </c>
      <c r="I95" s="890">
        <f>I96+I97</f>
        <v>0</v>
      </c>
      <c r="J95" s="891">
        <f aca="true" t="shared" si="42" ref="J95:Q95">J96+J97</f>
        <v>13231.9</v>
      </c>
      <c r="K95" s="892">
        <f t="shared" si="42"/>
        <v>13231.9</v>
      </c>
      <c r="L95" s="893">
        <f t="shared" si="42"/>
        <v>0</v>
      </c>
      <c r="M95" s="894">
        <f t="shared" si="42"/>
        <v>0</v>
      </c>
      <c r="N95" s="895">
        <f t="shared" si="42"/>
        <v>0</v>
      </c>
      <c r="O95" s="896">
        <f t="shared" si="42"/>
        <v>0</v>
      </c>
      <c r="P95" s="894">
        <f t="shared" si="42"/>
        <v>13231.9</v>
      </c>
      <c r="Q95" s="897">
        <f t="shared" si="42"/>
        <v>13231.9</v>
      </c>
    </row>
    <row r="96" spans="1:17" s="15" customFormat="1" ht="15.75" customHeight="1">
      <c r="A96" s="595"/>
      <c r="B96" s="898" t="s">
        <v>259</v>
      </c>
      <c r="C96" s="899" t="s">
        <v>487</v>
      </c>
      <c r="D96" s="900">
        <v>892</v>
      </c>
      <c r="E96" s="697" t="s">
        <v>412</v>
      </c>
      <c r="F96" s="697" t="s">
        <v>387</v>
      </c>
      <c r="G96" s="762" t="s">
        <v>488</v>
      </c>
      <c r="H96" s="698" t="s">
        <v>489</v>
      </c>
      <c r="I96" s="901">
        <f>L96+O96</f>
        <v>0</v>
      </c>
      <c r="J96" s="84">
        <f>M96+P96</f>
        <v>2753</v>
      </c>
      <c r="K96" s="746">
        <f>I96+J96</f>
        <v>2753</v>
      </c>
      <c r="L96" s="747">
        <v>0</v>
      </c>
      <c r="M96" s="748"/>
      <c r="N96" s="749">
        <f>L96+M96</f>
        <v>0</v>
      </c>
      <c r="O96" s="750">
        <v>0</v>
      </c>
      <c r="P96" s="748">
        <v>2753</v>
      </c>
      <c r="Q96" s="751">
        <f>O96+P96</f>
        <v>2753</v>
      </c>
    </row>
    <row r="97" spans="1:17" s="15" customFormat="1" ht="16.5" customHeight="1">
      <c r="A97" s="595"/>
      <c r="B97" s="898"/>
      <c r="C97" s="902" t="s">
        <v>490</v>
      </c>
      <c r="D97" s="900">
        <v>892</v>
      </c>
      <c r="E97" s="697" t="s">
        <v>412</v>
      </c>
      <c r="F97" s="697" t="s">
        <v>387</v>
      </c>
      <c r="G97" s="697" t="s">
        <v>491</v>
      </c>
      <c r="H97" s="708" t="s">
        <v>492</v>
      </c>
      <c r="I97" s="903">
        <f>L97+O97</f>
        <v>0</v>
      </c>
      <c r="J97" s="89">
        <f>M97+P97</f>
        <v>10478.9</v>
      </c>
      <c r="K97" s="755">
        <f>I97+J97</f>
        <v>10478.9</v>
      </c>
      <c r="L97" s="756">
        <v>0</v>
      </c>
      <c r="M97" s="757"/>
      <c r="N97" s="758">
        <f>L97+M97</f>
        <v>0</v>
      </c>
      <c r="O97" s="759">
        <v>0</v>
      </c>
      <c r="P97" s="757">
        <v>10478.9</v>
      </c>
      <c r="Q97" s="760">
        <f>O97+P97</f>
        <v>10478.9</v>
      </c>
    </row>
    <row r="98" spans="1:17" s="15" customFormat="1" ht="16.5" customHeight="1">
      <c r="A98" s="595"/>
      <c r="B98" s="640" t="s">
        <v>493</v>
      </c>
      <c r="C98" s="640"/>
      <c r="D98" s="904">
        <v>892</v>
      </c>
      <c r="E98" s="642" t="s">
        <v>412</v>
      </c>
      <c r="F98" s="642" t="s">
        <v>387</v>
      </c>
      <c r="G98" s="642" t="s">
        <v>389</v>
      </c>
      <c r="H98" s="644" t="s">
        <v>390</v>
      </c>
      <c r="I98" s="615">
        <f>I99+I102</f>
        <v>4624.1</v>
      </c>
      <c r="J98" s="409">
        <f>J99+J102</f>
        <v>15670</v>
      </c>
      <c r="K98" s="616">
        <f>K99+K102</f>
        <v>20294.1</v>
      </c>
      <c r="L98" s="617">
        <f aca="true" t="shared" si="43" ref="L98:Q98">L99+L102</f>
        <v>4624.1</v>
      </c>
      <c r="M98" s="618">
        <f t="shared" si="43"/>
        <v>189.4</v>
      </c>
      <c r="N98" s="619">
        <f t="shared" si="43"/>
        <v>4813.5</v>
      </c>
      <c r="O98" s="620">
        <f t="shared" si="43"/>
        <v>0</v>
      </c>
      <c r="P98" s="618">
        <f t="shared" si="43"/>
        <v>15480.6</v>
      </c>
      <c r="Q98" s="621">
        <f t="shared" si="43"/>
        <v>15480.6</v>
      </c>
    </row>
    <row r="99" spans="1:17" s="15" customFormat="1" ht="16.5" customHeight="1">
      <c r="A99" s="595"/>
      <c r="B99" s="905" t="s">
        <v>494</v>
      </c>
      <c r="C99" s="905"/>
      <c r="D99" s="906">
        <v>892</v>
      </c>
      <c r="E99" s="907" t="s">
        <v>412</v>
      </c>
      <c r="F99" s="907" t="s">
        <v>387</v>
      </c>
      <c r="G99" s="907" t="s">
        <v>389</v>
      </c>
      <c r="H99" s="908" t="s">
        <v>390</v>
      </c>
      <c r="I99" s="909">
        <f>I100+I101</f>
        <v>731.7</v>
      </c>
      <c r="J99" s="910">
        <f>J100+J101</f>
        <v>1241.4</v>
      </c>
      <c r="K99" s="911">
        <f>K100+K101</f>
        <v>1973.1</v>
      </c>
      <c r="L99" s="912">
        <f aca="true" t="shared" si="44" ref="L99:Q99">L100+L101</f>
        <v>731.7</v>
      </c>
      <c r="M99" s="913">
        <f t="shared" si="44"/>
        <v>-41.1</v>
      </c>
      <c r="N99" s="914">
        <f t="shared" si="44"/>
        <v>690.6</v>
      </c>
      <c r="O99" s="915">
        <f t="shared" si="44"/>
        <v>0</v>
      </c>
      <c r="P99" s="913">
        <f t="shared" si="44"/>
        <v>1282.5</v>
      </c>
      <c r="Q99" s="916">
        <f t="shared" si="44"/>
        <v>1282.5</v>
      </c>
    </row>
    <row r="100" spans="1:17" s="15" customFormat="1" ht="15" customHeight="1">
      <c r="A100" s="595"/>
      <c r="B100" s="917" t="s">
        <v>259</v>
      </c>
      <c r="C100" s="899" t="s">
        <v>495</v>
      </c>
      <c r="D100" s="133">
        <v>892</v>
      </c>
      <c r="E100" s="764" t="s">
        <v>412</v>
      </c>
      <c r="F100" s="764" t="s">
        <v>387</v>
      </c>
      <c r="G100" s="918" t="s">
        <v>496</v>
      </c>
      <c r="H100" s="919" t="s">
        <v>489</v>
      </c>
      <c r="I100" s="901">
        <f>L100+O100</f>
        <v>0</v>
      </c>
      <c r="J100" s="84">
        <f>M100+P100</f>
        <v>1282.5</v>
      </c>
      <c r="K100" s="746">
        <f>I100+J100</f>
        <v>1282.5</v>
      </c>
      <c r="L100" s="747">
        <v>0</v>
      </c>
      <c r="M100" s="748"/>
      <c r="N100" s="749">
        <f>L100+M100</f>
        <v>0</v>
      </c>
      <c r="O100" s="750">
        <v>0</v>
      </c>
      <c r="P100" s="748">
        <v>1282.5</v>
      </c>
      <c r="Q100" s="751">
        <f>O100+P100</f>
        <v>1282.5</v>
      </c>
    </row>
    <row r="101" spans="1:17" s="15" customFormat="1" ht="12" customHeight="1">
      <c r="A101" s="595"/>
      <c r="B101" s="917"/>
      <c r="C101" s="920" t="s">
        <v>497</v>
      </c>
      <c r="D101" s="133"/>
      <c r="E101" s="764"/>
      <c r="F101" s="764"/>
      <c r="G101" s="39" t="s">
        <v>498</v>
      </c>
      <c r="H101" s="280" t="s">
        <v>489</v>
      </c>
      <c r="I101" s="921">
        <f>L101+O101</f>
        <v>731.7</v>
      </c>
      <c r="J101" s="102">
        <f>M101+P101</f>
        <v>-41.1</v>
      </c>
      <c r="K101" s="765">
        <f>I101+J101</f>
        <v>690.6</v>
      </c>
      <c r="L101" s="766">
        <v>731.7</v>
      </c>
      <c r="M101" s="767">
        <v>-41.1</v>
      </c>
      <c r="N101" s="768">
        <f>L101+M101</f>
        <v>690.6</v>
      </c>
      <c r="O101" s="769">
        <v>0</v>
      </c>
      <c r="P101" s="767"/>
      <c r="Q101" s="770">
        <f>O101+P101</f>
        <v>0</v>
      </c>
    </row>
    <row r="102" spans="1:17" s="15" customFormat="1" ht="15.75" customHeight="1">
      <c r="A102" s="595"/>
      <c r="B102" s="922" t="s">
        <v>499</v>
      </c>
      <c r="C102" s="922"/>
      <c r="D102" s="923">
        <v>892</v>
      </c>
      <c r="E102" s="924" t="s">
        <v>412</v>
      </c>
      <c r="F102" s="924" t="s">
        <v>387</v>
      </c>
      <c r="G102" s="924" t="s">
        <v>389</v>
      </c>
      <c r="H102" s="925" t="s">
        <v>390</v>
      </c>
      <c r="I102" s="699">
        <f>I103+I104</f>
        <v>3892.4</v>
      </c>
      <c r="J102" s="700">
        <f>J103+J104</f>
        <v>14428.6</v>
      </c>
      <c r="K102" s="701">
        <f>K103+K104</f>
        <v>18321</v>
      </c>
      <c r="L102" s="702">
        <f aca="true" t="shared" si="45" ref="L102:Q102">L103+L104</f>
        <v>3892.4</v>
      </c>
      <c r="M102" s="703">
        <f t="shared" si="45"/>
        <v>230.5</v>
      </c>
      <c r="N102" s="704">
        <f t="shared" si="45"/>
        <v>4122.9</v>
      </c>
      <c r="O102" s="705">
        <f t="shared" si="45"/>
        <v>0</v>
      </c>
      <c r="P102" s="703">
        <f t="shared" si="45"/>
        <v>14198.1</v>
      </c>
      <c r="Q102" s="706">
        <f t="shared" si="45"/>
        <v>14198.1</v>
      </c>
    </row>
    <row r="103" spans="1:17" s="15" customFormat="1" ht="15.75" customHeight="1">
      <c r="A103" s="595"/>
      <c r="B103" s="917" t="s">
        <v>259</v>
      </c>
      <c r="C103" s="899" t="s">
        <v>500</v>
      </c>
      <c r="D103" s="133">
        <v>892</v>
      </c>
      <c r="E103" s="764" t="s">
        <v>412</v>
      </c>
      <c r="F103" s="764" t="s">
        <v>387</v>
      </c>
      <c r="G103" s="918" t="s">
        <v>501</v>
      </c>
      <c r="H103" s="919" t="s">
        <v>492</v>
      </c>
      <c r="I103" s="901">
        <f>L103+O103</f>
        <v>0</v>
      </c>
      <c r="J103" s="84">
        <f>M103+P103</f>
        <v>14198.1</v>
      </c>
      <c r="K103" s="746">
        <f>I103+J103</f>
        <v>14198.1</v>
      </c>
      <c r="L103" s="747">
        <v>0</v>
      </c>
      <c r="M103" s="748"/>
      <c r="N103" s="749">
        <f>L103+M103</f>
        <v>0</v>
      </c>
      <c r="O103" s="750">
        <v>0</v>
      </c>
      <c r="P103" s="748">
        <v>14198.1</v>
      </c>
      <c r="Q103" s="751">
        <f>O103+P103</f>
        <v>14198.1</v>
      </c>
    </row>
    <row r="104" spans="1:17" s="15" customFormat="1" ht="16.5" customHeight="1">
      <c r="A104" s="595"/>
      <c r="B104" s="917"/>
      <c r="C104" s="920" t="s">
        <v>502</v>
      </c>
      <c r="D104" s="133"/>
      <c r="E104" s="764"/>
      <c r="F104" s="764"/>
      <c r="G104" s="39" t="s">
        <v>503</v>
      </c>
      <c r="H104" s="280" t="s">
        <v>492</v>
      </c>
      <c r="I104" s="921">
        <f>L104+O104</f>
        <v>3892.4</v>
      </c>
      <c r="J104" s="102">
        <f>M104+P104</f>
        <v>230.5</v>
      </c>
      <c r="K104" s="765">
        <f>I104+J104</f>
        <v>4122.9</v>
      </c>
      <c r="L104" s="766">
        <v>3892.4</v>
      </c>
      <c r="M104" s="767">
        <v>230.5</v>
      </c>
      <c r="N104" s="768">
        <f>L104+M104</f>
        <v>4122.9</v>
      </c>
      <c r="O104" s="769">
        <v>0</v>
      </c>
      <c r="P104" s="767"/>
      <c r="Q104" s="770">
        <f>O104+P104</f>
        <v>0</v>
      </c>
    </row>
    <row r="105" spans="1:17" s="15" customFormat="1" ht="15.75" customHeight="1">
      <c r="A105" s="595"/>
      <c r="B105" s="926" t="s">
        <v>504</v>
      </c>
      <c r="C105" s="926"/>
      <c r="D105" s="884" t="s">
        <v>386</v>
      </c>
      <c r="E105" s="884" t="s">
        <v>412</v>
      </c>
      <c r="F105" s="884" t="s">
        <v>387</v>
      </c>
      <c r="G105" s="884" t="s">
        <v>389</v>
      </c>
      <c r="H105" s="885" t="s">
        <v>390</v>
      </c>
      <c r="I105" s="528">
        <f>I106+I109</f>
        <v>66.9</v>
      </c>
      <c r="J105" s="126">
        <f>J106+J109</f>
        <v>2069</v>
      </c>
      <c r="K105" s="529">
        <f>K106+K109</f>
        <v>2135.9</v>
      </c>
      <c r="L105" s="530">
        <f aca="true" t="shared" si="46" ref="L105:Q105">L106+L109</f>
        <v>66.9</v>
      </c>
      <c r="M105" s="531">
        <f t="shared" si="46"/>
        <v>1069</v>
      </c>
      <c r="N105" s="532">
        <f t="shared" si="46"/>
        <v>1135.9</v>
      </c>
      <c r="O105" s="533">
        <f t="shared" si="46"/>
        <v>0</v>
      </c>
      <c r="P105" s="531">
        <f t="shared" si="46"/>
        <v>1000</v>
      </c>
      <c r="Q105" s="534">
        <f t="shared" si="46"/>
        <v>1000</v>
      </c>
    </row>
    <row r="106" spans="1:17" s="15" customFormat="1" ht="16.5" customHeight="1">
      <c r="A106" s="595"/>
      <c r="B106" s="927" t="s">
        <v>505</v>
      </c>
      <c r="C106" s="927"/>
      <c r="D106" s="928">
        <v>892</v>
      </c>
      <c r="E106" s="378" t="s">
        <v>412</v>
      </c>
      <c r="F106" s="929" t="s">
        <v>387</v>
      </c>
      <c r="G106" s="907" t="s">
        <v>389</v>
      </c>
      <c r="H106" s="908" t="s">
        <v>390</v>
      </c>
      <c r="I106" s="909">
        <f>I107+I108</f>
        <v>66.9</v>
      </c>
      <c r="J106" s="910">
        <f>J107+J108</f>
        <v>-41</v>
      </c>
      <c r="K106" s="911">
        <f>K107+K108</f>
        <v>25.900000000000006</v>
      </c>
      <c r="L106" s="912">
        <f aca="true" t="shared" si="47" ref="L106:Q106">L107+L108</f>
        <v>66.9</v>
      </c>
      <c r="M106" s="913">
        <f t="shared" si="47"/>
        <v>-41</v>
      </c>
      <c r="N106" s="914">
        <f t="shared" si="47"/>
        <v>25.900000000000006</v>
      </c>
      <c r="O106" s="915">
        <f t="shared" si="47"/>
        <v>0</v>
      </c>
      <c r="P106" s="913">
        <f t="shared" si="47"/>
        <v>0</v>
      </c>
      <c r="Q106" s="916">
        <f t="shared" si="47"/>
        <v>0</v>
      </c>
    </row>
    <row r="107" spans="1:17" s="15" customFormat="1" ht="28.5" customHeight="1" hidden="1">
      <c r="A107" s="595"/>
      <c r="B107" s="898" t="s">
        <v>259</v>
      </c>
      <c r="C107" s="761" t="s">
        <v>506</v>
      </c>
      <c r="D107" s="930">
        <v>892</v>
      </c>
      <c r="E107" s="918" t="s">
        <v>412</v>
      </c>
      <c r="F107" s="918" t="s">
        <v>387</v>
      </c>
      <c r="G107" s="931" t="s">
        <v>507</v>
      </c>
      <c r="H107" s="745" t="s">
        <v>403</v>
      </c>
      <c r="I107" s="903">
        <f>L107+O107</f>
        <v>0</v>
      </c>
      <c r="J107" s="89">
        <f>M107+P107</f>
        <v>0</v>
      </c>
      <c r="K107" s="755">
        <f>I107+J107</f>
        <v>0</v>
      </c>
      <c r="L107" s="756">
        <v>0</v>
      </c>
      <c r="M107" s="757"/>
      <c r="N107" s="758">
        <f>L107+M107</f>
        <v>0</v>
      </c>
      <c r="O107" s="759">
        <v>0</v>
      </c>
      <c r="P107" s="757"/>
      <c r="Q107" s="760">
        <f>O107+P107</f>
        <v>0</v>
      </c>
    </row>
    <row r="108" spans="1:17" s="15" customFormat="1" ht="21" customHeight="1">
      <c r="A108" s="595"/>
      <c r="B108" s="898"/>
      <c r="C108" s="932" t="s">
        <v>508</v>
      </c>
      <c r="D108" s="930"/>
      <c r="E108" s="930"/>
      <c r="F108" s="930"/>
      <c r="G108" s="933" t="s">
        <v>509</v>
      </c>
      <c r="H108" s="753" t="s">
        <v>489</v>
      </c>
      <c r="I108" s="903">
        <f>L108+O108</f>
        <v>66.9</v>
      </c>
      <c r="J108" s="89">
        <f>M108+P108</f>
        <v>-41</v>
      </c>
      <c r="K108" s="755">
        <f>I108+J108</f>
        <v>25.900000000000006</v>
      </c>
      <c r="L108" s="756">
        <v>66.9</v>
      </c>
      <c r="M108" s="757">
        <v>-41</v>
      </c>
      <c r="N108" s="758">
        <f>L108+M108</f>
        <v>25.900000000000006</v>
      </c>
      <c r="O108" s="759">
        <v>0</v>
      </c>
      <c r="P108" s="757"/>
      <c r="Q108" s="760">
        <f>O108+P108</f>
        <v>0</v>
      </c>
    </row>
    <row r="109" spans="1:17" s="15" customFormat="1" ht="12.75" customHeight="1">
      <c r="A109" s="595"/>
      <c r="B109" s="934" t="s">
        <v>510</v>
      </c>
      <c r="C109" s="934"/>
      <c r="D109" s="935">
        <v>892</v>
      </c>
      <c r="E109" s="936" t="s">
        <v>412</v>
      </c>
      <c r="F109" s="924" t="s">
        <v>387</v>
      </c>
      <c r="G109" s="924" t="s">
        <v>389</v>
      </c>
      <c r="H109" s="925" t="s">
        <v>403</v>
      </c>
      <c r="I109" s="699">
        <f>I110+I111</f>
        <v>0</v>
      </c>
      <c r="J109" s="700">
        <f>J110+J111</f>
        <v>2110</v>
      </c>
      <c r="K109" s="701">
        <f>K110+K111</f>
        <v>2110</v>
      </c>
      <c r="L109" s="702">
        <f aca="true" t="shared" si="48" ref="L109:Q109">L110+L111</f>
        <v>0</v>
      </c>
      <c r="M109" s="703">
        <f t="shared" si="48"/>
        <v>1110</v>
      </c>
      <c r="N109" s="704">
        <f t="shared" si="48"/>
        <v>1110</v>
      </c>
      <c r="O109" s="705">
        <f t="shared" si="48"/>
        <v>0</v>
      </c>
      <c r="P109" s="703">
        <f t="shared" si="48"/>
        <v>1000</v>
      </c>
      <c r="Q109" s="706">
        <f t="shared" si="48"/>
        <v>1000</v>
      </c>
    </row>
    <row r="110" spans="1:17" s="15" customFormat="1" ht="15.75" customHeight="1">
      <c r="A110" s="595"/>
      <c r="B110" s="917" t="s">
        <v>259</v>
      </c>
      <c r="C110" s="932" t="s">
        <v>511</v>
      </c>
      <c r="D110" s="937">
        <v>892</v>
      </c>
      <c r="E110" s="298" t="s">
        <v>412</v>
      </c>
      <c r="F110" s="931" t="s">
        <v>387</v>
      </c>
      <c r="G110" s="762" t="s">
        <v>463</v>
      </c>
      <c r="H110" s="698" t="s">
        <v>403</v>
      </c>
      <c r="I110" s="901">
        <f>L110+O110</f>
        <v>0</v>
      </c>
      <c r="J110" s="84">
        <f>M110+P110</f>
        <v>1110</v>
      </c>
      <c r="K110" s="746">
        <f>I110+J110</f>
        <v>1110</v>
      </c>
      <c r="L110" s="747">
        <v>0</v>
      </c>
      <c r="M110" s="748">
        <v>1110</v>
      </c>
      <c r="N110" s="749">
        <f>L110+M110</f>
        <v>1110</v>
      </c>
      <c r="O110" s="750">
        <v>0</v>
      </c>
      <c r="P110" s="748"/>
      <c r="Q110" s="751">
        <f>O110+P110</f>
        <v>0</v>
      </c>
    </row>
    <row r="111" spans="1:17" s="15" customFormat="1" ht="15" customHeight="1">
      <c r="A111" s="595"/>
      <c r="B111" s="917"/>
      <c r="C111" s="938" t="s">
        <v>512</v>
      </c>
      <c r="D111" s="939">
        <v>892</v>
      </c>
      <c r="E111" s="940" t="s">
        <v>412</v>
      </c>
      <c r="F111" s="941" t="s">
        <v>387</v>
      </c>
      <c r="G111" s="764" t="s">
        <v>513</v>
      </c>
      <c r="H111" s="636" t="s">
        <v>403</v>
      </c>
      <c r="I111" s="921">
        <f>L111+O111</f>
        <v>0</v>
      </c>
      <c r="J111" s="102">
        <f>M111+P111</f>
        <v>1000</v>
      </c>
      <c r="K111" s="765">
        <f>I111+J111</f>
        <v>1000</v>
      </c>
      <c r="L111" s="766">
        <v>0</v>
      </c>
      <c r="M111" s="767"/>
      <c r="N111" s="768">
        <f>L111+M111</f>
        <v>0</v>
      </c>
      <c r="O111" s="769">
        <v>0</v>
      </c>
      <c r="P111" s="767">
        <v>1000</v>
      </c>
      <c r="Q111" s="770">
        <f>O111+P111</f>
        <v>1000</v>
      </c>
    </row>
    <row r="112" spans="1:17" s="15" customFormat="1" ht="18.75" customHeight="1">
      <c r="A112" s="942" t="s">
        <v>514</v>
      </c>
      <c r="B112" s="942"/>
      <c r="C112" s="942"/>
      <c r="D112" s="686" t="s">
        <v>386</v>
      </c>
      <c r="E112" s="943" t="s">
        <v>412</v>
      </c>
      <c r="F112" s="686" t="s">
        <v>397</v>
      </c>
      <c r="G112" s="686" t="s">
        <v>389</v>
      </c>
      <c r="H112" s="944" t="s">
        <v>390</v>
      </c>
      <c r="I112" s="528">
        <f>I113+I117+I120+I123</f>
        <v>11800</v>
      </c>
      <c r="J112" s="945">
        <f>J113+J117+J120+J123</f>
        <v>-1905</v>
      </c>
      <c r="K112" s="529">
        <f>K113+K117+K120+K123</f>
        <v>9895</v>
      </c>
      <c r="L112" s="530">
        <f aca="true" t="shared" si="49" ref="L112:Q112">L113+L117+L120+L123</f>
        <v>11800</v>
      </c>
      <c r="M112" s="946">
        <f t="shared" si="49"/>
        <v>-2005</v>
      </c>
      <c r="N112" s="532">
        <f t="shared" si="49"/>
        <v>9795</v>
      </c>
      <c r="O112" s="533">
        <f t="shared" si="49"/>
        <v>0</v>
      </c>
      <c r="P112" s="946">
        <f t="shared" si="49"/>
        <v>100</v>
      </c>
      <c r="Q112" s="534">
        <f t="shared" si="49"/>
        <v>100</v>
      </c>
    </row>
    <row r="113" spans="1:17" s="15" customFormat="1" ht="14.25" customHeight="1">
      <c r="A113" s="947" t="s">
        <v>432</v>
      </c>
      <c r="B113" s="948" t="s">
        <v>515</v>
      </c>
      <c r="C113" s="948"/>
      <c r="D113" s="642">
        <v>892</v>
      </c>
      <c r="E113" s="642" t="s">
        <v>412</v>
      </c>
      <c r="F113" s="642" t="s">
        <v>397</v>
      </c>
      <c r="G113" s="642" t="s">
        <v>516</v>
      </c>
      <c r="H113" s="949" t="s">
        <v>390</v>
      </c>
      <c r="I113" s="615">
        <f>I114+I115+I116</f>
        <v>6000</v>
      </c>
      <c r="J113" s="409">
        <f>J114+J115+J116</f>
        <v>0</v>
      </c>
      <c r="K113" s="616">
        <f>K114+K115+K116</f>
        <v>6000</v>
      </c>
      <c r="L113" s="617">
        <f aca="true" t="shared" si="50" ref="L113:Q113">L114+L115+L116</f>
        <v>6000</v>
      </c>
      <c r="M113" s="618">
        <f t="shared" si="50"/>
        <v>0</v>
      </c>
      <c r="N113" s="619">
        <f t="shared" si="50"/>
        <v>6000</v>
      </c>
      <c r="O113" s="620">
        <f t="shared" si="50"/>
        <v>0</v>
      </c>
      <c r="P113" s="618">
        <f t="shared" si="50"/>
        <v>0</v>
      </c>
      <c r="Q113" s="621">
        <f t="shared" si="50"/>
        <v>0</v>
      </c>
    </row>
    <row r="114" spans="1:17" s="15" customFormat="1" ht="13.5" customHeight="1">
      <c r="A114" s="947"/>
      <c r="B114" s="525" t="s">
        <v>259</v>
      </c>
      <c r="C114" s="950" t="s">
        <v>517</v>
      </c>
      <c r="D114" s="593" t="s">
        <v>386</v>
      </c>
      <c r="E114" s="593" t="s">
        <v>412</v>
      </c>
      <c r="F114" s="593" t="s">
        <v>397</v>
      </c>
      <c r="G114" s="593" t="s">
        <v>516</v>
      </c>
      <c r="H114" s="736" t="s">
        <v>403</v>
      </c>
      <c r="I114" s="578">
        <f aca="true" t="shared" si="51" ref="I114:J116">L114+O114</f>
        <v>5000</v>
      </c>
      <c r="J114" s="579">
        <f t="shared" si="51"/>
        <v>0</v>
      </c>
      <c r="K114" s="580">
        <f>I114+J114</f>
        <v>5000</v>
      </c>
      <c r="L114" s="581">
        <v>5000</v>
      </c>
      <c r="M114" s="582"/>
      <c r="N114" s="583">
        <f>L114+M114</f>
        <v>5000</v>
      </c>
      <c r="O114" s="584">
        <v>0</v>
      </c>
      <c r="P114" s="582"/>
      <c r="Q114" s="585">
        <f>O114+P114</f>
        <v>0</v>
      </c>
    </row>
    <row r="115" spans="1:17" s="15" customFormat="1" ht="12" customHeight="1">
      <c r="A115" s="947"/>
      <c r="B115" s="525"/>
      <c r="C115" s="938" t="s">
        <v>518</v>
      </c>
      <c r="D115" s="593"/>
      <c r="E115" s="593"/>
      <c r="F115" s="593"/>
      <c r="G115" s="593"/>
      <c r="H115" s="745" t="s">
        <v>403</v>
      </c>
      <c r="I115" s="548">
        <f t="shared" si="51"/>
        <v>1000</v>
      </c>
      <c r="J115" s="549">
        <f t="shared" si="51"/>
        <v>0</v>
      </c>
      <c r="K115" s="550">
        <f>I115+J115</f>
        <v>1000</v>
      </c>
      <c r="L115" s="551">
        <v>1000</v>
      </c>
      <c r="M115" s="552"/>
      <c r="N115" s="553">
        <f>L115+M115</f>
        <v>1000</v>
      </c>
      <c r="O115" s="554">
        <v>0</v>
      </c>
      <c r="P115" s="552"/>
      <c r="Q115" s="555">
        <f>O115+P115</f>
        <v>0</v>
      </c>
    </row>
    <row r="116" spans="1:17" s="15" customFormat="1" ht="11.25" customHeight="1" hidden="1">
      <c r="A116" s="947"/>
      <c r="B116" s="525"/>
      <c r="C116" s="951" t="s">
        <v>519</v>
      </c>
      <c r="D116" s="593"/>
      <c r="E116" s="593"/>
      <c r="F116" s="593"/>
      <c r="G116" s="593"/>
      <c r="H116" s="952" t="s">
        <v>459</v>
      </c>
      <c r="I116" s="561">
        <f t="shared" si="51"/>
        <v>0</v>
      </c>
      <c r="J116" s="562">
        <f t="shared" si="51"/>
        <v>0</v>
      </c>
      <c r="K116" s="563">
        <f>I116+J116</f>
        <v>0</v>
      </c>
      <c r="L116" s="564">
        <v>0</v>
      </c>
      <c r="M116" s="565"/>
      <c r="N116" s="566">
        <f>L116+M116</f>
        <v>0</v>
      </c>
      <c r="O116" s="567">
        <v>0</v>
      </c>
      <c r="P116" s="565"/>
      <c r="Q116" s="568">
        <f>O116+P116</f>
        <v>0</v>
      </c>
    </row>
    <row r="117" spans="1:17" s="15" customFormat="1" ht="15.75" customHeight="1">
      <c r="A117" s="947"/>
      <c r="B117" s="953" t="s">
        <v>520</v>
      </c>
      <c r="C117" s="953"/>
      <c r="D117" s="772">
        <v>892</v>
      </c>
      <c r="E117" s="772" t="s">
        <v>412</v>
      </c>
      <c r="F117" s="772" t="s">
        <v>397</v>
      </c>
      <c r="G117" s="772" t="s">
        <v>389</v>
      </c>
      <c r="H117" s="954" t="s">
        <v>390</v>
      </c>
      <c r="I117" s="431">
        <f>I118+I119</f>
        <v>1000</v>
      </c>
      <c r="J117" s="356">
        <f>J118+J119</f>
        <v>0</v>
      </c>
      <c r="K117" s="433">
        <f>K118+K119</f>
        <v>1000</v>
      </c>
      <c r="L117" s="539">
        <f aca="true" t="shared" si="52" ref="L117:Q117">L118+L119</f>
        <v>1000</v>
      </c>
      <c r="M117" s="540">
        <f t="shared" si="52"/>
        <v>0</v>
      </c>
      <c r="N117" s="541">
        <f t="shared" si="52"/>
        <v>1000</v>
      </c>
      <c r="O117" s="542">
        <f t="shared" si="52"/>
        <v>0</v>
      </c>
      <c r="P117" s="540">
        <f t="shared" si="52"/>
        <v>0</v>
      </c>
      <c r="Q117" s="543">
        <f t="shared" si="52"/>
        <v>0</v>
      </c>
    </row>
    <row r="118" spans="1:17" s="15" customFormat="1" ht="13.5" customHeight="1">
      <c r="A118" s="947"/>
      <c r="B118" s="917" t="s">
        <v>259</v>
      </c>
      <c r="C118" s="938" t="s">
        <v>521</v>
      </c>
      <c r="D118" s="697">
        <v>892</v>
      </c>
      <c r="E118" s="697" t="s">
        <v>412</v>
      </c>
      <c r="F118" s="697" t="s">
        <v>397</v>
      </c>
      <c r="G118" s="697" t="s">
        <v>522</v>
      </c>
      <c r="H118" s="753" t="s">
        <v>403</v>
      </c>
      <c r="I118" s="901">
        <f>L118+O118</f>
        <v>1000</v>
      </c>
      <c r="J118" s="84">
        <f>M118+P118</f>
        <v>0</v>
      </c>
      <c r="K118" s="746">
        <f>I118+J118</f>
        <v>1000</v>
      </c>
      <c r="L118" s="747">
        <v>1000</v>
      </c>
      <c r="M118" s="748"/>
      <c r="N118" s="749">
        <f>L118+M118</f>
        <v>1000</v>
      </c>
      <c r="O118" s="750">
        <v>0</v>
      </c>
      <c r="P118" s="748"/>
      <c r="Q118" s="751">
        <f>O118+P118</f>
        <v>0</v>
      </c>
    </row>
    <row r="119" spans="1:17" s="15" customFormat="1" ht="15" customHeight="1">
      <c r="A119" s="947"/>
      <c r="B119" s="917"/>
      <c r="C119" s="938" t="s">
        <v>523</v>
      </c>
      <c r="D119" s="133">
        <v>892</v>
      </c>
      <c r="E119" s="133" t="s">
        <v>412</v>
      </c>
      <c r="F119" s="133" t="s">
        <v>397</v>
      </c>
      <c r="G119" s="832" t="s">
        <v>463</v>
      </c>
      <c r="H119" s="955" t="s">
        <v>403</v>
      </c>
      <c r="I119" s="921">
        <f>L119+O119</f>
        <v>0</v>
      </c>
      <c r="J119" s="102">
        <f>M119+P119</f>
        <v>0</v>
      </c>
      <c r="K119" s="765">
        <f>I119+J119</f>
        <v>0</v>
      </c>
      <c r="L119" s="766">
        <v>0</v>
      </c>
      <c r="M119" s="767"/>
      <c r="N119" s="768">
        <f>L119+M119</f>
        <v>0</v>
      </c>
      <c r="O119" s="769">
        <v>0</v>
      </c>
      <c r="P119" s="767"/>
      <c r="Q119" s="770">
        <f>O119+P119</f>
        <v>0</v>
      </c>
    </row>
    <row r="120" spans="1:17" s="15" customFormat="1" ht="18" customHeight="1">
      <c r="A120" s="947"/>
      <c r="B120" s="953" t="s">
        <v>524</v>
      </c>
      <c r="C120" s="953"/>
      <c r="D120" s="956" t="s">
        <v>386</v>
      </c>
      <c r="E120" s="772" t="s">
        <v>412</v>
      </c>
      <c r="F120" s="772" t="s">
        <v>397</v>
      </c>
      <c r="G120" s="772" t="s">
        <v>389</v>
      </c>
      <c r="H120" s="954" t="s">
        <v>390</v>
      </c>
      <c r="I120" s="431">
        <f>I121+I122</f>
        <v>700</v>
      </c>
      <c r="J120" s="356">
        <f>J121+J122</f>
        <v>0</v>
      </c>
      <c r="K120" s="433">
        <f>K121+K122</f>
        <v>700</v>
      </c>
      <c r="L120" s="539">
        <f aca="true" t="shared" si="53" ref="L120:Q120">L121+L122</f>
        <v>700</v>
      </c>
      <c r="M120" s="540">
        <f t="shared" si="53"/>
        <v>0</v>
      </c>
      <c r="N120" s="541">
        <f t="shared" si="53"/>
        <v>700</v>
      </c>
      <c r="O120" s="542">
        <f t="shared" si="53"/>
        <v>0</v>
      </c>
      <c r="P120" s="540">
        <f t="shared" si="53"/>
        <v>0</v>
      </c>
      <c r="Q120" s="543">
        <f t="shared" si="53"/>
        <v>0</v>
      </c>
    </row>
    <row r="121" spans="1:17" s="15" customFormat="1" ht="13.5" customHeight="1">
      <c r="A121" s="947"/>
      <c r="B121" s="917" t="s">
        <v>259</v>
      </c>
      <c r="C121" s="938" t="s">
        <v>521</v>
      </c>
      <c r="D121" s="762" t="s">
        <v>386</v>
      </c>
      <c r="E121" s="298" t="s">
        <v>412</v>
      </c>
      <c r="F121" s="298" t="s">
        <v>397</v>
      </c>
      <c r="G121" s="762" t="s">
        <v>525</v>
      </c>
      <c r="H121" s="753" t="s">
        <v>403</v>
      </c>
      <c r="I121" s="901">
        <f>L121+O121</f>
        <v>700</v>
      </c>
      <c r="J121" s="84">
        <f>M121+P121</f>
        <v>0</v>
      </c>
      <c r="K121" s="746">
        <f>I121+J121</f>
        <v>700</v>
      </c>
      <c r="L121" s="747">
        <v>700</v>
      </c>
      <c r="M121" s="748"/>
      <c r="N121" s="749">
        <f>L121+M121</f>
        <v>700</v>
      </c>
      <c r="O121" s="750">
        <v>0</v>
      </c>
      <c r="P121" s="748"/>
      <c r="Q121" s="751">
        <f>O121+P121</f>
        <v>0</v>
      </c>
    </row>
    <row r="122" spans="1:17" s="15" customFormat="1" ht="12" customHeight="1">
      <c r="A122" s="947"/>
      <c r="B122" s="917"/>
      <c r="C122" s="938" t="s">
        <v>523</v>
      </c>
      <c r="D122" s="133" t="s">
        <v>386</v>
      </c>
      <c r="E122" s="133" t="s">
        <v>412</v>
      </c>
      <c r="F122" s="133" t="s">
        <v>397</v>
      </c>
      <c r="G122" s="832" t="s">
        <v>463</v>
      </c>
      <c r="H122" s="955" t="s">
        <v>403</v>
      </c>
      <c r="I122" s="921">
        <f>L122+O122</f>
        <v>0</v>
      </c>
      <c r="J122" s="102">
        <f>M122+P122</f>
        <v>0</v>
      </c>
      <c r="K122" s="765">
        <f>I122+J122</f>
        <v>0</v>
      </c>
      <c r="L122" s="766">
        <v>0</v>
      </c>
      <c r="M122" s="767"/>
      <c r="N122" s="768">
        <f>L122+M122</f>
        <v>0</v>
      </c>
      <c r="O122" s="769">
        <v>0</v>
      </c>
      <c r="P122" s="767"/>
      <c r="Q122" s="770">
        <f>O122+P122</f>
        <v>0</v>
      </c>
    </row>
    <row r="123" spans="1:17" s="15" customFormat="1" ht="15.75" customHeight="1">
      <c r="A123" s="947"/>
      <c r="B123" s="953" t="s">
        <v>526</v>
      </c>
      <c r="C123" s="953"/>
      <c r="D123" s="772">
        <v>892</v>
      </c>
      <c r="E123" s="772" t="s">
        <v>412</v>
      </c>
      <c r="F123" s="772" t="s">
        <v>397</v>
      </c>
      <c r="G123" s="772" t="s">
        <v>389</v>
      </c>
      <c r="H123" s="954" t="s">
        <v>390</v>
      </c>
      <c r="I123" s="431">
        <f>I124+I125+I126+I127</f>
        <v>4100</v>
      </c>
      <c r="J123" s="356">
        <f aca="true" t="shared" si="54" ref="J123:Q123">J124+J125+J126+J127</f>
        <v>-1905</v>
      </c>
      <c r="K123" s="433">
        <f t="shared" si="54"/>
        <v>2195</v>
      </c>
      <c r="L123" s="539">
        <f t="shared" si="54"/>
        <v>4100</v>
      </c>
      <c r="M123" s="540">
        <f t="shared" si="54"/>
        <v>-2005</v>
      </c>
      <c r="N123" s="541">
        <f t="shared" si="54"/>
        <v>2095</v>
      </c>
      <c r="O123" s="542">
        <f t="shared" si="54"/>
        <v>0</v>
      </c>
      <c r="P123" s="540">
        <f t="shared" si="54"/>
        <v>100</v>
      </c>
      <c r="Q123" s="543">
        <f t="shared" si="54"/>
        <v>100</v>
      </c>
    </row>
    <row r="124" spans="1:17" s="15" customFormat="1" ht="15" customHeight="1">
      <c r="A124" s="947"/>
      <c r="B124" s="957" t="s">
        <v>259</v>
      </c>
      <c r="C124" s="938" t="s">
        <v>527</v>
      </c>
      <c r="D124" s="762">
        <v>892</v>
      </c>
      <c r="E124" s="762" t="s">
        <v>412</v>
      </c>
      <c r="F124" s="762" t="s">
        <v>397</v>
      </c>
      <c r="G124" s="762" t="s">
        <v>528</v>
      </c>
      <c r="H124" s="745" t="s">
        <v>403</v>
      </c>
      <c r="I124" s="901">
        <f aca="true" t="shared" si="55" ref="I124:J127">L124+O124</f>
        <v>1000</v>
      </c>
      <c r="J124" s="84">
        <f t="shared" si="55"/>
        <v>0</v>
      </c>
      <c r="K124" s="746">
        <f>I124+J124</f>
        <v>1000</v>
      </c>
      <c r="L124" s="747">
        <v>1000</v>
      </c>
      <c r="M124" s="748"/>
      <c r="N124" s="749">
        <f>L124+M124</f>
        <v>1000</v>
      </c>
      <c r="O124" s="750">
        <v>0</v>
      </c>
      <c r="P124" s="748"/>
      <c r="Q124" s="751">
        <f>O124+P124</f>
        <v>0</v>
      </c>
    </row>
    <row r="125" spans="1:17" s="15" customFormat="1" ht="20.25" customHeight="1" hidden="1">
      <c r="A125" s="947"/>
      <c r="B125" s="957"/>
      <c r="C125" s="761" t="s">
        <v>529</v>
      </c>
      <c r="D125" s="762" t="s">
        <v>386</v>
      </c>
      <c r="E125" s="762" t="s">
        <v>412</v>
      </c>
      <c r="F125" s="762" t="s">
        <v>397</v>
      </c>
      <c r="G125" s="762" t="s">
        <v>530</v>
      </c>
      <c r="H125" s="958" t="s">
        <v>403</v>
      </c>
      <c r="I125" s="901">
        <f t="shared" si="55"/>
        <v>0</v>
      </c>
      <c r="J125" s="84">
        <f t="shared" si="55"/>
        <v>0</v>
      </c>
      <c r="K125" s="746">
        <f>I125+J125</f>
        <v>0</v>
      </c>
      <c r="L125" s="747">
        <v>0</v>
      </c>
      <c r="M125" s="748"/>
      <c r="N125" s="749">
        <f>L125+M125</f>
        <v>0</v>
      </c>
      <c r="O125" s="750">
        <v>0</v>
      </c>
      <c r="P125" s="748"/>
      <c r="Q125" s="751">
        <f>O125+P125</f>
        <v>0</v>
      </c>
    </row>
    <row r="126" spans="1:17" s="15" customFormat="1" ht="15.75" customHeight="1">
      <c r="A126" s="947"/>
      <c r="B126" s="957"/>
      <c r="C126" s="938" t="s">
        <v>512</v>
      </c>
      <c r="D126" s="697" t="s">
        <v>386</v>
      </c>
      <c r="E126" s="697" t="s">
        <v>397</v>
      </c>
      <c r="F126" s="697" t="s">
        <v>397</v>
      </c>
      <c r="G126" s="697" t="s">
        <v>513</v>
      </c>
      <c r="H126" s="708" t="s">
        <v>403</v>
      </c>
      <c r="I126" s="901">
        <f>L126+O126</f>
        <v>0</v>
      </c>
      <c r="J126" s="84">
        <f>M126+P126</f>
        <v>100</v>
      </c>
      <c r="K126" s="746">
        <f>I126+J126</f>
        <v>100</v>
      </c>
      <c r="L126" s="747">
        <v>0</v>
      </c>
      <c r="M126" s="748"/>
      <c r="N126" s="749">
        <f>L126+M126</f>
        <v>0</v>
      </c>
      <c r="O126" s="750">
        <v>0</v>
      </c>
      <c r="P126" s="748">
        <v>100</v>
      </c>
      <c r="Q126" s="751">
        <f>O126+P126</f>
        <v>100</v>
      </c>
    </row>
    <row r="127" spans="1:17" s="15" customFormat="1" ht="15" customHeight="1">
      <c r="A127" s="947"/>
      <c r="B127" s="957"/>
      <c r="C127" s="959" t="s">
        <v>523</v>
      </c>
      <c r="D127" s="133" t="s">
        <v>386</v>
      </c>
      <c r="E127" s="133" t="s">
        <v>412</v>
      </c>
      <c r="F127" s="133" t="s">
        <v>397</v>
      </c>
      <c r="G127" s="764" t="s">
        <v>463</v>
      </c>
      <c r="H127" s="952" t="s">
        <v>403</v>
      </c>
      <c r="I127" s="921">
        <f t="shared" si="55"/>
        <v>3100</v>
      </c>
      <c r="J127" s="102">
        <f t="shared" si="55"/>
        <v>-2005</v>
      </c>
      <c r="K127" s="765">
        <f>I127+J127</f>
        <v>1095</v>
      </c>
      <c r="L127" s="766">
        <v>3100</v>
      </c>
      <c r="M127" s="767">
        <v>-2005</v>
      </c>
      <c r="N127" s="768">
        <f>L127+M127</f>
        <v>1095</v>
      </c>
      <c r="O127" s="769">
        <v>0</v>
      </c>
      <c r="P127" s="767"/>
      <c r="Q127" s="770">
        <f>O127+P127</f>
        <v>0</v>
      </c>
    </row>
    <row r="128" spans="1:17" s="15" customFormat="1" ht="16.5" customHeight="1">
      <c r="A128" s="942" t="s">
        <v>531</v>
      </c>
      <c r="B128" s="942"/>
      <c r="C128" s="942"/>
      <c r="D128" s="686" t="s">
        <v>386</v>
      </c>
      <c r="E128" s="686" t="s">
        <v>412</v>
      </c>
      <c r="F128" s="686" t="s">
        <v>412</v>
      </c>
      <c r="G128" s="686" t="s">
        <v>389</v>
      </c>
      <c r="H128" s="944" t="s">
        <v>390</v>
      </c>
      <c r="I128" s="528">
        <f>I129+I132</f>
        <v>5254</v>
      </c>
      <c r="J128" s="945">
        <f>J129+J132</f>
        <v>0</v>
      </c>
      <c r="K128" s="529">
        <f>K129+K132</f>
        <v>5254</v>
      </c>
      <c r="L128" s="530">
        <f aca="true" t="shared" si="56" ref="L128:Q128">L129+L132</f>
        <v>5254</v>
      </c>
      <c r="M128" s="946">
        <f t="shared" si="56"/>
        <v>0</v>
      </c>
      <c r="N128" s="532">
        <f t="shared" si="56"/>
        <v>5254</v>
      </c>
      <c r="O128" s="533">
        <f t="shared" si="56"/>
        <v>0</v>
      </c>
      <c r="P128" s="946">
        <f t="shared" si="56"/>
        <v>0</v>
      </c>
      <c r="Q128" s="534">
        <f t="shared" si="56"/>
        <v>0</v>
      </c>
    </row>
    <row r="129" spans="1:17" s="15" customFormat="1" ht="14.25" customHeight="1">
      <c r="A129" s="960" t="s">
        <v>480</v>
      </c>
      <c r="B129" s="961" t="s">
        <v>532</v>
      </c>
      <c r="C129" s="961"/>
      <c r="D129" s="576" t="s">
        <v>386</v>
      </c>
      <c r="E129" s="576" t="s">
        <v>412</v>
      </c>
      <c r="F129" s="576" t="s">
        <v>412</v>
      </c>
      <c r="G129" s="526" t="s">
        <v>533</v>
      </c>
      <c r="H129" s="527" t="s">
        <v>390</v>
      </c>
      <c r="I129" s="615">
        <f>J129+K129</f>
        <v>5254</v>
      </c>
      <c r="J129" s="409">
        <f>J130+J131</f>
        <v>0</v>
      </c>
      <c r="K129" s="616">
        <f>K130+K131</f>
        <v>5254</v>
      </c>
      <c r="L129" s="617">
        <f aca="true" t="shared" si="57" ref="L129:Q129">L130+L131</f>
        <v>5254</v>
      </c>
      <c r="M129" s="618">
        <f t="shared" si="57"/>
        <v>0</v>
      </c>
      <c r="N129" s="619">
        <f t="shared" si="57"/>
        <v>5254</v>
      </c>
      <c r="O129" s="620">
        <f t="shared" si="57"/>
        <v>0</v>
      </c>
      <c r="P129" s="618">
        <f t="shared" si="57"/>
        <v>0</v>
      </c>
      <c r="Q129" s="621">
        <f t="shared" si="57"/>
        <v>0</v>
      </c>
    </row>
    <row r="130" spans="1:17" s="15" customFormat="1" ht="21" customHeight="1">
      <c r="A130" s="960"/>
      <c r="B130" s="962" t="s">
        <v>259</v>
      </c>
      <c r="C130" s="575" t="s">
        <v>401</v>
      </c>
      <c r="D130" s="576" t="s">
        <v>386</v>
      </c>
      <c r="E130" s="576" t="s">
        <v>412</v>
      </c>
      <c r="F130" s="576" t="s">
        <v>412</v>
      </c>
      <c r="G130" s="513" t="s">
        <v>533</v>
      </c>
      <c r="H130" s="963" t="s">
        <v>395</v>
      </c>
      <c r="I130" s="737">
        <f aca="true" t="shared" si="58" ref="I130:J132">L130+O130</f>
        <v>4815.6</v>
      </c>
      <c r="J130" s="964">
        <f t="shared" si="58"/>
        <v>0</v>
      </c>
      <c r="K130" s="965">
        <f>I130+J130</f>
        <v>4815.6</v>
      </c>
      <c r="L130" s="966">
        <v>4815.6</v>
      </c>
      <c r="M130" s="967"/>
      <c r="N130" s="968">
        <f>L130+M130</f>
        <v>4815.6</v>
      </c>
      <c r="O130" s="969">
        <v>0</v>
      </c>
      <c r="P130" s="967"/>
      <c r="Q130" s="970">
        <f>O130+P130</f>
        <v>0</v>
      </c>
    </row>
    <row r="131" spans="1:17" s="15" customFormat="1" ht="21" customHeight="1">
      <c r="A131" s="960"/>
      <c r="B131" s="962"/>
      <c r="C131" s="586" t="s">
        <v>402</v>
      </c>
      <c r="D131" s="576"/>
      <c r="E131" s="576"/>
      <c r="F131" s="576"/>
      <c r="G131" s="513"/>
      <c r="H131" s="651" t="s">
        <v>403</v>
      </c>
      <c r="I131" s="652">
        <f t="shared" si="58"/>
        <v>438.4</v>
      </c>
      <c r="J131" s="653">
        <f t="shared" si="58"/>
        <v>0</v>
      </c>
      <c r="K131" s="654">
        <f>I131+J131</f>
        <v>438.4</v>
      </c>
      <c r="L131" s="655">
        <v>438.4</v>
      </c>
      <c r="M131" s="656"/>
      <c r="N131" s="657">
        <f>L131+M131</f>
        <v>438.4</v>
      </c>
      <c r="O131" s="658">
        <v>0</v>
      </c>
      <c r="P131" s="656"/>
      <c r="Q131" s="659">
        <f>O131+P131</f>
        <v>0</v>
      </c>
    </row>
    <row r="132" spans="1:17" s="15" customFormat="1" ht="0.75" customHeight="1">
      <c r="A132" s="960"/>
      <c r="B132" s="971" t="s">
        <v>534</v>
      </c>
      <c r="C132" s="971"/>
      <c r="D132" s="972">
        <v>892</v>
      </c>
      <c r="E132" s="973" t="s">
        <v>412</v>
      </c>
      <c r="F132" s="973" t="s">
        <v>412</v>
      </c>
      <c r="G132" s="974" t="s">
        <v>535</v>
      </c>
      <c r="H132" s="975" t="s">
        <v>403</v>
      </c>
      <c r="I132" s="976">
        <f t="shared" si="58"/>
        <v>0</v>
      </c>
      <c r="J132" s="977">
        <f t="shared" si="58"/>
        <v>0</v>
      </c>
      <c r="K132" s="978">
        <f>I132+J132</f>
        <v>0</v>
      </c>
      <c r="L132" s="979">
        <v>0</v>
      </c>
      <c r="M132" s="980"/>
      <c r="N132" s="981">
        <f>L132+M132</f>
        <v>0</v>
      </c>
      <c r="O132" s="982">
        <v>0</v>
      </c>
      <c r="P132" s="980"/>
      <c r="Q132" s="983">
        <f>O132+P132</f>
        <v>0</v>
      </c>
    </row>
    <row r="133" spans="1:17" s="15" customFormat="1" ht="6" customHeight="1">
      <c r="A133" s="660"/>
      <c r="B133" s="984"/>
      <c r="C133" s="985"/>
      <c r="D133" s="986"/>
      <c r="E133" s="865"/>
      <c r="F133" s="865"/>
      <c r="G133" s="865"/>
      <c r="H133" s="987"/>
      <c r="I133" s="665"/>
      <c r="J133" s="666"/>
      <c r="K133" s="665"/>
      <c r="L133" s="665"/>
      <c r="M133" s="666"/>
      <c r="N133" s="665"/>
      <c r="O133" s="665"/>
      <c r="P133" s="666"/>
      <c r="Q133" s="665"/>
    </row>
    <row r="134" spans="1:17" s="15" customFormat="1" ht="15.75" customHeight="1">
      <c r="A134" s="667"/>
      <c r="B134" s="988"/>
      <c r="C134" s="989"/>
      <c r="D134" s="990"/>
      <c r="E134" s="871"/>
      <c r="F134" s="871"/>
      <c r="G134" s="871"/>
      <c r="H134" s="991"/>
      <c r="I134" s="445"/>
      <c r="J134" s="672"/>
      <c r="K134" s="445"/>
      <c r="L134" s="445"/>
      <c r="M134" s="672"/>
      <c r="N134" s="445"/>
      <c r="O134" s="445"/>
      <c r="P134" s="672"/>
      <c r="Q134" s="445"/>
    </row>
    <row r="135" spans="1:17" s="15" customFormat="1" ht="23.25" customHeight="1">
      <c r="A135" s="484" t="s">
        <v>536</v>
      </c>
      <c r="B135" s="484"/>
      <c r="C135" s="484"/>
      <c r="D135" s="485" t="s">
        <v>386</v>
      </c>
      <c r="E135" s="486" t="s">
        <v>422</v>
      </c>
      <c r="F135" s="489" t="s">
        <v>388</v>
      </c>
      <c r="G135" s="992" t="s">
        <v>389</v>
      </c>
      <c r="H135" s="489" t="s">
        <v>390</v>
      </c>
      <c r="I135" s="25">
        <f>I137+I138+I139+I140</f>
        <v>375807.3</v>
      </c>
      <c r="J135" s="26">
        <f>J137+J138+J139+J140</f>
        <v>1465</v>
      </c>
      <c r="K135" s="27">
        <f>K137+K138+K139+K140</f>
        <v>377272.3</v>
      </c>
      <c r="L135" s="490">
        <f aca="true" t="shared" si="59" ref="L135:Q135">L137+L138+L139+L140</f>
        <v>199362.7</v>
      </c>
      <c r="M135" s="491">
        <f t="shared" si="59"/>
        <v>485</v>
      </c>
      <c r="N135" s="492">
        <f t="shared" si="59"/>
        <v>199847.7</v>
      </c>
      <c r="O135" s="493">
        <f t="shared" si="59"/>
        <v>176444.59999999998</v>
      </c>
      <c r="P135" s="491">
        <f t="shared" si="59"/>
        <v>980</v>
      </c>
      <c r="Q135" s="494">
        <f t="shared" si="59"/>
        <v>177424.59999999998</v>
      </c>
    </row>
    <row r="136" spans="1:17" s="15" customFormat="1" ht="9.75" customHeight="1">
      <c r="A136" s="495" t="s">
        <v>391</v>
      </c>
      <c r="B136" s="495"/>
      <c r="C136" s="495"/>
      <c r="D136" s="993"/>
      <c r="E136" s="497"/>
      <c r="F136" s="498"/>
      <c r="G136" s="875"/>
      <c r="H136" s="500"/>
      <c r="I136" s="501">
        <f>I135/I319</f>
        <v>0.7543035412638975</v>
      </c>
      <c r="J136" s="502"/>
      <c r="K136" s="503">
        <f>K135/K319</f>
        <v>0.6040001095060716</v>
      </c>
      <c r="L136" s="504">
        <f aca="true" t="shared" si="60" ref="L136:Q136">L135/L319</f>
        <v>0.6718566123194512</v>
      </c>
      <c r="M136" s="505"/>
      <c r="N136" s="506">
        <f t="shared" si="60"/>
        <v>0.6627197056343265</v>
      </c>
      <c r="O136" s="507">
        <f t="shared" si="60"/>
        <v>0.8757268581661237</v>
      </c>
      <c r="P136" s="505"/>
      <c r="Q136" s="508">
        <f t="shared" si="60"/>
        <v>0.549189948803031</v>
      </c>
    </row>
    <row r="137" spans="1:17" s="15" customFormat="1" ht="13.5" customHeight="1">
      <c r="A137" s="994" t="s">
        <v>537</v>
      </c>
      <c r="B137" s="995" t="s">
        <v>538</v>
      </c>
      <c r="C137" s="995"/>
      <c r="D137" s="996" t="s">
        <v>386</v>
      </c>
      <c r="E137" s="997" t="s">
        <v>422</v>
      </c>
      <c r="F137" s="998" t="s">
        <v>387</v>
      </c>
      <c r="G137" s="996" t="s">
        <v>389</v>
      </c>
      <c r="H137" s="998" t="s">
        <v>390</v>
      </c>
      <c r="I137" s="999">
        <f>I186</f>
        <v>137604.5</v>
      </c>
      <c r="J137" s="1000">
        <f>J186</f>
        <v>595.5</v>
      </c>
      <c r="K137" s="1001">
        <f>K186</f>
        <v>138200</v>
      </c>
      <c r="L137" s="1002">
        <f aca="true" t="shared" si="61" ref="L137:Q137">L186</f>
        <v>88549.5</v>
      </c>
      <c r="M137" s="1003">
        <f t="shared" si="61"/>
        <v>265.5</v>
      </c>
      <c r="N137" s="1004">
        <f t="shared" si="61"/>
        <v>88815</v>
      </c>
      <c r="O137" s="1005">
        <f t="shared" si="61"/>
        <v>49055</v>
      </c>
      <c r="P137" s="1003">
        <f t="shared" si="61"/>
        <v>330</v>
      </c>
      <c r="Q137" s="1006">
        <f t="shared" si="61"/>
        <v>49385</v>
      </c>
    </row>
    <row r="138" spans="1:17" s="15" customFormat="1" ht="15" customHeight="1">
      <c r="A138" s="994"/>
      <c r="B138" s="1007" t="s">
        <v>539</v>
      </c>
      <c r="C138" s="1007"/>
      <c r="D138" s="1008" t="s">
        <v>386</v>
      </c>
      <c r="E138" s="1009" t="s">
        <v>422</v>
      </c>
      <c r="F138" s="1010" t="s">
        <v>393</v>
      </c>
      <c r="G138" s="1011" t="s">
        <v>389</v>
      </c>
      <c r="H138" s="1010" t="s">
        <v>390</v>
      </c>
      <c r="I138" s="1012">
        <f aca="true" t="shared" si="62" ref="I138:K139">I240</f>
        <v>225552.3</v>
      </c>
      <c r="J138" s="1013">
        <f t="shared" si="62"/>
        <v>869.5</v>
      </c>
      <c r="K138" s="1014">
        <f t="shared" si="62"/>
        <v>226421.8</v>
      </c>
      <c r="L138" s="1015">
        <f aca="true" t="shared" si="63" ref="L138:Q138">L240</f>
        <v>98319.2</v>
      </c>
      <c r="M138" s="1016">
        <f t="shared" si="63"/>
        <v>219.5</v>
      </c>
      <c r="N138" s="1017">
        <f t="shared" si="63"/>
        <v>98538.7</v>
      </c>
      <c r="O138" s="1018">
        <f t="shared" si="63"/>
        <v>127233.09999999999</v>
      </c>
      <c r="P138" s="1016">
        <f t="shared" si="63"/>
        <v>650</v>
      </c>
      <c r="Q138" s="1019">
        <f t="shared" si="63"/>
        <v>127883.09999999999</v>
      </c>
    </row>
    <row r="139" spans="1:17" s="15" customFormat="1" ht="15" customHeight="1">
      <c r="A139" s="994"/>
      <c r="B139" s="1007" t="s">
        <v>540</v>
      </c>
      <c r="C139" s="1007"/>
      <c r="D139" s="1008" t="s">
        <v>386</v>
      </c>
      <c r="E139" s="1009" t="s">
        <v>422</v>
      </c>
      <c r="F139" s="1010" t="s">
        <v>422</v>
      </c>
      <c r="G139" s="1011" t="s">
        <v>389</v>
      </c>
      <c r="H139" s="1010" t="s">
        <v>390</v>
      </c>
      <c r="I139" s="1012">
        <f t="shared" si="62"/>
        <v>4179.5</v>
      </c>
      <c r="J139" s="1013">
        <f t="shared" si="62"/>
        <v>0</v>
      </c>
      <c r="K139" s="1014">
        <f t="shared" si="62"/>
        <v>4179.5</v>
      </c>
      <c r="L139" s="1015">
        <f aca="true" t="shared" si="64" ref="L139:Q139">L241</f>
        <v>4023</v>
      </c>
      <c r="M139" s="1016">
        <f t="shared" si="64"/>
        <v>0</v>
      </c>
      <c r="N139" s="1017">
        <f t="shared" si="64"/>
        <v>4023</v>
      </c>
      <c r="O139" s="1018">
        <f t="shared" si="64"/>
        <v>156.5</v>
      </c>
      <c r="P139" s="1016">
        <f t="shared" si="64"/>
        <v>0</v>
      </c>
      <c r="Q139" s="1019">
        <f t="shared" si="64"/>
        <v>156.5</v>
      </c>
    </row>
    <row r="140" spans="1:17" s="15" customFormat="1" ht="15.75" customHeight="1">
      <c r="A140" s="994"/>
      <c r="B140" s="1020" t="s">
        <v>541</v>
      </c>
      <c r="C140" s="1020"/>
      <c r="D140" s="1021" t="s">
        <v>386</v>
      </c>
      <c r="E140" s="1022" t="s">
        <v>422</v>
      </c>
      <c r="F140" s="1023" t="s">
        <v>447</v>
      </c>
      <c r="G140" s="1011" t="s">
        <v>389</v>
      </c>
      <c r="H140" s="1023" t="s">
        <v>390</v>
      </c>
      <c r="I140" s="1024">
        <f>I247</f>
        <v>8471</v>
      </c>
      <c r="J140" s="1025">
        <f>J247</f>
        <v>0</v>
      </c>
      <c r="K140" s="1026">
        <f>K247</f>
        <v>8471</v>
      </c>
      <c r="L140" s="1027">
        <f aca="true" t="shared" si="65" ref="L140:Q140">L247</f>
        <v>8471</v>
      </c>
      <c r="M140" s="1028">
        <f t="shared" si="65"/>
        <v>0</v>
      </c>
      <c r="N140" s="1029">
        <f t="shared" si="65"/>
        <v>8471</v>
      </c>
      <c r="O140" s="1030">
        <f t="shared" si="65"/>
        <v>0</v>
      </c>
      <c r="P140" s="1028">
        <f t="shared" si="65"/>
        <v>0</v>
      </c>
      <c r="Q140" s="1031">
        <f t="shared" si="65"/>
        <v>0</v>
      </c>
    </row>
    <row r="141" spans="1:17" s="15" customFormat="1" ht="27" customHeight="1">
      <c r="A141" s="685" t="s">
        <v>542</v>
      </c>
      <c r="B141" s="685"/>
      <c r="C141" s="685"/>
      <c r="D141" s="943" t="s">
        <v>386</v>
      </c>
      <c r="E141" s="943" t="s">
        <v>422</v>
      </c>
      <c r="F141" s="686" t="s">
        <v>387</v>
      </c>
      <c r="G141" s="686" t="s">
        <v>389</v>
      </c>
      <c r="H141" s="688" t="s">
        <v>543</v>
      </c>
      <c r="I141" s="336">
        <f>I142+I145+I148+I151+I154+I157+I160+I163+I166+I169+I172+I175</f>
        <v>137604.5</v>
      </c>
      <c r="J141" s="337">
        <f>J142+J145+J148+J151+J154+J157+J160+J163+J166+J169+J172+J175</f>
        <v>0</v>
      </c>
      <c r="K141" s="338">
        <f>K142+K145+K148+K151+K154+K157+K160+K163+K166+K169+K172+K175</f>
        <v>137604.5</v>
      </c>
      <c r="L141" s="1032">
        <f aca="true" t="shared" si="66" ref="L141:Q141">L142+L145+L148+L151+L154+L157+L160+L163+L166+L169+L172+L175</f>
        <v>88549.5</v>
      </c>
      <c r="M141" s="1033">
        <f t="shared" si="66"/>
        <v>0</v>
      </c>
      <c r="N141" s="1034">
        <f t="shared" si="66"/>
        <v>88549.5</v>
      </c>
      <c r="O141" s="1035">
        <f t="shared" si="66"/>
        <v>49055</v>
      </c>
      <c r="P141" s="1033">
        <f t="shared" si="66"/>
        <v>0</v>
      </c>
      <c r="Q141" s="1036">
        <f t="shared" si="66"/>
        <v>49055</v>
      </c>
    </row>
    <row r="142" spans="1:17" s="15" customFormat="1" ht="11.25" customHeight="1">
      <c r="A142" s="535" t="s">
        <v>544</v>
      </c>
      <c r="B142" s="1037" t="s">
        <v>545</v>
      </c>
      <c r="C142" s="1037"/>
      <c r="D142" s="1038" t="s">
        <v>386</v>
      </c>
      <c r="E142" s="1039" t="s">
        <v>422</v>
      </c>
      <c r="F142" s="1040" t="s">
        <v>387</v>
      </c>
      <c r="G142" s="1040" t="s">
        <v>389</v>
      </c>
      <c r="H142" s="1041" t="s">
        <v>543</v>
      </c>
      <c r="I142" s="423">
        <f>I143+I144</f>
        <v>8578.3</v>
      </c>
      <c r="J142" s="131">
        <f>J143+J144</f>
        <v>0</v>
      </c>
      <c r="K142" s="425">
        <f>K143+K144</f>
        <v>8578.3</v>
      </c>
      <c r="L142" s="569">
        <f aca="true" t="shared" si="67" ref="L142:Q142">L143+L144</f>
        <v>5885.5</v>
      </c>
      <c r="M142" s="570">
        <f t="shared" si="67"/>
        <v>0</v>
      </c>
      <c r="N142" s="571">
        <f t="shared" si="67"/>
        <v>5885.5</v>
      </c>
      <c r="O142" s="572">
        <f t="shared" si="67"/>
        <v>2692.8</v>
      </c>
      <c r="P142" s="570">
        <f t="shared" si="67"/>
        <v>0</v>
      </c>
      <c r="Q142" s="573">
        <f t="shared" si="67"/>
        <v>2692.8</v>
      </c>
    </row>
    <row r="143" spans="1:17" s="15" customFormat="1" ht="11.25" customHeight="1">
      <c r="A143" s="535"/>
      <c r="B143" s="545" t="s">
        <v>546</v>
      </c>
      <c r="C143" s="545"/>
      <c r="D143" s="941" t="s">
        <v>386</v>
      </c>
      <c r="E143" s="941" t="s">
        <v>422</v>
      </c>
      <c r="F143" s="941" t="s">
        <v>387</v>
      </c>
      <c r="G143" s="933" t="s">
        <v>547</v>
      </c>
      <c r="H143" s="1042" t="s">
        <v>543</v>
      </c>
      <c r="I143" s="548">
        <f>L143+O143</f>
        <v>5885.5</v>
      </c>
      <c r="J143" s="549">
        <f>M143+P143</f>
        <v>0</v>
      </c>
      <c r="K143" s="550">
        <f>I143+J143</f>
        <v>5885.5</v>
      </c>
      <c r="L143" s="551">
        <v>5885.5</v>
      </c>
      <c r="M143" s="552"/>
      <c r="N143" s="553">
        <f>L143+M143</f>
        <v>5885.5</v>
      </c>
      <c r="O143" s="554">
        <v>0</v>
      </c>
      <c r="P143" s="552"/>
      <c r="Q143" s="555">
        <f>O143+P143</f>
        <v>0</v>
      </c>
    </row>
    <row r="144" spans="1:17" s="15" customFormat="1" ht="11.25" customHeight="1">
      <c r="A144" s="535"/>
      <c r="B144" s="1043" t="s">
        <v>548</v>
      </c>
      <c r="C144" s="1043"/>
      <c r="D144" s="941"/>
      <c r="E144" s="941"/>
      <c r="F144" s="941"/>
      <c r="G144" s="1044" t="s">
        <v>549</v>
      </c>
      <c r="H144" s="1045" t="s">
        <v>543</v>
      </c>
      <c r="I144" s="515">
        <f>L144+O144</f>
        <v>2692.8</v>
      </c>
      <c r="J144" s="516">
        <f>M144+P144</f>
        <v>0</v>
      </c>
      <c r="K144" s="517">
        <f>I144+J144</f>
        <v>2692.8</v>
      </c>
      <c r="L144" s="518">
        <v>0</v>
      </c>
      <c r="M144" s="519"/>
      <c r="N144" s="520">
        <f>L144+M144</f>
        <v>0</v>
      </c>
      <c r="O144" s="521">
        <v>2692.8</v>
      </c>
      <c r="P144" s="519"/>
      <c r="Q144" s="522">
        <f>O144+P144</f>
        <v>2692.8</v>
      </c>
    </row>
    <row r="145" spans="1:17" s="15" customFormat="1" ht="11.25" customHeight="1">
      <c r="A145" s="535"/>
      <c r="B145" s="1037" t="s">
        <v>550</v>
      </c>
      <c r="C145" s="1037"/>
      <c r="D145" s="1038" t="s">
        <v>386</v>
      </c>
      <c r="E145" s="1039" t="s">
        <v>422</v>
      </c>
      <c r="F145" s="1040" t="s">
        <v>387</v>
      </c>
      <c r="G145" s="1040" t="s">
        <v>389</v>
      </c>
      <c r="H145" s="1041" t="s">
        <v>543</v>
      </c>
      <c r="I145" s="423">
        <f>I146+I147</f>
        <v>16054</v>
      </c>
      <c r="J145" s="131">
        <f>J146+J147</f>
        <v>0</v>
      </c>
      <c r="K145" s="425">
        <f>K146+K147</f>
        <v>16054</v>
      </c>
      <c r="L145" s="569">
        <f aca="true" t="shared" si="68" ref="L145:Q145">L146+L147</f>
        <v>9705</v>
      </c>
      <c r="M145" s="570">
        <f t="shared" si="68"/>
        <v>0</v>
      </c>
      <c r="N145" s="571">
        <f t="shared" si="68"/>
        <v>9705</v>
      </c>
      <c r="O145" s="572">
        <f t="shared" si="68"/>
        <v>6349</v>
      </c>
      <c r="P145" s="570">
        <f t="shared" si="68"/>
        <v>0</v>
      </c>
      <c r="Q145" s="573">
        <f t="shared" si="68"/>
        <v>6349</v>
      </c>
    </row>
    <row r="146" spans="1:17" s="15" customFormat="1" ht="11.25" customHeight="1">
      <c r="A146" s="535"/>
      <c r="B146" s="545" t="s">
        <v>546</v>
      </c>
      <c r="C146" s="545"/>
      <c r="D146" s="941" t="s">
        <v>386</v>
      </c>
      <c r="E146" s="941" t="s">
        <v>422</v>
      </c>
      <c r="F146" s="941" t="s">
        <v>387</v>
      </c>
      <c r="G146" s="933" t="s">
        <v>547</v>
      </c>
      <c r="H146" s="1042" t="s">
        <v>543</v>
      </c>
      <c r="I146" s="548">
        <f>L146+O146</f>
        <v>9705</v>
      </c>
      <c r="J146" s="549">
        <f>M146+P146</f>
        <v>0</v>
      </c>
      <c r="K146" s="550">
        <f>I146+J146</f>
        <v>9705</v>
      </c>
      <c r="L146" s="551">
        <v>9705</v>
      </c>
      <c r="M146" s="552"/>
      <c r="N146" s="553">
        <f>L146+M146</f>
        <v>9705</v>
      </c>
      <c r="O146" s="554">
        <v>0</v>
      </c>
      <c r="P146" s="552"/>
      <c r="Q146" s="555">
        <f>O146+P146</f>
        <v>0</v>
      </c>
    </row>
    <row r="147" spans="1:17" s="15" customFormat="1" ht="11.25" customHeight="1">
      <c r="A147" s="535"/>
      <c r="B147" s="1046" t="s">
        <v>548</v>
      </c>
      <c r="C147" s="1046"/>
      <c r="D147" s="941"/>
      <c r="E147" s="941"/>
      <c r="F147" s="941"/>
      <c r="G147" s="1044" t="s">
        <v>549</v>
      </c>
      <c r="H147" s="1045" t="s">
        <v>543</v>
      </c>
      <c r="I147" s="515">
        <f>L147+O147</f>
        <v>6349</v>
      </c>
      <c r="J147" s="516">
        <f>M147+P147</f>
        <v>0</v>
      </c>
      <c r="K147" s="517">
        <f>I147+J147</f>
        <v>6349</v>
      </c>
      <c r="L147" s="518">
        <v>0</v>
      </c>
      <c r="M147" s="519"/>
      <c r="N147" s="520">
        <f>L147+M147</f>
        <v>0</v>
      </c>
      <c r="O147" s="521">
        <v>6349</v>
      </c>
      <c r="P147" s="519"/>
      <c r="Q147" s="522">
        <f>O147+P147</f>
        <v>6349</v>
      </c>
    </row>
    <row r="148" spans="1:17" s="15" customFormat="1" ht="11.25" customHeight="1">
      <c r="A148" s="535"/>
      <c r="B148" s="1047" t="s">
        <v>551</v>
      </c>
      <c r="C148" s="1047"/>
      <c r="D148" s="1038" t="s">
        <v>386</v>
      </c>
      <c r="E148" s="1039" t="s">
        <v>422</v>
      </c>
      <c r="F148" s="1040" t="s">
        <v>387</v>
      </c>
      <c r="G148" s="1040" t="s">
        <v>389</v>
      </c>
      <c r="H148" s="1041" t="s">
        <v>543</v>
      </c>
      <c r="I148" s="423">
        <f>I149+I150</f>
        <v>8167.6</v>
      </c>
      <c r="J148" s="131">
        <f>J149+J150</f>
        <v>0</v>
      </c>
      <c r="K148" s="425">
        <f>K149+K150</f>
        <v>8167.6</v>
      </c>
      <c r="L148" s="569">
        <f aca="true" t="shared" si="69" ref="L148:Q148">L149+L150</f>
        <v>5090</v>
      </c>
      <c r="M148" s="570">
        <f t="shared" si="69"/>
        <v>0</v>
      </c>
      <c r="N148" s="571">
        <f t="shared" si="69"/>
        <v>5090</v>
      </c>
      <c r="O148" s="572">
        <f t="shared" si="69"/>
        <v>3077.6</v>
      </c>
      <c r="P148" s="570">
        <f t="shared" si="69"/>
        <v>0</v>
      </c>
      <c r="Q148" s="573">
        <f t="shared" si="69"/>
        <v>3077.6</v>
      </c>
    </row>
    <row r="149" spans="1:17" s="15" customFormat="1" ht="11.25" customHeight="1">
      <c r="A149" s="535"/>
      <c r="B149" s="545" t="s">
        <v>546</v>
      </c>
      <c r="C149" s="545"/>
      <c r="D149" s="941" t="s">
        <v>386</v>
      </c>
      <c r="E149" s="941" t="s">
        <v>422</v>
      </c>
      <c r="F149" s="941" t="s">
        <v>387</v>
      </c>
      <c r="G149" s="933" t="s">
        <v>547</v>
      </c>
      <c r="H149" s="1042" t="s">
        <v>543</v>
      </c>
      <c r="I149" s="548">
        <f>L149+O149</f>
        <v>5090</v>
      </c>
      <c r="J149" s="549">
        <f>M149+P149</f>
        <v>0</v>
      </c>
      <c r="K149" s="550">
        <f>I149+J149</f>
        <v>5090</v>
      </c>
      <c r="L149" s="551">
        <v>5090</v>
      </c>
      <c r="M149" s="552"/>
      <c r="N149" s="553">
        <f>L149+M149</f>
        <v>5090</v>
      </c>
      <c r="O149" s="554"/>
      <c r="P149" s="552"/>
      <c r="Q149" s="555">
        <f>O149+P149</f>
        <v>0</v>
      </c>
    </row>
    <row r="150" spans="1:17" s="15" customFormat="1" ht="11.25" customHeight="1">
      <c r="A150" s="535"/>
      <c r="B150" s="1043" t="s">
        <v>548</v>
      </c>
      <c r="C150" s="1043"/>
      <c r="D150" s="941"/>
      <c r="E150" s="941"/>
      <c r="F150" s="941"/>
      <c r="G150" s="1044" t="s">
        <v>549</v>
      </c>
      <c r="H150" s="1045" t="s">
        <v>543</v>
      </c>
      <c r="I150" s="515">
        <f>L150+O150</f>
        <v>3077.6</v>
      </c>
      <c r="J150" s="516">
        <f>M150+P150</f>
        <v>0</v>
      </c>
      <c r="K150" s="517">
        <f>I150+J150</f>
        <v>3077.6</v>
      </c>
      <c r="L150" s="518">
        <v>0</v>
      </c>
      <c r="M150" s="519"/>
      <c r="N150" s="520">
        <f>L150+M150</f>
        <v>0</v>
      </c>
      <c r="O150" s="521">
        <v>3077.6</v>
      </c>
      <c r="P150" s="519"/>
      <c r="Q150" s="522">
        <f>O150+P150</f>
        <v>3077.6</v>
      </c>
    </row>
    <row r="151" spans="1:17" s="15" customFormat="1" ht="11.25" customHeight="1">
      <c r="A151" s="535"/>
      <c r="B151" s="1037" t="s">
        <v>552</v>
      </c>
      <c r="C151" s="1037"/>
      <c r="D151" s="1038" t="s">
        <v>386</v>
      </c>
      <c r="E151" s="1039" t="s">
        <v>422</v>
      </c>
      <c r="F151" s="1040" t="s">
        <v>387</v>
      </c>
      <c r="G151" s="1040" t="s">
        <v>389</v>
      </c>
      <c r="H151" s="1041" t="s">
        <v>543</v>
      </c>
      <c r="I151" s="423">
        <f>I152+I153</f>
        <v>7000.6</v>
      </c>
      <c r="J151" s="131">
        <f>J152+J153</f>
        <v>0</v>
      </c>
      <c r="K151" s="425">
        <f>K152+K153</f>
        <v>7000.6</v>
      </c>
      <c r="L151" s="569">
        <f aca="true" t="shared" si="70" ref="L151:Q151">L152+L153</f>
        <v>4500</v>
      </c>
      <c r="M151" s="570">
        <f t="shared" si="70"/>
        <v>0</v>
      </c>
      <c r="N151" s="571">
        <f t="shared" si="70"/>
        <v>4500</v>
      </c>
      <c r="O151" s="572">
        <f t="shared" si="70"/>
        <v>2500.6</v>
      </c>
      <c r="P151" s="570">
        <f t="shared" si="70"/>
        <v>0</v>
      </c>
      <c r="Q151" s="573">
        <f t="shared" si="70"/>
        <v>2500.6</v>
      </c>
    </row>
    <row r="152" spans="1:17" s="15" customFormat="1" ht="11.25" customHeight="1">
      <c r="A152" s="535"/>
      <c r="B152" s="545" t="s">
        <v>546</v>
      </c>
      <c r="C152" s="545"/>
      <c r="D152" s="941" t="s">
        <v>386</v>
      </c>
      <c r="E152" s="941" t="s">
        <v>422</v>
      </c>
      <c r="F152" s="941" t="s">
        <v>387</v>
      </c>
      <c r="G152" s="933" t="s">
        <v>547</v>
      </c>
      <c r="H152" s="1042" t="s">
        <v>543</v>
      </c>
      <c r="I152" s="548">
        <f>L152+O152</f>
        <v>4500</v>
      </c>
      <c r="J152" s="549">
        <f>M152+P152</f>
        <v>0</v>
      </c>
      <c r="K152" s="550">
        <f>I152+J152</f>
        <v>4500</v>
      </c>
      <c r="L152" s="551">
        <v>4500</v>
      </c>
      <c r="M152" s="552"/>
      <c r="N152" s="553">
        <f>L152+M152</f>
        <v>4500</v>
      </c>
      <c r="O152" s="554">
        <v>0</v>
      </c>
      <c r="P152" s="552"/>
      <c r="Q152" s="555">
        <f>O152+P152</f>
        <v>0</v>
      </c>
    </row>
    <row r="153" spans="1:17" s="15" customFormat="1" ht="11.25" customHeight="1">
      <c r="A153" s="535"/>
      <c r="B153" s="1046" t="s">
        <v>548</v>
      </c>
      <c r="C153" s="1046"/>
      <c r="D153" s="941"/>
      <c r="E153" s="941"/>
      <c r="F153" s="941"/>
      <c r="G153" s="1044" t="s">
        <v>549</v>
      </c>
      <c r="H153" s="1045" t="s">
        <v>543</v>
      </c>
      <c r="I153" s="515">
        <f>L153+O153</f>
        <v>2500.6</v>
      </c>
      <c r="J153" s="516">
        <f>M153+P153</f>
        <v>0</v>
      </c>
      <c r="K153" s="517">
        <f>I153+J153</f>
        <v>2500.6</v>
      </c>
      <c r="L153" s="518">
        <v>0</v>
      </c>
      <c r="M153" s="519"/>
      <c r="N153" s="520">
        <f>L153+M153</f>
        <v>0</v>
      </c>
      <c r="O153" s="521">
        <v>2500.6</v>
      </c>
      <c r="P153" s="519"/>
      <c r="Q153" s="522">
        <f>O153+P153</f>
        <v>2500.6</v>
      </c>
    </row>
    <row r="154" spans="1:17" s="15" customFormat="1" ht="11.25" customHeight="1">
      <c r="A154" s="535"/>
      <c r="B154" s="1047" t="s">
        <v>553</v>
      </c>
      <c r="C154" s="1047"/>
      <c r="D154" s="1038" t="s">
        <v>386</v>
      </c>
      <c r="E154" s="1039" t="s">
        <v>422</v>
      </c>
      <c r="F154" s="1040" t="s">
        <v>387</v>
      </c>
      <c r="G154" s="1040" t="s">
        <v>389</v>
      </c>
      <c r="H154" s="1041" t="s">
        <v>543</v>
      </c>
      <c r="I154" s="423">
        <f>I155+I156</f>
        <v>7500.4</v>
      </c>
      <c r="J154" s="131">
        <f>J155+J156</f>
        <v>0</v>
      </c>
      <c r="K154" s="425">
        <f>K155+K156</f>
        <v>7500.4</v>
      </c>
      <c r="L154" s="569">
        <f aca="true" t="shared" si="71" ref="L154:Q154">L155+L156</f>
        <v>4807</v>
      </c>
      <c r="M154" s="570">
        <f t="shared" si="71"/>
        <v>0</v>
      </c>
      <c r="N154" s="571">
        <f t="shared" si="71"/>
        <v>4807</v>
      </c>
      <c r="O154" s="572">
        <f t="shared" si="71"/>
        <v>2693.4</v>
      </c>
      <c r="P154" s="570">
        <f t="shared" si="71"/>
        <v>0</v>
      </c>
      <c r="Q154" s="573">
        <f t="shared" si="71"/>
        <v>2693.4</v>
      </c>
    </row>
    <row r="155" spans="1:17" s="15" customFormat="1" ht="11.25" customHeight="1">
      <c r="A155" s="535"/>
      <c r="B155" s="545" t="s">
        <v>546</v>
      </c>
      <c r="C155" s="545"/>
      <c r="D155" s="941" t="s">
        <v>386</v>
      </c>
      <c r="E155" s="941" t="s">
        <v>422</v>
      </c>
      <c r="F155" s="941" t="s">
        <v>387</v>
      </c>
      <c r="G155" s="933" t="s">
        <v>547</v>
      </c>
      <c r="H155" s="1042" t="s">
        <v>543</v>
      </c>
      <c r="I155" s="548">
        <f>L155+O155</f>
        <v>4807</v>
      </c>
      <c r="J155" s="549">
        <f>M155+P155</f>
        <v>0</v>
      </c>
      <c r="K155" s="550">
        <f>I155+J155</f>
        <v>4807</v>
      </c>
      <c r="L155" s="551">
        <v>4807</v>
      </c>
      <c r="M155" s="552"/>
      <c r="N155" s="553">
        <f>L155+M155</f>
        <v>4807</v>
      </c>
      <c r="O155" s="554">
        <v>0</v>
      </c>
      <c r="P155" s="552"/>
      <c r="Q155" s="555">
        <f>O155+P155</f>
        <v>0</v>
      </c>
    </row>
    <row r="156" spans="1:17" s="15" customFormat="1" ht="11.25" customHeight="1">
      <c r="A156" s="535"/>
      <c r="B156" s="1043" t="s">
        <v>548</v>
      </c>
      <c r="C156" s="1043"/>
      <c r="D156" s="941"/>
      <c r="E156" s="941"/>
      <c r="F156" s="941"/>
      <c r="G156" s="1044" t="s">
        <v>549</v>
      </c>
      <c r="H156" s="1045" t="s">
        <v>543</v>
      </c>
      <c r="I156" s="515">
        <f>L156+O156</f>
        <v>2693.4</v>
      </c>
      <c r="J156" s="516">
        <f>M156+P156</f>
        <v>0</v>
      </c>
      <c r="K156" s="517">
        <f>I156+J156</f>
        <v>2693.4</v>
      </c>
      <c r="L156" s="518">
        <v>0</v>
      </c>
      <c r="M156" s="519"/>
      <c r="N156" s="520">
        <f>L156+M156</f>
        <v>0</v>
      </c>
      <c r="O156" s="521">
        <v>2693.4</v>
      </c>
      <c r="P156" s="519"/>
      <c r="Q156" s="522">
        <f>O156+P156</f>
        <v>2693.4</v>
      </c>
    </row>
    <row r="157" spans="1:17" s="15" customFormat="1" ht="11.25" customHeight="1">
      <c r="A157" s="535"/>
      <c r="B157" s="1037" t="s">
        <v>554</v>
      </c>
      <c r="C157" s="1037"/>
      <c r="D157" s="1038" t="s">
        <v>386</v>
      </c>
      <c r="E157" s="1039" t="s">
        <v>422</v>
      </c>
      <c r="F157" s="1040" t="s">
        <v>387</v>
      </c>
      <c r="G157" s="1040" t="s">
        <v>389</v>
      </c>
      <c r="H157" s="1041" t="s">
        <v>543</v>
      </c>
      <c r="I157" s="423">
        <f>I158+I159</f>
        <v>11938.6</v>
      </c>
      <c r="J157" s="131">
        <f>J158+J159</f>
        <v>0</v>
      </c>
      <c r="K157" s="425">
        <f>K158+K159</f>
        <v>11938.6</v>
      </c>
      <c r="L157" s="569">
        <f aca="true" t="shared" si="72" ref="L157:Q157">L158+L159</f>
        <v>7324</v>
      </c>
      <c r="M157" s="570">
        <f t="shared" si="72"/>
        <v>0</v>
      </c>
      <c r="N157" s="571">
        <f t="shared" si="72"/>
        <v>7324</v>
      </c>
      <c r="O157" s="572">
        <f t="shared" si="72"/>
        <v>4614.6</v>
      </c>
      <c r="P157" s="570">
        <f t="shared" si="72"/>
        <v>0</v>
      </c>
      <c r="Q157" s="573">
        <f t="shared" si="72"/>
        <v>4614.6</v>
      </c>
    </row>
    <row r="158" spans="1:17" s="15" customFormat="1" ht="11.25" customHeight="1">
      <c r="A158" s="535"/>
      <c r="B158" s="545" t="s">
        <v>546</v>
      </c>
      <c r="C158" s="545"/>
      <c r="D158" s="941" t="s">
        <v>386</v>
      </c>
      <c r="E158" s="941" t="s">
        <v>422</v>
      </c>
      <c r="F158" s="941" t="s">
        <v>387</v>
      </c>
      <c r="G158" s="933" t="s">
        <v>547</v>
      </c>
      <c r="H158" s="1042" t="s">
        <v>543</v>
      </c>
      <c r="I158" s="548">
        <f>L158+O158</f>
        <v>7324</v>
      </c>
      <c r="J158" s="549">
        <f>M158+P158</f>
        <v>0</v>
      </c>
      <c r="K158" s="550">
        <f>I158+J158</f>
        <v>7324</v>
      </c>
      <c r="L158" s="551">
        <v>7324</v>
      </c>
      <c r="M158" s="552"/>
      <c r="N158" s="553">
        <f>L158+M158</f>
        <v>7324</v>
      </c>
      <c r="O158" s="554">
        <v>0</v>
      </c>
      <c r="P158" s="552"/>
      <c r="Q158" s="555">
        <f>O158+P158</f>
        <v>0</v>
      </c>
    </row>
    <row r="159" spans="1:17" s="15" customFormat="1" ht="11.25" customHeight="1">
      <c r="A159" s="535"/>
      <c r="B159" s="1046" t="s">
        <v>548</v>
      </c>
      <c r="C159" s="1046"/>
      <c r="D159" s="941"/>
      <c r="E159" s="941"/>
      <c r="F159" s="941"/>
      <c r="G159" s="1044" t="s">
        <v>549</v>
      </c>
      <c r="H159" s="1045" t="s">
        <v>543</v>
      </c>
      <c r="I159" s="515">
        <f>L159+O159</f>
        <v>4614.6</v>
      </c>
      <c r="J159" s="516">
        <f>M159+P159</f>
        <v>0</v>
      </c>
      <c r="K159" s="517">
        <f>I159+J159</f>
        <v>4614.6</v>
      </c>
      <c r="L159" s="518">
        <v>0</v>
      </c>
      <c r="M159" s="519"/>
      <c r="N159" s="520">
        <f>L159+M159</f>
        <v>0</v>
      </c>
      <c r="O159" s="521">
        <v>4614.6</v>
      </c>
      <c r="P159" s="519"/>
      <c r="Q159" s="522">
        <f>O159+P159</f>
        <v>4614.6</v>
      </c>
    </row>
    <row r="160" spans="1:17" s="15" customFormat="1" ht="11.25" customHeight="1">
      <c r="A160" s="535"/>
      <c r="B160" s="1047" t="s">
        <v>555</v>
      </c>
      <c r="C160" s="1047"/>
      <c r="D160" s="1038" t="s">
        <v>386</v>
      </c>
      <c r="E160" s="1039" t="s">
        <v>422</v>
      </c>
      <c r="F160" s="1040" t="s">
        <v>387</v>
      </c>
      <c r="G160" s="1040" t="s">
        <v>389</v>
      </c>
      <c r="H160" s="1041" t="s">
        <v>543</v>
      </c>
      <c r="I160" s="423">
        <f>I161+I162</f>
        <v>11576.2</v>
      </c>
      <c r="J160" s="131">
        <f>J161+J162</f>
        <v>0</v>
      </c>
      <c r="K160" s="425">
        <f>K161+K162</f>
        <v>11576.2</v>
      </c>
      <c r="L160" s="569">
        <f aca="true" t="shared" si="73" ref="L160:Q160">L161+L162</f>
        <v>7730</v>
      </c>
      <c r="M160" s="570">
        <f t="shared" si="73"/>
        <v>0</v>
      </c>
      <c r="N160" s="571">
        <f t="shared" si="73"/>
        <v>7730</v>
      </c>
      <c r="O160" s="572">
        <f t="shared" si="73"/>
        <v>3846.2</v>
      </c>
      <c r="P160" s="570"/>
      <c r="Q160" s="573">
        <f t="shared" si="73"/>
        <v>3846.2</v>
      </c>
    </row>
    <row r="161" spans="1:17" s="15" customFormat="1" ht="11.25" customHeight="1">
      <c r="A161" s="535"/>
      <c r="B161" s="545" t="s">
        <v>546</v>
      </c>
      <c r="C161" s="545"/>
      <c r="D161" s="941" t="s">
        <v>386</v>
      </c>
      <c r="E161" s="941" t="s">
        <v>422</v>
      </c>
      <c r="F161" s="941" t="s">
        <v>387</v>
      </c>
      <c r="G161" s="933" t="s">
        <v>547</v>
      </c>
      <c r="H161" s="1042" t="s">
        <v>543</v>
      </c>
      <c r="I161" s="548">
        <f>L161+O161</f>
        <v>7730</v>
      </c>
      <c r="J161" s="549">
        <f>M161+P161</f>
        <v>0</v>
      </c>
      <c r="K161" s="550">
        <f>I161+J161</f>
        <v>7730</v>
      </c>
      <c r="L161" s="551">
        <v>7730</v>
      </c>
      <c r="M161" s="552"/>
      <c r="N161" s="553">
        <f>L161+M161</f>
        <v>7730</v>
      </c>
      <c r="O161" s="554">
        <v>0</v>
      </c>
      <c r="P161" s="552"/>
      <c r="Q161" s="555">
        <f>O161+P161</f>
        <v>0</v>
      </c>
    </row>
    <row r="162" spans="1:17" s="15" customFormat="1" ht="11.25" customHeight="1">
      <c r="A162" s="535"/>
      <c r="B162" s="1043" t="s">
        <v>548</v>
      </c>
      <c r="C162" s="1043"/>
      <c r="D162" s="941"/>
      <c r="E162" s="941"/>
      <c r="F162" s="941"/>
      <c r="G162" s="1044" t="s">
        <v>549</v>
      </c>
      <c r="H162" s="1045" t="s">
        <v>543</v>
      </c>
      <c r="I162" s="515">
        <f>L162+O162</f>
        <v>3846.2</v>
      </c>
      <c r="J162" s="516">
        <f>M162+P162</f>
        <v>0</v>
      </c>
      <c r="K162" s="517">
        <f>I162+J162</f>
        <v>3846.2</v>
      </c>
      <c r="L162" s="518">
        <v>0</v>
      </c>
      <c r="M162" s="519"/>
      <c r="N162" s="520">
        <f>L162+M162</f>
        <v>0</v>
      </c>
      <c r="O162" s="521">
        <v>3846.2</v>
      </c>
      <c r="P162" s="519"/>
      <c r="Q162" s="522">
        <f>O162+P162</f>
        <v>3846.2</v>
      </c>
    </row>
    <row r="163" spans="1:17" s="15" customFormat="1" ht="11.25" customHeight="1">
      <c r="A163" s="535"/>
      <c r="B163" s="1037" t="s">
        <v>556</v>
      </c>
      <c r="C163" s="1037"/>
      <c r="D163" s="1038" t="s">
        <v>386</v>
      </c>
      <c r="E163" s="1039" t="s">
        <v>422</v>
      </c>
      <c r="F163" s="1040" t="s">
        <v>387</v>
      </c>
      <c r="G163" s="1040" t="s">
        <v>389</v>
      </c>
      <c r="H163" s="1041" t="s">
        <v>543</v>
      </c>
      <c r="I163" s="423">
        <f>I164+I165</f>
        <v>12273</v>
      </c>
      <c r="J163" s="131">
        <f>J164+J165</f>
        <v>0</v>
      </c>
      <c r="K163" s="425">
        <f>K164+K165</f>
        <v>12273</v>
      </c>
      <c r="L163" s="569">
        <f aca="true" t="shared" si="74" ref="L163:Q163">L164+L165</f>
        <v>8040</v>
      </c>
      <c r="M163" s="570">
        <f t="shared" si="74"/>
        <v>0</v>
      </c>
      <c r="N163" s="571">
        <f t="shared" si="74"/>
        <v>8040</v>
      </c>
      <c r="O163" s="572">
        <f t="shared" si="74"/>
        <v>4233</v>
      </c>
      <c r="P163" s="570"/>
      <c r="Q163" s="573">
        <f t="shared" si="74"/>
        <v>4233</v>
      </c>
    </row>
    <row r="164" spans="1:17" s="15" customFormat="1" ht="11.25" customHeight="1">
      <c r="A164" s="535"/>
      <c r="B164" s="545" t="s">
        <v>546</v>
      </c>
      <c r="C164" s="545"/>
      <c r="D164" s="941" t="s">
        <v>386</v>
      </c>
      <c r="E164" s="941" t="s">
        <v>422</v>
      </c>
      <c r="F164" s="941" t="s">
        <v>387</v>
      </c>
      <c r="G164" s="933" t="s">
        <v>547</v>
      </c>
      <c r="H164" s="1042" t="s">
        <v>543</v>
      </c>
      <c r="I164" s="548">
        <f>L164+O164</f>
        <v>8040</v>
      </c>
      <c r="J164" s="549">
        <f>M164+P164</f>
        <v>0</v>
      </c>
      <c r="K164" s="550">
        <f>I164+J164</f>
        <v>8040</v>
      </c>
      <c r="L164" s="551">
        <v>8040</v>
      </c>
      <c r="M164" s="552"/>
      <c r="N164" s="553">
        <f>L164+M164</f>
        <v>8040</v>
      </c>
      <c r="O164" s="554">
        <v>0</v>
      </c>
      <c r="P164" s="552"/>
      <c r="Q164" s="555">
        <f>O164+P164</f>
        <v>0</v>
      </c>
    </row>
    <row r="165" spans="1:17" s="15" customFormat="1" ht="11.25" customHeight="1">
      <c r="A165" s="535"/>
      <c r="B165" s="1046" t="s">
        <v>548</v>
      </c>
      <c r="C165" s="1046"/>
      <c r="D165" s="941"/>
      <c r="E165" s="941"/>
      <c r="F165" s="941"/>
      <c r="G165" s="1044" t="s">
        <v>549</v>
      </c>
      <c r="H165" s="1045" t="s">
        <v>543</v>
      </c>
      <c r="I165" s="515">
        <f>L165+O165</f>
        <v>4233</v>
      </c>
      <c r="J165" s="516">
        <f>M165+P165</f>
        <v>0</v>
      </c>
      <c r="K165" s="517">
        <f>I165+J165</f>
        <v>4233</v>
      </c>
      <c r="L165" s="518">
        <v>0</v>
      </c>
      <c r="M165" s="519"/>
      <c r="N165" s="520">
        <f>L165+M165</f>
        <v>0</v>
      </c>
      <c r="O165" s="521">
        <v>4233</v>
      </c>
      <c r="P165" s="519"/>
      <c r="Q165" s="522">
        <f>O165+P165</f>
        <v>4233</v>
      </c>
    </row>
    <row r="166" spans="1:17" s="15" customFormat="1" ht="11.25" customHeight="1">
      <c r="A166" s="535"/>
      <c r="B166" s="1047" t="s">
        <v>557</v>
      </c>
      <c r="C166" s="1047"/>
      <c r="D166" s="1038" t="s">
        <v>386</v>
      </c>
      <c r="E166" s="1039" t="s">
        <v>422</v>
      </c>
      <c r="F166" s="1040" t="s">
        <v>387</v>
      </c>
      <c r="G166" s="1040" t="s">
        <v>389</v>
      </c>
      <c r="H166" s="1041" t="s">
        <v>543</v>
      </c>
      <c r="I166" s="423">
        <f>I167+I168</f>
        <v>12467.4</v>
      </c>
      <c r="J166" s="131">
        <f>J167+J168</f>
        <v>0</v>
      </c>
      <c r="K166" s="425">
        <f>K167+K168</f>
        <v>12467.4</v>
      </c>
      <c r="L166" s="569">
        <f aca="true" t="shared" si="75" ref="L166:Q166">L167+L168</f>
        <v>8426</v>
      </c>
      <c r="M166" s="570">
        <f t="shared" si="75"/>
        <v>0</v>
      </c>
      <c r="N166" s="571">
        <f t="shared" si="75"/>
        <v>8426</v>
      </c>
      <c r="O166" s="572">
        <f t="shared" si="75"/>
        <v>4041.4</v>
      </c>
      <c r="P166" s="570">
        <f t="shared" si="75"/>
        <v>0</v>
      </c>
      <c r="Q166" s="573">
        <f t="shared" si="75"/>
        <v>4041.4</v>
      </c>
    </row>
    <row r="167" spans="1:17" s="15" customFormat="1" ht="11.25" customHeight="1">
      <c r="A167" s="535"/>
      <c r="B167" s="545" t="s">
        <v>546</v>
      </c>
      <c r="C167" s="545"/>
      <c r="D167" s="941" t="s">
        <v>386</v>
      </c>
      <c r="E167" s="941" t="s">
        <v>422</v>
      </c>
      <c r="F167" s="941" t="s">
        <v>387</v>
      </c>
      <c r="G167" s="933" t="s">
        <v>547</v>
      </c>
      <c r="H167" s="1042" t="s">
        <v>543</v>
      </c>
      <c r="I167" s="548">
        <f>L167+O167</f>
        <v>8426</v>
      </c>
      <c r="J167" s="549">
        <f>M167+P167</f>
        <v>0</v>
      </c>
      <c r="K167" s="550">
        <f>I167+J167</f>
        <v>8426</v>
      </c>
      <c r="L167" s="551">
        <v>8426</v>
      </c>
      <c r="M167" s="552"/>
      <c r="N167" s="553">
        <f>L167+M167</f>
        <v>8426</v>
      </c>
      <c r="O167" s="554">
        <v>0</v>
      </c>
      <c r="P167" s="552"/>
      <c r="Q167" s="555">
        <f>O167+P167</f>
        <v>0</v>
      </c>
    </row>
    <row r="168" spans="1:17" s="15" customFormat="1" ht="11.25" customHeight="1">
      <c r="A168" s="535"/>
      <c r="B168" s="1043" t="s">
        <v>548</v>
      </c>
      <c r="C168" s="1043"/>
      <c r="D168" s="941"/>
      <c r="E168" s="941"/>
      <c r="F168" s="941"/>
      <c r="G168" s="1044" t="s">
        <v>549</v>
      </c>
      <c r="H168" s="1045" t="s">
        <v>543</v>
      </c>
      <c r="I168" s="515">
        <f>L168+O168</f>
        <v>4041.4</v>
      </c>
      <c r="J168" s="516">
        <f>M168+P168</f>
        <v>0</v>
      </c>
      <c r="K168" s="517">
        <f>I168+J168</f>
        <v>4041.4</v>
      </c>
      <c r="L168" s="518">
        <v>0</v>
      </c>
      <c r="M168" s="519"/>
      <c r="N168" s="520">
        <f>L168+M168</f>
        <v>0</v>
      </c>
      <c r="O168" s="521">
        <v>4041.4</v>
      </c>
      <c r="P168" s="519"/>
      <c r="Q168" s="522">
        <f>O168+P168</f>
        <v>4041.4</v>
      </c>
    </row>
    <row r="169" spans="1:17" s="15" customFormat="1" ht="11.25" customHeight="1">
      <c r="A169" s="535"/>
      <c r="B169" s="1037" t="s">
        <v>558</v>
      </c>
      <c r="C169" s="1037"/>
      <c r="D169" s="1038" t="s">
        <v>386</v>
      </c>
      <c r="E169" s="1039" t="s">
        <v>422</v>
      </c>
      <c r="F169" s="1040" t="s">
        <v>387</v>
      </c>
      <c r="G169" s="1040" t="s">
        <v>389</v>
      </c>
      <c r="H169" s="1041" t="s">
        <v>543</v>
      </c>
      <c r="I169" s="423">
        <f>I170+I171</f>
        <v>13408.8</v>
      </c>
      <c r="J169" s="131">
        <f>J170+J171</f>
        <v>0</v>
      </c>
      <c r="K169" s="425">
        <f>K170+K171</f>
        <v>13408.8</v>
      </c>
      <c r="L169" s="569">
        <f aca="true" t="shared" si="76" ref="L169:Q169">L170+L171</f>
        <v>8407</v>
      </c>
      <c r="M169" s="570">
        <f t="shared" si="76"/>
        <v>0</v>
      </c>
      <c r="N169" s="571">
        <f t="shared" si="76"/>
        <v>8407</v>
      </c>
      <c r="O169" s="572">
        <f t="shared" si="76"/>
        <v>5001.8</v>
      </c>
      <c r="P169" s="570">
        <f t="shared" si="76"/>
        <v>0</v>
      </c>
      <c r="Q169" s="573">
        <f t="shared" si="76"/>
        <v>5001.8</v>
      </c>
    </row>
    <row r="170" spans="1:17" s="15" customFormat="1" ht="11.25" customHeight="1">
      <c r="A170" s="535"/>
      <c r="B170" s="545" t="s">
        <v>546</v>
      </c>
      <c r="C170" s="545"/>
      <c r="D170" s="941" t="s">
        <v>386</v>
      </c>
      <c r="E170" s="941" t="s">
        <v>422</v>
      </c>
      <c r="F170" s="941" t="s">
        <v>387</v>
      </c>
      <c r="G170" s="933" t="s">
        <v>547</v>
      </c>
      <c r="H170" s="1042" t="s">
        <v>543</v>
      </c>
      <c r="I170" s="548">
        <f>L170+O170</f>
        <v>8407</v>
      </c>
      <c r="J170" s="549">
        <f>M170+P170</f>
        <v>0</v>
      </c>
      <c r="K170" s="550">
        <f>I170+J170</f>
        <v>8407</v>
      </c>
      <c r="L170" s="551">
        <v>8407</v>
      </c>
      <c r="M170" s="552"/>
      <c r="N170" s="553">
        <f>L170+M170</f>
        <v>8407</v>
      </c>
      <c r="O170" s="554">
        <v>0</v>
      </c>
      <c r="P170" s="552"/>
      <c r="Q170" s="555">
        <f>O170+P170</f>
        <v>0</v>
      </c>
    </row>
    <row r="171" spans="1:17" s="15" customFormat="1" ht="11.25" customHeight="1">
      <c r="A171" s="535"/>
      <c r="B171" s="1046" t="s">
        <v>548</v>
      </c>
      <c r="C171" s="1046"/>
      <c r="D171" s="941"/>
      <c r="E171" s="941"/>
      <c r="F171" s="941"/>
      <c r="G171" s="1044" t="s">
        <v>549</v>
      </c>
      <c r="H171" s="1045" t="s">
        <v>543</v>
      </c>
      <c r="I171" s="515">
        <f>L171+O171</f>
        <v>5001.8</v>
      </c>
      <c r="J171" s="516">
        <f>M171+P171</f>
        <v>0</v>
      </c>
      <c r="K171" s="517">
        <f>I171+J171</f>
        <v>5001.8</v>
      </c>
      <c r="L171" s="518">
        <v>0</v>
      </c>
      <c r="M171" s="519"/>
      <c r="N171" s="520">
        <f>L171+M171</f>
        <v>0</v>
      </c>
      <c r="O171" s="521">
        <v>5001.8</v>
      </c>
      <c r="P171" s="519"/>
      <c r="Q171" s="522">
        <f>O171+P171</f>
        <v>5001.8</v>
      </c>
    </row>
    <row r="172" spans="1:17" s="15" customFormat="1" ht="11.25" customHeight="1">
      <c r="A172" s="535"/>
      <c r="B172" s="1047" t="s">
        <v>559</v>
      </c>
      <c r="C172" s="1047"/>
      <c r="D172" s="1038" t="s">
        <v>386</v>
      </c>
      <c r="E172" s="1039" t="s">
        <v>422</v>
      </c>
      <c r="F172" s="1040" t="s">
        <v>387</v>
      </c>
      <c r="G172" s="1040" t="s">
        <v>389</v>
      </c>
      <c r="H172" s="1041" t="s">
        <v>543</v>
      </c>
      <c r="I172" s="423">
        <f>I173+I174</f>
        <v>13370</v>
      </c>
      <c r="J172" s="131">
        <f>J173+J174</f>
        <v>0</v>
      </c>
      <c r="K172" s="425">
        <f>K173+K174</f>
        <v>13370</v>
      </c>
      <c r="L172" s="569">
        <f aca="true" t="shared" si="77" ref="L172:Q172">L173+L174</f>
        <v>9137</v>
      </c>
      <c r="M172" s="570">
        <f t="shared" si="77"/>
        <v>0</v>
      </c>
      <c r="N172" s="571">
        <f t="shared" si="77"/>
        <v>9137</v>
      </c>
      <c r="O172" s="572">
        <f t="shared" si="77"/>
        <v>4233</v>
      </c>
      <c r="P172" s="570">
        <f t="shared" si="77"/>
        <v>0</v>
      </c>
      <c r="Q172" s="573">
        <f t="shared" si="77"/>
        <v>4233</v>
      </c>
    </row>
    <row r="173" spans="1:17" s="15" customFormat="1" ht="11.25" customHeight="1">
      <c r="A173" s="535"/>
      <c r="B173" s="545" t="s">
        <v>546</v>
      </c>
      <c r="C173" s="545"/>
      <c r="D173" s="941" t="s">
        <v>386</v>
      </c>
      <c r="E173" s="941" t="s">
        <v>422</v>
      </c>
      <c r="F173" s="941" t="s">
        <v>387</v>
      </c>
      <c r="G173" s="933" t="s">
        <v>547</v>
      </c>
      <c r="H173" s="1042" t="s">
        <v>543</v>
      </c>
      <c r="I173" s="548">
        <f>L173+O173</f>
        <v>9137</v>
      </c>
      <c r="J173" s="549">
        <f>M173+P173</f>
        <v>0</v>
      </c>
      <c r="K173" s="550">
        <f>I173+J173</f>
        <v>9137</v>
      </c>
      <c r="L173" s="551">
        <v>9137</v>
      </c>
      <c r="M173" s="552"/>
      <c r="N173" s="553">
        <f>L173+M173</f>
        <v>9137</v>
      </c>
      <c r="O173" s="554">
        <v>0</v>
      </c>
      <c r="P173" s="552"/>
      <c r="Q173" s="555">
        <f>O173+P173</f>
        <v>0</v>
      </c>
    </row>
    <row r="174" spans="1:17" s="15" customFormat="1" ht="11.25" customHeight="1">
      <c r="A174" s="535"/>
      <c r="B174" s="1043" t="s">
        <v>548</v>
      </c>
      <c r="C174" s="1043"/>
      <c r="D174" s="941"/>
      <c r="E174" s="941"/>
      <c r="F174" s="941"/>
      <c r="G174" s="1044" t="s">
        <v>549</v>
      </c>
      <c r="H174" s="1045" t="s">
        <v>543</v>
      </c>
      <c r="I174" s="515">
        <f>L174+O174</f>
        <v>4233</v>
      </c>
      <c r="J174" s="516">
        <f>M174+P174</f>
        <v>0</v>
      </c>
      <c r="K174" s="517">
        <f>I174+J174</f>
        <v>4233</v>
      </c>
      <c r="L174" s="518">
        <v>0</v>
      </c>
      <c r="M174" s="519"/>
      <c r="N174" s="520">
        <f>L174+M174</f>
        <v>0</v>
      </c>
      <c r="O174" s="521">
        <v>4233</v>
      </c>
      <c r="P174" s="519"/>
      <c r="Q174" s="522">
        <f>O174+P174</f>
        <v>4233</v>
      </c>
    </row>
    <row r="175" spans="1:17" s="15" customFormat="1" ht="11.25" customHeight="1">
      <c r="A175" s="535"/>
      <c r="B175" s="1037" t="s">
        <v>560</v>
      </c>
      <c r="C175" s="1037"/>
      <c r="D175" s="1038" t="s">
        <v>386</v>
      </c>
      <c r="E175" s="1039" t="s">
        <v>422</v>
      </c>
      <c r="F175" s="1040" t="s">
        <v>387</v>
      </c>
      <c r="G175" s="1040" t="s">
        <v>389</v>
      </c>
      <c r="H175" s="1041" t="s">
        <v>543</v>
      </c>
      <c r="I175" s="423">
        <f>I176+I177</f>
        <v>15269.6</v>
      </c>
      <c r="J175" s="131">
        <f>J176+J177</f>
        <v>0</v>
      </c>
      <c r="K175" s="425">
        <f>K176+K177</f>
        <v>15269.6</v>
      </c>
      <c r="L175" s="569">
        <f aca="true" t="shared" si="78" ref="L175:Q175">L176+L177</f>
        <v>9498</v>
      </c>
      <c r="M175" s="570">
        <f t="shared" si="78"/>
        <v>0</v>
      </c>
      <c r="N175" s="571">
        <f t="shared" si="78"/>
        <v>9498</v>
      </c>
      <c r="O175" s="572">
        <f t="shared" si="78"/>
        <v>5771.6</v>
      </c>
      <c r="P175" s="570">
        <f t="shared" si="78"/>
        <v>0</v>
      </c>
      <c r="Q175" s="573">
        <f t="shared" si="78"/>
        <v>5771.6</v>
      </c>
    </row>
    <row r="176" spans="1:17" s="15" customFormat="1" ht="11.25" customHeight="1">
      <c r="A176" s="535"/>
      <c r="B176" s="545" t="s">
        <v>546</v>
      </c>
      <c r="C176" s="545"/>
      <c r="D176" s="941" t="s">
        <v>386</v>
      </c>
      <c r="E176" s="941" t="s">
        <v>422</v>
      </c>
      <c r="F176" s="941" t="s">
        <v>387</v>
      </c>
      <c r="G176" s="933" t="s">
        <v>547</v>
      </c>
      <c r="H176" s="1042" t="s">
        <v>543</v>
      </c>
      <c r="I176" s="548">
        <f>L176+O176</f>
        <v>9498</v>
      </c>
      <c r="J176" s="549">
        <f>M176+P176</f>
        <v>0</v>
      </c>
      <c r="K176" s="550">
        <f>I176+J176</f>
        <v>9498</v>
      </c>
      <c r="L176" s="551">
        <v>9498</v>
      </c>
      <c r="M176" s="552"/>
      <c r="N176" s="553">
        <f>L176+M176</f>
        <v>9498</v>
      </c>
      <c r="O176" s="554">
        <v>0</v>
      </c>
      <c r="P176" s="552"/>
      <c r="Q176" s="555">
        <f>O176+P176</f>
        <v>0</v>
      </c>
    </row>
    <row r="177" spans="1:17" s="15" customFormat="1" ht="11.25" customHeight="1">
      <c r="A177" s="535"/>
      <c r="B177" s="1046" t="s">
        <v>548</v>
      </c>
      <c r="C177" s="1046"/>
      <c r="D177" s="941"/>
      <c r="E177" s="941"/>
      <c r="F177" s="941"/>
      <c r="G177" s="1044" t="s">
        <v>549</v>
      </c>
      <c r="H177" s="1045" t="s">
        <v>543</v>
      </c>
      <c r="I177" s="515">
        <f>L177+O177</f>
        <v>5771.6</v>
      </c>
      <c r="J177" s="516">
        <f>M177+P177</f>
        <v>0</v>
      </c>
      <c r="K177" s="517">
        <f>I177+J177</f>
        <v>5771.6</v>
      </c>
      <c r="L177" s="518">
        <v>0</v>
      </c>
      <c r="M177" s="519"/>
      <c r="N177" s="520">
        <f>L177+M177</f>
        <v>0</v>
      </c>
      <c r="O177" s="521">
        <v>5771.6</v>
      </c>
      <c r="P177" s="519"/>
      <c r="Q177" s="522">
        <f>O177+P177</f>
        <v>5771.6</v>
      </c>
    </row>
    <row r="178" spans="1:17" s="15" customFormat="1" ht="13.5" customHeight="1">
      <c r="A178" s="535"/>
      <c r="B178" s="1048" t="s">
        <v>561</v>
      </c>
      <c r="C178" s="1048"/>
      <c r="D178" s="1038" t="s">
        <v>386</v>
      </c>
      <c r="E178" s="1039" t="s">
        <v>422</v>
      </c>
      <c r="F178" s="1040" t="s">
        <v>387</v>
      </c>
      <c r="G178" s="1040" t="s">
        <v>389</v>
      </c>
      <c r="H178" s="1041" t="s">
        <v>543</v>
      </c>
      <c r="I178" s="423">
        <f>I179+I180</f>
        <v>137604.5</v>
      </c>
      <c r="J178" s="131">
        <f>J179+J180</f>
        <v>0</v>
      </c>
      <c r="K178" s="425">
        <f>K179+K180</f>
        <v>137604.5</v>
      </c>
      <c r="L178" s="569">
        <f aca="true" t="shared" si="79" ref="L178:Q178">L179+L180</f>
        <v>88549.5</v>
      </c>
      <c r="M178" s="570">
        <f t="shared" si="79"/>
        <v>0</v>
      </c>
      <c r="N178" s="571">
        <f t="shared" si="79"/>
        <v>88549.5</v>
      </c>
      <c r="O178" s="572">
        <f t="shared" si="79"/>
        <v>49055</v>
      </c>
      <c r="P178" s="570">
        <f t="shared" si="79"/>
        <v>0</v>
      </c>
      <c r="Q178" s="573">
        <f t="shared" si="79"/>
        <v>49055</v>
      </c>
    </row>
    <row r="179" spans="1:17" s="15" customFormat="1" ht="11.25" customHeight="1">
      <c r="A179" s="535"/>
      <c r="B179" s="1049" t="s">
        <v>546</v>
      </c>
      <c r="C179" s="1049"/>
      <c r="D179" s="1050" t="s">
        <v>386</v>
      </c>
      <c r="E179" s="1050" t="s">
        <v>422</v>
      </c>
      <c r="F179" s="1050" t="s">
        <v>387</v>
      </c>
      <c r="G179" s="1050" t="s">
        <v>389</v>
      </c>
      <c r="H179" s="1051" t="s">
        <v>543</v>
      </c>
      <c r="I179" s="1052">
        <f>J179+K179</f>
        <v>88549.5</v>
      </c>
      <c r="J179" s="51">
        <f>J143+J146+J149+J152+J155+J158+J161+J164+J167+J170+J173+J176</f>
        <v>0</v>
      </c>
      <c r="K179" s="1053">
        <f>K143+K146+K149+K152+K155+K158+K161+K164+K167+K170+K173+K176</f>
        <v>88549.5</v>
      </c>
      <c r="L179" s="1054">
        <f aca="true" t="shared" si="80" ref="L179:Q179">L143+L146+L149+L152+L155+L158+L161+L164+L167+L170+L173+L176</f>
        <v>88549.5</v>
      </c>
      <c r="M179" s="1055">
        <f t="shared" si="80"/>
        <v>0</v>
      </c>
      <c r="N179" s="1056">
        <f t="shared" si="80"/>
        <v>88549.5</v>
      </c>
      <c r="O179" s="1057">
        <f t="shared" si="80"/>
        <v>0</v>
      </c>
      <c r="P179" s="1055">
        <f t="shared" si="80"/>
        <v>0</v>
      </c>
      <c r="Q179" s="1058">
        <f t="shared" si="80"/>
        <v>0</v>
      </c>
    </row>
    <row r="180" spans="1:17" s="15" customFormat="1" ht="11.25" customHeight="1">
      <c r="A180" s="535"/>
      <c r="B180" s="1049" t="s">
        <v>548</v>
      </c>
      <c r="C180" s="1049"/>
      <c r="D180" s="1050"/>
      <c r="E180" s="1050"/>
      <c r="F180" s="1050"/>
      <c r="G180" s="1050"/>
      <c r="H180" s="1059" t="s">
        <v>543</v>
      </c>
      <c r="I180" s="1060">
        <f>J180+K180</f>
        <v>49055</v>
      </c>
      <c r="J180" s="1061">
        <f>J144+J147+J150+J153+J156+J159+J162+J165+J168+J171+J174+J177</f>
        <v>0</v>
      </c>
      <c r="K180" s="1062">
        <f>K144+K147+K150+K153+K156+K159+K162+K165+K168+K171+K174+K177</f>
        <v>49055</v>
      </c>
      <c r="L180" s="1063">
        <f aca="true" t="shared" si="81" ref="L180:Q180">L144+L147+L150+L153+L156+L159+L162+L165+L168+L171+L174+L177</f>
        <v>0</v>
      </c>
      <c r="M180" s="1064">
        <f t="shared" si="81"/>
        <v>0</v>
      </c>
      <c r="N180" s="1065">
        <f t="shared" si="81"/>
        <v>0</v>
      </c>
      <c r="O180" s="1066">
        <f t="shared" si="81"/>
        <v>49055</v>
      </c>
      <c r="P180" s="1064">
        <f t="shared" si="81"/>
        <v>0</v>
      </c>
      <c r="Q180" s="1067">
        <f t="shared" si="81"/>
        <v>49055</v>
      </c>
    </row>
    <row r="181" spans="1:17" s="15" customFormat="1" ht="21.75" customHeight="1">
      <c r="A181" s="1068" t="s">
        <v>562</v>
      </c>
      <c r="B181" s="1068"/>
      <c r="C181" s="1068"/>
      <c r="D181" s="1069" t="s">
        <v>386</v>
      </c>
      <c r="E181" s="1069" t="s">
        <v>422</v>
      </c>
      <c r="F181" s="1070" t="s">
        <v>387</v>
      </c>
      <c r="G181" s="1070" t="s">
        <v>389</v>
      </c>
      <c r="H181" s="1071" t="s">
        <v>390</v>
      </c>
      <c r="I181" s="1072">
        <f>I182+I183+I184+I185</f>
        <v>0</v>
      </c>
      <c r="J181" s="1073">
        <f>J182+J183+J184+J185</f>
        <v>595.5</v>
      </c>
      <c r="K181" s="1074">
        <f>K182+K183+K184+K185</f>
        <v>595.5</v>
      </c>
      <c r="L181" s="1075">
        <f aca="true" t="shared" si="82" ref="L181:Q181">L182+L183+L184+L185</f>
        <v>0</v>
      </c>
      <c r="M181" s="1076">
        <f t="shared" si="82"/>
        <v>265.5</v>
      </c>
      <c r="N181" s="1077">
        <f t="shared" si="82"/>
        <v>265.5</v>
      </c>
      <c r="O181" s="1078">
        <f t="shared" si="82"/>
        <v>0</v>
      </c>
      <c r="P181" s="1076">
        <f t="shared" si="82"/>
        <v>330</v>
      </c>
      <c r="Q181" s="1079">
        <f t="shared" si="82"/>
        <v>330</v>
      </c>
    </row>
    <row r="182" spans="1:17" s="15" customFormat="1" ht="0.75" customHeight="1" hidden="1">
      <c r="A182" s="1080" t="s">
        <v>544</v>
      </c>
      <c r="B182" s="637" t="s">
        <v>563</v>
      </c>
      <c r="C182" s="637"/>
      <c r="D182" s="735" t="s">
        <v>386</v>
      </c>
      <c r="E182" s="1081" t="s">
        <v>422</v>
      </c>
      <c r="F182" s="735" t="s">
        <v>387</v>
      </c>
      <c r="G182" s="735" t="s">
        <v>564</v>
      </c>
      <c r="H182" s="635" t="s">
        <v>565</v>
      </c>
      <c r="I182" s="578">
        <f aca="true" t="shared" si="83" ref="I182:J185">L182+O182</f>
        <v>0</v>
      </c>
      <c r="J182" s="579">
        <f t="shared" si="83"/>
        <v>0</v>
      </c>
      <c r="K182" s="580">
        <f>I182+J182</f>
        <v>0</v>
      </c>
      <c r="L182" s="581">
        <v>0</v>
      </c>
      <c r="M182" s="582"/>
      <c r="N182" s="583">
        <f>L182+M182</f>
        <v>0</v>
      </c>
      <c r="O182" s="584">
        <v>0</v>
      </c>
      <c r="P182" s="582"/>
      <c r="Q182" s="585">
        <f>O182+P182</f>
        <v>0</v>
      </c>
    </row>
    <row r="183" spans="1:17" s="15" customFormat="1" ht="15.75" customHeight="1" hidden="1">
      <c r="A183" s="1080"/>
      <c r="B183" s="637" t="s">
        <v>566</v>
      </c>
      <c r="C183" s="637"/>
      <c r="D183" s="762" t="s">
        <v>386</v>
      </c>
      <c r="E183" s="1082" t="s">
        <v>422</v>
      </c>
      <c r="F183" s="762" t="s">
        <v>387</v>
      </c>
      <c r="G183" s="931" t="s">
        <v>567</v>
      </c>
      <c r="H183" s="698" t="s">
        <v>565</v>
      </c>
      <c r="I183" s="548">
        <f t="shared" si="83"/>
        <v>0</v>
      </c>
      <c r="J183" s="549">
        <f t="shared" si="83"/>
        <v>0</v>
      </c>
      <c r="K183" s="550">
        <f>I183+J183</f>
        <v>0</v>
      </c>
      <c r="L183" s="551">
        <v>0</v>
      </c>
      <c r="M183" s="552"/>
      <c r="N183" s="553">
        <f>L183+M183</f>
        <v>0</v>
      </c>
      <c r="O183" s="554">
        <v>0</v>
      </c>
      <c r="P183" s="552"/>
      <c r="Q183" s="555">
        <f>O183+P183</f>
        <v>0</v>
      </c>
    </row>
    <row r="184" spans="1:17" s="15" customFormat="1" ht="14.25" customHeight="1">
      <c r="A184" s="1080"/>
      <c r="B184" s="637" t="s">
        <v>568</v>
      </c>
      <c r="C184" s="637"/>
      <c r="D184" s="1083">
        <v>892</v>
      </c>
      <c r="E184" s="1084" t="s">
        <v>422</v>
      </c>
      <c r="F184" s="931" t="s">
        <v>387</v>
      </c>
      <c r="G184" s="931" t="s">
        <v>569</v>
      </c>
      <c r="H184" s="1085" t="s">
        <v>565</v>
      </c>
      <c r="I184" s="548">
        <f t="shared" si="83"/>
        <v>0</v>
      </c>
      <c r="J184" s="549">
        <f t="shared" si="83"/>
        <v>330</v>
      </c>
      <c r="K184" s="550">
        <f>I184+J184</f>
        <v>330</v>
      </c>
      <c r="L184" s="551">
        <v>0</v>
      </c>
      <c r="M184" s="552"/>
      <c r="N184" s="553">
        <f>L184+M184</f>
        <v>0</v>
      </c>
      <c r="O184" s="554">
        <v>0</v>
      </c>
      <c r="P184" s="552">
        <v>330</v>
      </c>
      <c r="Q184" s="555">
        <f>O184+P184</f>
        <v>330</v>
      </c>
    </row>
    <row r="185" spans="1:17" s="15" customFormat="1" ht="15" customHeight="1">
      <c r="A185" s="1080"/>
      <c r="B185" s="637" t="s">
        <v>570</v>
      </c>
      <c r="C185" s="637"/>
      <c r="D185" s="1082" t="s">
        <v>571</v>
      </c>
      <c r="E185" s="1082" t="s">
        <v>422</v>
      </c>
      <c r="F185" s="762" t="s">
        <v>387</v>
      </c>
      <c r="G185" s="762" t="s">
        <v>463</v>
      </c>
      <c r="H185" s="698" t="s">
        <v>565</v>
      </c>
      <c r="I185" s="548">
        <f t="shared" si="83"/>
        <v>0</v>
      </c>
      <c r="J185" s="549">
        <f t="shared" si="83"/>
        <v>265.5</v>
      </c>
      <c r="K185" s="550">
        <f>I185+J185</f>
        <v>265.5</v>
      </c>
      <c r="L185" s="551">
        <v>0</v>
      </c>
      <c r="M185" s="552">
        <v>265.5</v>
      </c>
      <c r="N185" s="553">
        <f>L185+M185</f>
        <v>265.5</v>
      </c>
      <c r="O185" s="554">
        <v>0</v>
      </c>
      <c r="P185" s="552"/>
      <c r="Q185" s="555">
        <f>O185+P185</f>
        <v>0</v>
      </c>
    </row>
    <row r="186" spans="1:17" s="9" customFormat="1" ht="14.25" customHeight="1">
      <c r="A186" s="1086" t="s">
        <v>572</v>
      </c>
      <c r="B186" s="1086"/>
      <c r="C186" s="1086"/>
      <c r="D186" s="1087" t="s">
        <v>386</v>
      </c>
      <c r="E186" s="1087" t="s">
        <v>422</v>
      </c>
      <c r="F186" s="1088" t="s">
        <v>387</v>
      </c>
      <c r="G186" s="1088" t="s">
        <v>389</v>
      </c>
      <c r="H186" s="1089" t="s">
        <v>390</v>
      </c>
      <c r="I186" s="346">
        <f>I141+I181</f>
        <v>137604.5</v>
      </c>
      <c r="J186" s="347">
        <f>J141+J181</f>
        <v>595.5</v>
      </c>
      <c r="K186" s="348">
        <f>K141+K181</f>
        <v>138200</v>
      </c>
      <c r="L186" s="1090">
        <f aca="true" t="shared" si="84" ref="L186:Q186">L141+L181</f>
        <v>88549.5</v>
      </c>
      <c r="M186" s="1091">
        <f t="shared" si="84"/>
        <v>265.5</v>
      </c>
      <c r="N186" s="1092">
        <f t="shared" si="84"/>
        <v>88815</v>
      </c>
      <c r="O186" s="1093">
        <f t="shared" si="84"/>
        <v>49055</v>
      </c>
      <c r="P186" s="1091">
        <f t="shared" si="84"/>
        <v>330</v>
      </c>
      <c r="Q186" s="1094">
        <f t="shared" si="84"/>
        <v>49385</v>
      </c>
    </row>
    <row r="187" spans="1:17" s="9" customFormat="1" ht="21.75" customHeight="1">
      <c r="A187" s="1095" t="s">
        <v>573</v>
      </c>
      <c r="B187" s="1095"/>
      <c r="C187" s="1095"/>
      <c r="D187" s="1096" t="s">
        <v>386</v>
      </c>
      <c r="E187" s="1097" t="s">
        <v>422</v>
      </c>
      <c r="F187" s="1096" t="s">
        <v>393</v>
      </c>
      <c r="G187" s="1096" t="s">
        <v>389</v>
      </c>
      <c r="H187" s="1098" t="s">
        <v>543</v>
      </c>
      <c r="I187" s="615">
        <f>I215+I218</f>
        <v>160735.4</v>
      </c>
      <c r="J187" s="732">
        <f>J215+J218</f>
        <v>0</v>
      </c>
      <c r="K187" s="616">
        <f>K215+K218</f>
        <v>160735.4</v>
      </c>
      <c r="L187" s="617">
        <f aca="true" t="shared" si="85" ref="L187:Q187">L215+L218</f>
        <v>46870</v>
      </c>
      <c r="M187" s="733">
        <f t="shared" si="85"/>
        <v>0</v>
      </c>
      <c r="N187" s="619">
        <f t="shared" si="85"/>
        <v>46870</v>
      </c>
      <c r="O187" s="620">
        <f t="shared" si="85"/>
        <v>113865.4</v>
      </c>
      <c r="P187" s="733">
        <f t="shared" si="85"/>
        <v>0</v>
      </c>
      <c r="Q187" s="621">
        <f t="shared" si="85"/>
        <v>113865.4</v>
      </c>
    </row>
    <row r="188" spans="1:17" s="9" customFormat="1" ht="12" customHeight="1">
      <c r="A188" s="535" t="s">
        <v>259</v>
      </c>
      <c r="B188" s="1099" t="s">
        <v>574</v>
      </c>
      <c r="C188" s="1099"/>
      <c r="D188" s="1038" t="s">
        <v>386</v>
      </c>
      <c r="E188" s="956" t="s">
        <v>422</v>
      </c>
      <c r="F188" s="1038" t="s">
        <v>393</v>
      </c>
      <c r="G188" s="1038" t="s">
        <v>389</v>
      </c>
      <c r="H188" s="1100" t="s">
        <v>543</v>
      </c>
      <c r="I188" s="431">
        <f>I189+I190</f>
        <v>21272.9</v>
      </c>
      <c r="J188" s="356">
        <f>J189+J190</f>
        <v>-733</v>
      </c>
      <c r="K188" s="433">
        <f>K189+K190</f>
        <v>20539.9</v>
      </c>
      <c r="L188" s="539">
        <f aca="true" t="shared" si="86" ref="L188:Q188">L189+L190</f>
        <v>6233</v>
      </c>
      <c r="M188" s="540">
        <f t="shared" si="86"/>
        <v>-620</v>
      </c>
      <c r="N188" s="541">
        <f t="shared" si="86"/>
        <v>5613</v>
      </c>
      <c r="O188" s="542">
        <f t="shared" si="86"/>
        <v>15039.9</v>
      </c>
      <c r="P188" s="540">
        <f t="shared" si="86"/>
        <v>-113</v>
      </c>
      <c r="Q188" s="543">
        <f t="shared" si="86"/>
        <v>14926.9</v>
      </c>
    </row>
    <row r="189" spans="1:17" s="9" customFormat="1" ht="11.25" customHeight="1">
      <c r="A189" s="535"/>
      <c r="B189" s="545" t="s">
        <v>546</v>
      </c>
      <c r="C189" s="545"/>
      <c r="D189" s="933" t="s">
        <v>386</v>
      </c>
      <c r="E189" s="933" t="s">
        <v>422</v>
      </c>
      <c r="F189" s="933" t="s">
        <v>393</v>
      </c>
      <c r="G189" s="933" t="s">
        <v>575</v>
      </c>
      <c r="H189" s="1101" t="s">
        <v>543</v>
      </c>
      <c r="I189" s="737">
        <f>L189+O189</f>
        <v>6233</v>
      </c>
      <c r="J189" s="964">
        <f>M189+P189</f>
        <v>-620</v>
      </c>
      <c r="K189" s="965">
        <f>I189+J189</f>
        <v>5613</v>
      </c>
      <c r="L189" s="966">
        <v>6233</v>
      </c>
      <c r="M189" s="967">
        <v>-620</v>
      </c>
      <c r="N189" s="968">
        <f>L189+M189</f>
        <v>5613</v>
      </c>
      <c r="O189" s="969">
        <v>0</v>
      </c>
      <c r="P189" s="967"/>
      <c r="Q189" s="970">
        <f>O189+P189</f>
        <v>0</v>
      </c>
    </row>
    <row r="190" spans="1:17" s="9" customFormat="1" ht="10.5" customHeight="1">
      <c r="A190" s="535"/>
      <c r="B190" s="545" t="s">
        <v>548</v>
      </c>
      <c r="C190" s="545"/>
      <c r="D190" s="933"/>
      <c r="E190" s="933"/>
      <c r="F190" s="933"/>
      <c r="G190" s="1044" t="s">
        <v>549</v>
      </c>
      <c r="H190" s="1101" t="s">
        <v>543</v>
      </c>
      <c r="I190" s="737">
        <f>L190+O190</f>
        <v>15039.9</v>
      </c>
      <c r="J190" s="964">
        <f>M190+P190</f>
        <v>-113</v>
      </c>
      <c r="K190" s="965">
        <f>I190+J190</f>
        <v>14926.9</v>
      </c>
      <c r="L190" s="966">
        <v>0</v>
      </c>
      <c r="M190" s="967"/>
      <c r="N190" s="968">
        <f>L190+M190</f>
        <v>0</v>
      </c>
      <c r="O190" s="969">
        <v>15039.9</v>
      </c>
      <c r="P190" s="967">
        <v>-113</v>
      </c>
      <c r="Q190" s="970">
        <f>O190+P190</f>
        <v>14926.9</v>
      </c>
    </row>
    <row r="191" spans="1:17" s="9" customFormat="1" ht="12" customHeight="1">
      <c r="A191" s="535"/>
      <c r="B191" s="1102" t="s">
        <v>576</v>
      </c>
      <c r="C191" s="1102"/>
      <c r="D191" s="1038" t="s">
        <v>386</v>
      </c>
      <c r="E191" s="956" t="s">
        <v>422</v>
      </c>
      <c r="F191" s="1038" t="s">
        <v>393</v>
      </c>
      <c r="G191" s="1038" t="s">
        <v>389</v>
      </c>
      <c r="H191" s="1103" t="s">
        <v>543</v>
      </c>
      <c r="I191" s="431">
        <f>I192+I193</f>
        <v>9777.7</v>
      </c>
      <c r="J191" s="356">
        <f>J192+J193</f>
        <v>449</v>
      </c>
      <c r="K191" s="433">
        <f>K192+K193</f>
        <v>10226.7</v>
      </c>
      <c r="L191" s="539">
        <f aca="true" t="shared" si="87" ref="L191:Q191">L192+L193</f>
        <v>2545</v>
      </c>
      <c r="M191" s="540">
        <f t="shared" si="87"/>
        <v>460</v>
      </c>
      <c r="N191" s="541">
        <f t="shared" si="87"/>
        <v>3005</v>
      </c>
      <c r="O191" s="542">
        <f t="shared" si="87"/>
        <v>7232.7</v>
      </c>
      <c r="P191" s="540">
        <f t="shared" si="87"/>
        <v>-11</v>
      </c>
      <c r="Q191" s="543">
        <f t="shared" si="87"/>
        <v>7221.7</v>
      </c>
    </row>
    <row r="192" spans="1:17" s="9" customFormat="1" ht="12" customHeight="1">
      <c r="A192" s="535"/>
      <c r="B192" s="1104" t="s">
        <v>546</v>
      </c>
      <c r="C192" s="1104"/>
      <c r="D192" s="941" t="s">
        <v>386</v>
      </c>
      <c r="E192" s="941" t="s">
        <v>422</v>
      </c>
      <c r="F192" s="941" t="s">
        <v>393</v>
      </c>
      <c r="G192" s="933" t="s">
        <v>575</v>
      </c>
      <c r="H192" s="1101" t="s">
        <v>543</v>
      </c>
      <c r="I192" s="737">
        <f>L192+O192</f>
        <v>2545</v>
      </c>
      <c r="J192" s="964">
        <f>M192+P192</f>
        <v>460</v>
      </c>
      <c r="K192" s="965">
        <f>I192+J192</f>
        <v>3005</v>
      </c>
      <c r="L192" s="966">
        <v>2545</v>
      </c>
      <c r="M192" s="967">
        <v>460</v>
      </c>
      <c r="N192" s="968">
        <f>L192+M192</f>
        <v>3005</v>
      </c>
      <c r="O192" s="969">
        <v>0</v>
      </c>
      <c r="P192" s="967"/>
      <c r="Q192" s="970">
        <f>O192+P192</f>
        <v>0</v>
      </c>
    </row>
    <row r="193" spans="1:17" s="9" customFormat="1" ht="10.5" customHeight="1">
      <c r="A193" s="535"/>
      <c r="B193" s="614" t="s">
        <v>548</v>
      </c>
      <c r="C193" s="614"/>
      <c r="D193" s="941"/>
      <c r="E193" s="941"/>
      <c r="F193" s="941"/>
      <c r="G193" s="1044" t="s">
        <v>549</v>
      </c>
      <c r="H193" s="1105" t="s">
        <v>543</v>
      </c>
      <c r="I193" s="737">
        <f>L193+O193</f>
        <v>7232.7</v>
      </c>
      <c r="J193" s="964">
        <f>M193+P193</f>
        <v>-11</v>
      </c>
      <c r="K193" s="965">
        <f>I193+J193</f>
        <v>7221.7</v>
      </c>
      <c r="L193" s="966">
        <v>0</v>
      </c>
      <c r="M193" s="967"/>
      <c r="N193" s="968">
        <f>L193+M193</f>
        <v>0</v>
      </c>
      <c r="O193" s="969">
        <v>7232.7</v>
      </c>
      <c r="P193" s="967">
        <v>-11</v>
      </c>
      <c r="Q193" s="970">
        <f>O193+P193</f>
        <v>7221.7</v>
      </c>
    </row>
    <row r="194" spans="1:17" s="9" customFormat="1" ht="11.25" customHeight="1">
      <c r="A194" s="535"/>
      <c r="B194" s="1047" t="s">
        <v>577</v>
      </c>
      <c r="C194" s="1047"/>
      <c r="D194" s="1040" t="s">
        <v>386</v>
      </c>
      <c r="E194" s="1039" t="s">
        <v>422</v>
      </c>
      <c r="F194" s="1040" t="s">
        <v>393</v>
      </c>
      <c r="G194" s="1038" t="s">
        <v>389</v>
      </c>
      <c r="H194" s="1103" t="s">
        <v>543</v>
      </c>
      <c r="I194" s="431">
        <f>I195+I196</f>
        <v>11607.1</v>
      </c>
      <c r="J194" s="356">
        <f>J195+J196</f>
        <v>364</v>
      </c>
      <c r="K194" s="433">
        <f>K195+K196</f>
        <v>11971.1</v>
      </c>
      <c r="L194" s="539">
        <f aca="true" t="shared" si="88" ref="L194:Q194">L195+L196</f>
        <v>2668</v>
      </c>
      <c r="M194" s="540">
        <f t="shared" si="88"/>
        <v>170</v>
      </c>
      <c r="N194" s="541">
        <f t="shared" si="88"/>
        <v>2838</v>
      </c>
      <c r="O194" s="542">
        <f t="shared" si="88"/>
        <v>8939.1</v>
      </c>
      <c r="P194" s="540">
        <f t="shared" si="88"/>
        <v>194</v>
      </c>
      <c r="Q194" s="543">
        <f t="shared" si="88"/>
        <v>9133.1</v>
      </c>
    </row>
    <row r="195" spans="1:17" s="9" customFormat="1" ht="12.75" customHeight="1">
      <c r="A195" s="535"/>
      <c r="B195" s="545" t="s">
        <v>546</v>
      </c>
      <c r="C195" s="545"/>
      <c r="D195" s="933" t="s">
        <v>386</v>
      </c>
      <c r="E195" s="933" t="s">
        <v>422</v>
      </c>
      <c r="F195" s="933" t="s">
        <v>393</v>
      </c>
      <c r="G195" s="933" t="s">
        <v>575</v>
      </c>
      <c r="H195" s="1101" t="s">
        <v>543</v>
      </c>
      <c r="I195" s="737">
        <f>L195+O195</f>
        <v>2668</v>
      </c>
      <c r="J195" s="964">
        <f>M195+P195</f>
        <v>170</v>
      </c>
      <c r="K195" s="965">
        <f>I195+J195</f>
        <v>2838</v>
      </c>
      <c r="L195" s="966">
        <v>2668</v>
      </c>
      <c r="M195" s="967">
        <v>170</v>
      </c>
      <c r="N195" s="968">
        <f>L195+M195</f>
        <v>2838</v>
      </c>
      <c r="O195" s="969">
        <v>0</v>
      </c>
      <c r="P195" s="967"/>
      <c r="Q195" s="970">
        <f>O195+P195</f>
        <v>0</v>
      </c>
    </row>
    <row r="196" spans="1:17" s="9" customFormat="1" ht="12.75" customHeight="1">
      <c r="A196" s="535"/>
      <c r="B196" s="1043" t="s">
        <v>548</v>
      </c>
      <c r="C196" s="1043"/>
      <c r="D196" s="933"/>
      <c r="E196" s="933"/>
      <c r="F196" s="933"/>
      <c r="G196" s="1044" t="s">
        <v>549</v>
      </c>
      <c r="H196" s="1105" t="s">
        <v>543</v>
      </c>
      <c r="I196" s="737">
        <f>L196+O196</f>
        <v>8939.1</v>
      </c>
      <c r="J196" s="964">
        <f>M196+P196</f>
        <v>194</v>
      </c>
      <c r="K196" s="965">
        <f>I196+J196</f>
        <v>9133.1</v>
      </c>
      <c r="L196" s="966">
        <v>0</v>
      </c>
      <c r="M196" s="967"/>
      <c r="N196" s="968">
        <f>L196+M196</f>
        <v>0</v>
      </c>
      <c r="O196" s="969">
        <v>8939.1</v>
      </c>
      <c r="P196" s="967">
        <v>194</v>
      </c>
      <c r="Q196" s="970">
        <f>O196+P196</f>
        <v>9133.1</v>
      </c>
    </row>
    <row r="197" spans="1:17" s="9" customFormat="1" ht="12.75" customHeight="1">
      <c r="A197" s="535"/>
      <c r="B197" s="1102" t="s">
        <v>578</v>
      </c>
      <c r="C197" s="1102"/>
      <c r="D197" s="1038" t="s">
        <v>386</v>
      </c>
      <c r="E197" s="956" t="s">
        <v>422</v>
      </c>
      <c r="F197" s="1038" t="s">
        <v>393</v>
      </c>
      <c r="G197" s="1038" t="s">
        <v>389</v>
      </c>
      <c r="H197" s="1103" t="s">
        <v>543</v>
      </c>
      <c r="I197" s="431">
        <f>I198+I199</f>
        <v>13519.8</v>
      </c>
      <c r="J197" s="356">
        <f>J198+J199</f>
        <v>227</v>
      </c>
      <c r="K197" s="433">
        <f>K198+K199</f>
        <v>13746.8</v>
      </c>
      <c r="L197" s="539">
        <f aca="true" t="shared" si="89" ref="L197:Q197">L198+L199</f>
        <v>3931</v>
      </c>
      <c r="M197" s="540">
        <f t="shared" si="89"/>
        <v>190</v>
      </c>
      <c r="N197" s="541">
        <f t="shared" si="89"/>
        <v>4121</v>
      </c>
      <c r="O197" s="542">
        <f t="shared" si="89"/>
        <v>9588.8</v>
      </c>
      <c r="P197" s="540">
        <f t="shared" si="89"/>
        <v>37</v>
      </c>
      <c r="Q197" s="543">
        <f t="shared" si="89"/>
        <v>9625.8</v>
      </c>
    </row>
    <row r="198" spans="1:17" s="9" customFormat="1" ht="12.75" customHeight="1">
      <c r="A198" s="535"/>
      <c r="B198" s="1104" t="s">
        <v>546</v>
      </c>
      <c r="C198" s="1104"/>
      <c r="D198" s="941" t="s">
        <v>386</v>
      </c>
      <c r="E198" s="941" t="s">
        <v>422</v>
      </c>
      <c r="F198" s="941" t="s">
        <v>393</v>
      </c>
      <c r="G198" s="933" t="s">
        <v>575</v>
      </c>
      <c r="H198" s="1101" t="s">
        <v>543</v>
      </c>
      <c r="I198" s="737">
        <f>L198+O198</f>
        <v>3931</v>
      </c>
      <c r="J198" s="964">
        <f>M198+P198</f>
        <v>190</v>
      </c>
      <c r="K198" s="965">
        <f>I198+J198</f>
        <v>4121</v>
      </c>
      <c r="L198" s="966">
        <v>3931</v>
      </c>
      <c r="M198" s="967">
        <v>190</v>
      </c>
      <c r="N198" s="968">
        <f>L198+M198</f>
        <v>4121</v>
      </c>
      <c r="O198" s="969">
        <v>0</v>
      </c>
      <c r="P198" s="967"/>
      <c r="Q198" s="970">
        <f>O198+P198</f>
        <v>0</v>
      </c>
    </row>
    <row r="199" spans="1:17" s="9" customFormat="1" ht="12.75" customHeight="1">
      <c r="A199" s="535"/>
      <c r="B199" s="614" t="s">
        <v>548</v>
      </c>
      <c r="C199" s="614"/>
      <c r="D199" s="941"/>
      <c r="E199" s="941"/>
      <c r="F199" s="941"/>
      <c r="G199" s="1044" t="s">
        <v>549</v>
      </c>
      <c r="H199" s="1105" t="s">
        <v>543</v>
      </c>
      <c r="I199" s="737">
        <f>L199+O199</f>
        <v>9588.8</v>
      </c>
      <c r="J199" s="964">
        <f>M199+P199</f>
        <v>37</v>
      </c>
      <c r="K199" s="965">
        <f>I199+J199</f>
        <v>9625.8</v>
      </c>
      <c r="L199" s="966">
        <v>0</v>
      </c>
      <c r="M199" s="967"/>
      <c r="N199" s="968">
        <f>L199+M199</f>
        <v>0</v>
      </c>
      <c r="O199" s="969">
        <v>9588.8</v>
      </c>
      <c r="P199" s="967">
        <v>37</v>
      </c>
      <c r="Q199" s="970">
        <f>O199+P199</f>
        <v>9625.8</v>
      </c>
    </row>
    <row r="200" spans="1:17" s="9" customFormat="1" ht="11.25" customHeight="1">
      <c r="A200" s="535"/>
      <c r="B200" s="1047" t="s">
        <v>579</v>
      </c>
      <c r="C200" s="1047"/>
      <c r="D200" s="1040" t="s">
        <v>386</v>
      </c>
      <c r="E200" s="1039" t="s">
        <v>422</v>
      </c>
      <c r="F200" s="1040" t="s">
        <v>393</v>
      </c>
      <c r="G200" s="1038" t="s">
        <v>389</v>
      </c>
      <c r="H200" s="1103" t="s">
        <v>543</v>
      </c>
      <c r="I200" s="431">
        <f>I201+I202</f>
        <v>17601.8</v>
      </c>
      <c r="J200" s="356">
        <f>J201+J202</f>
        <v>-704</v>
      </c>
      <c r="K200" s="433">
        <f>K201+K202</f>
        <v>16897.8</v>
      </c>
      <c r="L200" s="539">
        <f aca="true" t="shared" si="90" ref="L200:Q200">L201+L202</f>
        <v>5161</v>
      </c>
      <c r="M200" s="540">
        <f t="shared" si="90"/>
        <v>-450</v>
      </c>
      <c r="N200" s="541">
        <f t="shared" si="90"/>
        <v>4711</v>
      </c>
      <c r="O200" s="542">
        <f t="shared" si="90"/>
        <v>12440.8</v>
      </c>
      <c r="P200" s="540">
        <f t="shared" si="90"/>
        <v>-254</v>
      </c>
      <c r="Q200" s="543">
        <f t="shared" si="90"/>
        <v>12186.8</v>
      </c>
    </row>
    <row r="201" spans="1:17" s="9" customFormat="1" ht="12.75" customHeight="1">
      <c r="A201" s="535"/>
      <c r="B201" s="545" t="s">
        <v>546</v>
      </c>
      <c r="C201" s="545"/>
      <c r="D201" s="933" t="s">
        <v>386</v>
      </c>
      <c r="E201" s="933" t="s">
        <v>422</v>
      </c>
      <c r="F201" s="933" t="s">
        <v>393</v>
      </c>
      <c r="G201" s="933" t="s">
        <v>575</v>
      </c>
      <c r="H201" s="1101" t="s">
        <v>543</v>
      </c>
      <c r="I201" s="737">
        <f>L201+O201</f>
        <v>5161</v>
      </c>
      <c r="J201" s="964">
        <f>M201+P201</f>
        <v>-450</v>
      </c>
      <c r="K201" s="965">
        <f>I201+J201</f>
        <v>4711</v>
      </c>
      <c r="L201" s="966">
        <v>5161</v>
      </c>
      <c r="M201" s="967">
        <v>-450</v>
      </c>
      <c r="N201" s="968">
        <f>L201+M201</f>
        <v>4711</v>
      </c>
      <c r="O201" s="969">
        <v>0</v>
      </c>
      <c r="P201" s="967"/>
      <c r="Q201" s="970">
        <f>O201+P201</f>
        <v>0</v>
      </c>
    </row>
    <row r="202" spans="1:17" s="9" customFormat="1" ht="12.75" customHeight="1">
      <c r="A202" s="535"/>
      <c r="B202" s="1043" t="s">
        <v>548</v>
      </c>
      <c r="C202" s="1043"/>
      <c r="D202" s="933"/>
      <c r="E202" s="933"/>
      <c r="F202" s="933"/>
      <c r="G202" s="1044" t="s">
        <v>549</v>
      </c>
      <c r="H202" s="1105" t="s">
        <v>543</v>
      </c>
      <c r="I202" s="737">
        <f>L202+O202</f>
        <v>12440.8</v>
      </c>
      <c r="J202" s="964">
        <f>M202+P202</f>
        <v>-254</v>
      </c>
      <c r="K202" s="965">
        <f>I202+J202</f>
        <v>12186.8</v>
      </c>
      <c r="L202" s="966">
        <v>0</v>
      </c>
      <c r="M202" s="967"/>
      <c r="N202" s="968">
        <f>L202+M202</f>
        <v>0</v>
      </c>
      <c r="O202" s="969">
        <v>12440.8</v>
      </c>
      <c r="P202" s="967">
        <v>-254</v>
      </c>
      <c r="Q202" s="970">
        <f>O202+P202</f>
        <v>12186.8</v>
      </c>
    </row>
    <row r="203" spans="1:17" s="9" customFormat="1" ht="10.5" customHeight="1">
      <c r="A203" s="535"/>
      <c r="B203" s="1102" t="s">
        <v>580</v>
      </c>
      <c r="C203" s="1102"/>
      <c r="D203" s="1038" t="s">
        <v>386</v>
      </c>
      <c r="E203" s="956" t="s">
        <v>422</v>
      </c>
      <c r="F203" s="1038" t="s">
        <v>393</v>
      </c>
      <c r="G203" s="1038" t="s">
        <v>389</v>
      </c>
      <c r="H203" s="1103" t="s">
        <v>543</v>
      </c>
      <c r="I203" s="431">
        <f>I204+I205</f>
        <v>23310.9</v>
      </c>
      <c r="J203" s="356">
        <f>J204+J205</f>
        <v>355</v>
      </c>
      <c r="K203" s="433">
        <f>K204+K205</f>
        <v>23665.9</v>
      </c>
      <c r="L203" s="539">
        <f aca="true" t="shared" si="91" ref="L203:Q203">L204+L205</f>
        <v>7611</v>
      </c>
      <c r="M203" s="540">
        <f t="shared" si="91"/>
        <v>0</v>
      </c>
      <c r="N203" s="541">
        <f t="shared" si="91"/>
        <v>7611</v>
      </c>
      <c r="O203" s="542">
        <f t="shared" si="91"/>
        <v>15699.9</v>
      </c>
      <c r="P203" s="540">
        <f t="shared" si="91"/>
        <v>355</v>
      </c>
      <c r="Q203" s="543">
        <f t="shared" si="91"/>
        <v>16054.9</v>
      </c>
    </row>
    <row r="204" spans="1:17" s="9" customFormat="1" ht="12.75" customHeight="1">
      <c r="A204" s="535"/>
      <c r="B204" s="1104" t="s">
        <v>546</v>
      </c>
      <c r="C204" s="1104"/>
      <c r="D204" s="941" t="s">
        <v>386</v>
      </c>
      <c r="E204" s="941" t="s">
        <v>422</v>
      </c>
      <c r="F204" s="941" t="s">
        <v>393</v>
      </c>
      <c r="G204" s="933" t="s">
        <v>575</v>
      </c>
      <c r="H204" s="1101" t="s">
        <v>543</v>
      </c>
      <c r="I204" s="737">
        <f>L204+O204</f>
        <v>7611</v>
      </c>
      <c r="J204" s="964">
        <f>M204+P204</f>
        <v>0</v>
      </c>
      <c r="K204" s="965">
        <f>I204+J204</f>
        <v>7611</v>
      </c>
      <c r="L204" s="966">
        <v>7611</v>
      </c>
      <c r="M204" s="967">
        <v>0</v>
      </c>
      <c r="N204" s="968">
        <f>L204+M204</f>
        <v>7611</v>
      </c>
      <c r="O204" s="969">
        <v>0</v>
      </c>
      <c r="P204" s="967"/>
      <c r="Q204" s="970">
        <f>O204+P204</f>
        <v>0</v>
      </c>
    </row>
    <row r="205" spans="1:17" s="9" customFormat="1" ht="12.75" customHeight="1">
      <c r="A205" s="535"/>
      <c r="B205" s="614" t="s">
        <v>548</v>
      </c>
      <c r="C205" s="614"/>
      <c r="D205" s="941"/>
      <c r="E205" s="941"/>
      <c r="F205" s="941"/>
      <c r="G205" s="1044" t="s">
        <v>549</v>
      </c>
      <c r="H205" s="1105" t="s">
        <v>543</v>
      </c>
      <c r="I205" s="737">
        <f>L205+O205</f>
        <v>15699.9</v>
      </c>
      <c r="J205" s="964">
        <f>M205+P205</f>
        <v>355</v>
      </c>
      <c r="K205" s="965">
        <f>I205+J205</f>
        <v>16054.9</v>
      </c>
      <c r="L205" s="966">
        <v>0</v>
      </c>
      <c r="M205" s="967"/>
      <c r="N205" s="968">
        <f>L205+M205</f>
        <v>0</v>
      </c>
      <c r="O205" s="969">
        <v>15699.9</v>
      </c>
      <c r="P205" s="967">
        <v>355</v>
      </c>
      <c r="Q205" s="970">
        <f>O205+P205</f>
        <v>16054.9</v>
      </c>
    </row>
    <row r="206" spans="1:17" s="9" customFormat="1" ht="12" customHeight="1">
      <c r="A206" s="535"/>
      <c r="B206" s="1047" t="s">
        <v>581</v>
      </c>
      <c r="C206" s="1047"/>
      <c r="D206" s="1040" t="s">
        <v>386</v>
      </c>
      <c r="E206" s="1039" t="s">
        <v>422</v>
      </c>
      <c r="F206" s="1040" t="s">
        <v>393</v>
      </c>
      <c r="G206" s="1038" t="s">
        <v>389</v>
      </c>
      <c r="H206" s="1103" t="s">
        <v>543</v>
      </c>
      <c r="I206" s="431">
        <f>I207+I208</f>
        <v>11515.2</v>
      </c>
      <c r="J206" s="356">
        <f>J207+J208</f>
        <v>-106</v>
      </c>
      <c r="K206" s="433">
        <f>K207+K208</f>
        <v>11409.2</v>
      </c>
      <c r="L206" s="539">
        <f aca="true" t="shared" si="92" ref="L206:Q206">L207+L208</f>
        <v>4280</v>
      </c>
      <c r="M206" s="540">
        <f t="shared" si="92"/>
        <v>0</v>
      </c>
      <c r="N206" s="541">
        <f t="shared" si="92"/>
        <v>4280</v>
      </c>
      <c r="O206" s="542">
        <f t="shared" si="92"/>
        <v>7235.2</v>
      </c>
      <c r="P206" s="540">
        <f t="shared" si="92"/>
        <v>-106</v>
      </c>
      <c r="Q206" s="543">
        <f t="shared" si="92"/>
        <v>7129.2</v>
      </c>
    </row>
    <row r="207" spans="1:17" s="9" customFormat="1" ht="12.75" customHeight="1">
      <c r="A207" s="535"/>
      <c r="B207" s="545" t="s">
        <v>546</v>
      </c>
      <c r="C207" s="545"/>
      <c r="D207" s="933" t="s">
        <v>386</v>
      </c>
      <c r="E207" s="933" t="s">
        <v>422</v>
      </c>
      <c r="F207" s="933" t="s">
        <v>393</v>
      </c>
      <c r="G207" s="933" t="s">
        <v>575</v>
      </c>
      <c r="H207" s="1101" t="s">
        <v>543</v>
      </c>
      <c r="I207" s="737">
        <f>L207+O207</f>
        <v>4280</v>
      </c>
      <c r="J207" s="964">
        <f>M207+P207</f>
        <v>0</v>
      </c>
      <c r="K207" s="965">
        <f>I207+J207</f>
        <v>4280</v>
      </c>
      <c r="L207" s="966">
        <v>4280</v>
      </c>
      <c r="M207" s="967">
        <v>0</v>
      </c>
      <c r="N207" s="968">
        <f>L207+M207</f>
        <v>4280</v>
      </c>
      <c r="O207" s="969">
        <v>0</v>
      </c>
      <c r="P207" s="967"/>
      <c r="Q207" s="970">
        <f>O207+P207</f>
        <v>0</v>
      </c>
    </row>
    <row r="208" spans="1:17" s="9" customFormat="1" ht="12.75" customHeight="1">
      <c r="A208" s="535"/>
      <c r="B208" s="1043" t="s">
        <v>548</v>
      </c>
      <c r="C208" s="1043"/>
      <c r="D208" s="933"/>
      <c r="E208" s="933"/>
      <c r="F208" s="933"/>
      <c r="G208" s="1044" t="s">
        <v>549</v>
      </c>
      <c r="H208" s="1105" t="s">
        <v>543</v>
      </c>
      <c r="I208" s="737">
        <f>L208+O208</f>
        <v>7235.2</v>
      </c>
      <c r="J208" s="964">
        <f>M208+P208</f>
        <v>-106</v>
      </c>
      <c r="K208" s="965">
        <f>I208+J208</f>
        <v>7129.2</v>
      </c>
      <c r="L208" s="966">
        <v>0</v>
      </c>
      <c r="M208" s="967"/>
      <c r="N208" s="968">
        <f>L208+M208</f>
        <v>0</v>
      </c>
      <c r="O208" s="969">
        <v>7235.2</v>
      </c>
      <c r="P208" s="967">
        <v>-106</v>
      </c>
      <c r="Q208" s="970">
        <f>O208+P208</f>
        <v>7129.2</v>
      </c>
    </row>
    <row r="209" spans="1:17" s="9" customFormat="1" ht="12" customHeight="1">
      <c r="A209" s="535"/>
      <c r="B209" s="1102" t="s">
        <v>582</v>
      </c>
      <c r="C209" s="1102"/>
      <c r="D209" s="1038" t="s">
        <v>386</v>
      </c>
      <c r="E209" s="956" t="s">
        <v>422</v>
      </c>
      <c r="F209" s="1038" t="s">
        <v>393</v>
      </c>
      <c r="G209" s="1038" t="s">
        <v>389</v>
      </c>
      <c r="H209" s="1103" t="s">
        <v>543</v>
      </c>
      <c r="I209" s="431">
        <f>I210+I211</f>
        <v>28044.8</v>
      </c>
      <c r="J209" s="356">
        <f>J210+J211</f>
        <v>126</v>
      </c>
      <c r="K209" s="433">
        <f>K210+K211</f>
        <v>28170.8</v>
      </c>
      <c r="L209" s="539">
        <f aca="true" t="shared" si="93" ref="L209:Q209">L210+L211</f>
        <v>9170</v>
      </c>
      <c r="M209" s="540">
        <f t="shared" si="93"/>
        <v>250</v>
      </c>
      <c r="N209" s="541">
        <f t="shared" si="93"/>
        <v>9420</v>
      </c>
      <c r="O209" s="542">
        <f t="shared" si="93"/>
        <v>18874.8</v>
      </c>
      <c r="P209" s="540">
        <f t="shared" si="93"/>
        <v>-124</v>
      </c>
      <c r="Q209" s="543">
        <f t="shared" si="93"/>
        <v>18750.8</v>
      </c>
    </row>
    <row r="210" spans="1:17" s="9" customFormat="1" ht="12.75" customHeight="1">
      <c r="A210" s="535"/>
      <c r="B210" s="1104" t="s">
        <v>546</v>
      </c>
      <c r="C210" s="1104"/>
      <c r="D210" s="941" t="s">
        <v>386</v>
      </c>
      <c r="E210" s="941" t="s">
        <v>422</v>
      </c>
      <c r="F210" s="941" t="s">
        <v>393</v>
      </c>
      <c r="G210" s="933" t="s">
        <v>575</v>
      </c>
      <c r="H210" s="1101" t="s">
        <v>543</v>
      </c>
      <c r="I210" s="737">
        <f>L210+O210</f>
        <v>9170</v>
      </c>
      <c r="J210" s="964">
        <f>M210+P210</f>
        <v>250</v>
      </c>
      <c r="K210" s="965">
        <f>I210+J210</f>
        <v>9420</v>
      </c>
      <c r="L210" s="966">
        <v>9170</v>
      </c>
      <c r="M210" s="967">
        <v>250</v>
      </c>
      <c r="N210" s="968">
        <f>L210+M210</f>
        <v>9420</v>
      </c>
      <c r="O210" s="969">
        <v>0</v>
      </c>
      <c r="P210" s="967"/>
      <c r="Q210" s="970">
        <f>O210+P210</f>
        <v>0</v>
      </c>
    </row>
    <row r="211" spans="1:17" s="9" customFormat="1" ht="10.5" customHeight="1">
      <c r="A211" s="535"/>
      <c r="B211" s="614" t="s">
        <v>548</v>
      </c>
      <c r="C211" s="614"/>
      <c r="D211" s="941"/>
      <c r="E211" s="941"/>
      <c r="F211" s="941"/>
      <c r="G211" s="1044" t="s">
        <v>549</v>
      </c>
      <c r="H211" s="1105" t="s">
        <v>543</v>
      </c>
      <c r="I211" s="737">
        <f>L211+O211</f>
        <v>18874.8</v>
      </c>
      <c r="J211" s="964">
        <f>M211+P211</f>
        <v>-124</v>
      </c>
      <c r="K211" s="965">
        <f>I211+J211</f>
        <v>18750.8</v>
      </c>
      <c r="L211" s="966">
        <v>0</v>
      </c>
      <c r="M211" s="967"/>
      <c r="N211" s="968">
        <f>L211+M211</f>
        <v>0</v>
      </c>
      <c r="O211" s="969">
        <v>18874.8</v>
      </c>
      <c r="P211" s="967">
        <v>-124</v>
      </c>
      <c r="Q211" s="970">
        <f>O211+P211</f>
        <v>18750.8</v>
      </c>
    </row>
    <row r="212" spans="1:17" s="9" customFormat="1" ht="10.5" customHeight="1">
      <c r="A212" s="535"/>
      <c r="B212" s="1106" t="s">
        <v>583</v>
      </c>
      <c r="C212" s="1106"/>
      <c r="D212" s="1040" t="s">
        <v>386</v>
      </c>
      <c r="E212" s="1039" t="s">
        <v>422</v>
      </c>
      <c r="F212" s="1040" t="s">
        <v>393</v>
      </c>
      <c r="G212" s="1038" t="s">
        <v>389</v>
      </c>
      <c r="H212" s="1103" t="s">
        <v>543</v>
      </c>
      <c r="I212" s="431">
        <f>I213+I214</f>
        <v>18249.3</v>
      </c>
      <c r="J212" s="356">
        <f>J213+J214</f>
        <v>22</v>
      </c>
      <c r="K212" s="433">
        <f>K213+K214</f>
        <v>18271.3</v>
      </c>
      <c r="L212" s="539">
        <f aca="true" t="shared" si="94" ref="L212:Q212">L213+L214</f>
        <v>5271</v>
      </c>
      <c r="M212" s="540">
        <f t="shared" si="94"/>
        <v>0</v>
      </c>
      <c r="N212" s="541">
        <f t="shared" si="94"/>
        <v>5271</v>
      </c>
      <c r="O212" s="542">
        <f t="shared" si="94"/>
        <v>12978.3</v>
      </c>
      <c r="P212" s="540">
        <f t="shared" si="94"/>
        <v>22</v>
      </c>
      <c r="Q212" s="543">
        <f t="shared" si="94"/>
        <v>13000.3</v>
      </c>
    </row>
    <row r="213" spans="1:17" s="9" customFormat="1" ht="10.5" customHeight="1">
      <c r="A213" s="535"/>
      <c r="B213" s="545" t="s">
        <v>546</v>
      </c>
      <c r="C213" s="545"/>
      <c r="D213" s="933" t="s">
        <v>386</v>
      </c>
      <c r="E213" s="933" t="s">
        <v>422</v>
      </c>
      <c r="F213" s="933" t="s">
        <v>393</v>
      </c>
      <c r="G213" s="933" t="s">
        <v>575</v>
      </c>
      <c r="H213" s="1101" t="s">
        <v>543</v>
      </c>
      <c r="I213" s="737">
        <f>L213+O213</f>
        <v>5271</v>
      </c>
      <c r="J213" s="964">
        <f>M213+P213</f>
        <v>0</v>
      </c>
      <c r="K213" s="965">
        <f>I213+J213</f>
        <v>5271</v>
      </c>
      <c r="L213" s="966">
        <v>5271</v>
      </c>
      <c r="M213" s="967">
        <v>0</v>
      </c>
      <c r="N213" s="968">
        <f>L213+M213</f>
        <v>5271</v>
      </c>
      <c r="O213" s="969">
        <v>0</v>
      </c>
      <c r="P213" s="967"/>
      <c r="Q213" s="970">
        <f>O213+P213</f>
        <v>0</v>
      </c>
    </row>
    <row r="214" spans="1:17" s="9" customFormat="1" ht="11.25" customHeight="1">
      <c r="A214" s="535"/>
      <c r="B214" s="545" t="s">
        <v>548</v>
      </c>
      <c r="C214" s="545"/>
      <c r="D214" s="933"/>
      <c r="E214" s="933"/>
      <c r="F214" s="933"/>
      <c r="G214" s="1044" t="s">
        <v>549</v>
      </c>
      <c r="H214" s="1105" t="s">
        <v>543</v>
      </c>
      <c r="I214" s="737">
        <f>L214+O214</f>
        <v>12978.3</v>
      </c>
      <c r="J214" s="964">
        <f>M214+P214</f>
        <v>22</v>
      </c>
      <c r="K214" s="965">
        <f>I214+J214</f>
        <v>13000.3</v>
      </c>
      <c r="L214" s="966">
        <v>0</v>
      </c>
      <c r="M214" s="967"/>
      <c r="N214" s="968">
        <f>L214+M214</f>
        <v>0</v>
      </c>
      <c r="O214" s="969">
        <v>12978.3</v>
      </c>
      <c r="P214" s="967">
        <v>22</v>
      </c>
      <c r="Q214" s="970">
        <f>O214+P214</f>
        <v>13000.3</v>
      </c>
    </row>
    <row r="215" spans="1:17" s="9" customFormat="1" ht="11.25" customHeight="1">
      <c r="A215" s="535"/>
      <c r="B215" s="1107" t="s">
        <v>584</v>
      </c>
      <c r="C215" s="1107"/>
      <c r="D215" s="1108" t="s">
        <v>386</v>
      </c>
      <c r="E215" s="1108" t="s">
        <v>422</v>
      </c>
      <c r="F215" s="1109" t="s">
        <v>393</v>
      </c>
      <c r="G215" s="1109" t="s">
        <v>389</v>
      </c>
      <c r="H215" s="1110" t="s">
        <v>543</v>
      </c>
      <c r="I215" s="1111">
        <f>I216+I217</f>
        <v>154899.5</v>
      </c>
      <c r="J215" s="1112">
        <f>J216+J217</f>
        <v>0</v>
      </c>
      <c r="K215" s="1113">
        <f>K216+K217</f>
        <v>154899.5</v>
      </c>
      <c r="L215" s="1114">
        <f aca="true" t="shared" si="95" ref="L215:Q215">L216+L217</f>
        <v>46870</v>
      </c>
      <c r="M215" s="1115">
        <f t="shared" si="95"/>
        <v>0</v>
      </c>
      <c r="N215" s="1116">
        <f t="shared" si="95"/>
        <v>46870</v>
      </c>
      <c r="O215" s="1117">
        <f t="shared" si="95"/>
        <v>108029.5</v>
      </c>
      <c r="P215" s="1115">
        <f t="shared" si="95"/>
        <v>0</v>
      </c>
      <c r="Q215" s="1118">
        <f t="shared" si="95"/>
        <v>108029.5</v>
      </c>
    </row>
    <row r="216" spans="1:17" s="9" customFormat="1" ht="11.25" customHeight="1">
      <c r="A216" s="535"/>
      <c r="B216" s="1049" t="s">
        <v>546</v>
      </c>
      <c r="C216" s="1049"/>
      <c r="D216" s="1119" t="s">
        <v>386</v>
      </c>
      <c r="E216" s="1119" t="s">
        <v>422</v>
      </c>
      <c r="F216" s="1119" t="s">
        <v>393</v>
      </c>
      <c r="G216" s="1119" t="s">
        <v>389</v>
      </c>
      <c r="H216" s="1120" t="s">
        <v>543</v>
      </c>
      <c r="I216" s="1052">
        <f>J216+K216</f>
        <v>46870</v>
      </c>
      <c r="J216" s="51">
        <f>J189+J192+J195+J198+J201+J204+J207+J210+J213</f>
        <v>0</v>
      </c>
      <c r="K216" s="1053">
        <f>K189+K192+K195+K198+K201+K204+K207+K210+K213</f>
        <v>46870</v>
      </c>
      <c r="L216" s="1054">
        <f aca="true" t="shared" si="96" ref="L216:Q216">L189+L192+L195+L198+L201+L204+L207+L210+L213</f>
        <v>46870</v>
      </c>
      <c r="M216" s="1055">
        <f t="shared" si="96"/>
        <v>0</v>
      </c>
      <c r="N216" s="1056">
        <f t="shared" si="96"/>
        <v>46870</v>
      </c>
      <c r="O216" s="1057">
        <f t="shared" si="96"/>
        <v>0</v>
      </c>
      <c r="P216" s="1055">
        <f t="shared" si="96"/>
        <v>0</v>
      </c>
      <c r="Q216" s="1058">
        <f t="shared" si="96"/>
        <v>0</v>
      </c>
    </row>
    <row r="217" spans="1:17" s="9" customFormat="1" ht="10.5" customHeight="1">
      <c r="A217" s="535"/>
      <c r="B217" s="1049" t="s">
        <v>548</v>
      </c>
      <c r="C217" s="1049"/>
      <c r="D217" s="1119"/>
      <c r="E217" s="1119"/>
      <c r="F217" s="1119"/>
      <c r="G217" s="1119" t="s">
        <v>389</v>
      </c>
      <c r="H217" s="1120" t="s">
        <v>543</v>
      </c>
      <c r="I217" s="1052">
        <f>J217+K217</f>
        <v>108029.5</v>
      </c>
      <c r="J217" s="51">
        <f>J190+J193+J196+J199+J202+J205+J208+J211+J214</f>
        <v>0</v>
      </c>
      <c r="K217" s="1053">
        <f>K190+K193+K196+K199+K202+K205+K208+K211+K214</f>
        <v>108029.5</v>
      </c>
      <c r="L217" s="1054">
        <f aca="true" t="shared" si="97" ref="L217:Q217">L190+L193+L196+L199+L202+L205+L208+L211+L214</f>
        <v>0</v>
      </c>
      <c r="M217" s="1055">
        <f t="shared" si="97"/>
        <v>0</v>
      </c>
      <c r="N217" s="1056">
        <f t="shared" si="97"/>
        <v>0</v>
      </c>
      <c r="O217" s="1057">
        <f t="shared" si="97"/>
        <v>108029.5</v>
      </c>
      <c r="P217" s="1055">
        <f t="shared" si="97"/>
        <v>0</v>
      </c>
      <c r="Q217" s="1058">
        <f t="shared" si="97"/>
        <v>108029.5</v>
      </c>
    </row>
    <row r="218" spans="1:17" s="9" customFormat="1" ht="15" customHeight="1">
      <c r="A218" s="535"/>
      <c r="B218" s="1121" t="s">
        <v>585</v>
      </c>
      <c r="C218" s="1121"/>
      <c r="D218" s="592" t="s">
        <v>386</v>
      </c>
      <c r="E218" s="592" t="s">
        <v>422</v>
      </c>
      <c r="F218" s="593" t="s">
        <v>393</v>
      </c>
      <c r="G218" s="593" t="s">
        <v>586</v>
      </c>
      <c r="H218" s="634" t="s">
        <v>543</v>
      </c>
      <c r="I218" s="624">
        <f>L218+O218</f>
        <v>5835.9</v>
      </c>
      <c r="J218" s="625">
        <f>M218+P218</f>
        <v>0</v>
      </c>
      <c r="K218" s="626">
        <f>I218+J218</f>
        <v>5835.9</v>
      </c>
      <c r="L218" s="627">
        <v>0</v>
      </c>
      <c r="M218" s="628"/>
      <c r="N218" s="629">
        <f>L218+M218</f>
        <v>0</v>
      </c>
      <c r="O218" s="630">
        <v>5835.9</v>
      </c>
      <c r="P218" s="628"/>
      <c r="Q218" s="631">
        <f>O218+P218</f>
        <v>5835.9</v>
      </c>
    </row>
    <row r="219" spans="1:17" s="9" customFormat="1" ht="21" customHeight="1">
      <c r="A219" s="1122" t="s">
        <v>587</v>
      </c>
      <c r="B219" s="1122"/>
      <c r="C219" s="1122"/>
      <c r="D219" s="1123" t="s">
        <v>386</v>
      </c>
      <c r="E219" s="1123" t="s">
        <v>422</v>
      </c>
      <c r="F219" s="1124" t="s">
        <v>393</v>
      </c>
      <c r="G219" s="1124" t="s">
        <v>389</v>
      </c>
      <c r="H219" s="1125" t="s">
        <v>565</v>
      </c>
      <c r="I219" s="1126">
        <f>I220+I223+I224+I225+I226</f>
        <v>23226.7</v>
      </c>
      <c r="J219" s="1127">
        <f>J220+J223+J224+J225+J226</f>
        <v>819.5</v>
      </c>
      <c r="K219" s="1128">
        <f>K220+K223+K224+K225+K226</f>
        <v>24046.2</v>
      </c>
      <c r="L219" s="1129">
        <f aca="true" t="shared" si="98" ref="L219:Q219">L220+L223+L224+L225+L226</f>
        <v>9859</v>
      </c>
      <c r="M219" s="1130">
        <f t="shared" si="98"/>
        <v>219.5</v>
      </c>
      <c r="N219" s="1131">
        <f t="shared" si="98"/>
        <v>10078.5</v>
      </c>
      <c r="O219" s="1132">
        <f t="shared" si="98"/>
        <v>13367.7</v>
      </c>
      <c r="P219" s="1130">
        <f t="shared" si="98"/>
        <v>600</v>
      </c>
      <c r="Q219" s="1133">
        <f t="shared" si="98"/>
        <v>13967.7</v>
      </c>
    </row>
    <row r="220" spans="1:17" s="9" customFormat="1" ht="12" customHeight="1">
      <c r="A220" s="1080" t="s">
        <v>259</v>
      </c>
      <c r="B220" s="1134" t="s">
        <v>588</v>
      </c>
      <c r="C220" s="1134"/>
      <c r="D220" s="1081" t="s">
        <v>386</v>
      </c>
      <c r="E220" s="1081" t="s">
        <v>422</v>
      </c>
      <c r="F220" s="735" t="s">
        <v>393</v>
      </c>
      <c r="G220" s="735" t="s">
        <v>389</v>
      </c>
      <c r="H220" s="635" t="s">
        <v>565</v>
      </c>
      <c r="I220" s="1135">
        <f>I221+I222</f>
        <v>23226.7</v>
      </c>
      <c r="J220" s="1136">
        <f>J221+J222</f>
        <v>0</v>
      </c>
      <c r="K220" s="1137">
        <f>K221+K222</f>
        <v>23226.7</v>
      </c>
      <c r="L220" s="1138">
        <f aca="true" t="shared" si="99" ref="L220:Q220">L221+L222</f>
        <v>9859</v>
      </c>
      <c r="M220" s="1139">
        <f t="shared" si="99"/>
        <v>0</v>
      </c>
      <c r="N220" s="1140">
        <f t="shared" si="99"/>
        <v>9859</v>
      </c>
      <c r="O220" s="1141">
        <f t="shared" si="99"/>
        <v>13367.7</v>
      </c>
      <c r="P220" s="1139">
        <f t="shared" si="99"/>
        <v>0</v>
      </c>
      <c r="Q220" s="1142">
        <f t="shared" si="99"/>
        <v>13367.7</v>
      </c>
    </row>
    <row r="221" spans="1:17" s="9" customFormat="1" ht="10.5" customHeight="1">
      <c r="A221" s="1080"/>
      <c r="B221" s="649" t="s">
        <v>259</v>
      </c>
      <c r="C221" s="1143" t="s">
        <v>589</v>
      </c>
      <c r="D221" s="648">
        <v>892</v>
      </c>
      <c r="E221" s="933" t="s">
        <v>422</v>
      </c>
      <c r="F221" s="697" t="s">
        <v>393</v>
      </c>
      <c r="G221" s="933" t="s">
        <v>590</v>
      </c>
      <c r="H221" s="1144" t="s">
        <v>565</v>
      </c>
      <c r="I221" s="548">
        <f aca="true" t="shared" si="100" ref="I221:I226">L221+O221</f>
        <v>9859</v>
      </c>
      <c r="J221" s="549">
        <f aca="true" t="shared" si="101" ref="J221:J226">M221+P221</f>
        <v>0</v>
      </c>
      <c r="K221" s="550">
        <f aca="true" t="shared" si="102" ref="K221:K226">I221+J221</f>
        <v>9859</v>
      </c>
      <c r="L221" s="551">
        <v>9859</v>
      </c>
      <c r="M221" s="552"/>
      <c r="N221" s="553">
        <f aca="true" t="shared" si="103" ref="N221:N226">L221+M221</f>
        <v>9859</v>
      </c>
      <c r="O221" s="554">
        <v>0</v>
      </c>
      <c r="P221" s="552"/>
      <c r="Q221" s="555">
        <f aca="true" t="shared" si="104" ref="Q221:Q226">O221+P221</f>
        <v>0</v>
      </c>
    </row>
    <row r="222" spans="1:17" s="9" customFormat="1" ht="12" customHeight="1">
      <c r="A222" s="1080"/>
      <c r="B222" s="649"/>
      <c r="C222" s="1145" t="s">
        <v>591</v>
      </c>
      <c r="D222" s="648"/>
      <c r="E222" s="933"/>
      <c r="F222" s="697"/>
      <c r="G222" s="929" t="s">
        <v>592</v>
      </c>
      <c r="H222" s="1146" t="s">
        <v>565</v>
      </c>
      <c r="I222" s="652">
        <f t="shared" si="100"/>
        <v>13367.7</v>
      </c>
      <c r="J222" s="653">
        <f t="shared" si="101"/>
        <v>0</v>
      </c>
      <c r="K222" s="654">
        <f t="shared" si="102"/>
        <v>13367.7</v>
      </c>
      <c r="L222" s="655">
        <v>0</v>
      </c>
      <c r="M222" s="656"/>
      <c r="N222" s="657">
        <f t="shared" si="103"/>
        <v>0</v>
      </c>
      <c r="O222" s="658">
        <v>13367.7</v>
      </c>
      <c r="P222" s="656"/>
      <c r="Q222" s="659">
        <f t="shared" si="104"/>
        <v>13367.7</v>
      </c>
    </row>
    <row r="223" spans="1:17" s="9" customFormat="1" ht="1.5" customHeight="1" hidden="1">
      <c r="A223" s="1080"/>
      <c r="B223" s="645" t="s">
        <v>593</v>
      </c>
      <c r="C223" s="645"/>
      <c r="D223" s="1081" t="s">
        <v>571</v>
      </c>
      <c r="E223" s="1081" t="s">
        <v>422</v>
      </c>
      <c r="F223" s="735" t="s">
        <v>393</v>
      </c>
      <c r="G223" s="1147" t="s">
        <v>594</v>
      </c>
      <c r="H223" s="635" t="s">
        <v>565</v>
      </c>
      <c r="I223" s="578">
        <f t="shared" si="100"/>
        <v>0</v>
      </c>
      <c r="J223" s="579">
        <f t="shared" si="101"/>
        <v>0</v>
      </c>
      <c r="K223" s="580">
        <f t="shared" si="102"/>
        <v>0</v>
      </c>
      <c r="L223" s="581">
        <v>0</v>
      </c>
      <c r="M223" s="582"/>
      <c r="N223" s="583">
        <f t="shared" si="103"/>
        <v>0</v>
      </c>
      <c r="O223" s="584">
        <v>0</v>
      </c>
      <c r="P223" s="582"/>
      <c r="Q223" s="585">
        <f t="shared" si="104"/>
        <v>0</v>
      </c>
    </row>
    <row r="224" spans="1:17" s="9" customFormat="1" ht="17.25" customHeight="1" hidden="1">
      <c r="A224" s="1080"/>
      <c r="B224" s="647" t="s">
        <v>566</v>
      </c>
      <c r="C224" s="647"/>
      <c r="D224" s="1148" t="s">
        <v>571</v>
      </c>
      <c r="E224" s="1148" t="s">
        <v>422</v>
      </c>
      <c r="F224" s="697" t="s">
        <v>393</v>
      </c>
      <c r="G224" s="933" t="s">
        <v>567</v>
      </c>
      <c r="H224" s="708" t="s">
        <v>565</v>
      </c>
      <c r="I224" s="652">
        <f t="shared" si="100"/>
        <v>0</v>
      </c>
      <c r="J224" s="653">
        <f t="shared" si="101"/>
        <v>0</v>
      </c>
      <c r="K224" s="654">
        <f t="shared" si="102"/>
        <v>0</v>
      </c>
      <c r="L224" s="655">
        <v>0</v>
      </c>
      <c r="M224" s="656"/>
      <c r="N224" s="657">
        <f t="shared" si="103"/>
        <v>0</v>
      </c>
      <c r="O224" s="658">
        <v>0</v>
      </c>
      <c r="P224" s="656"/>
      <c r="Q224" s="659">
        <f t="shared" si="104"/>
        <v>0</v>
      </c>
    </row>
    <row r="225" spans="1:17" s="9" customFormat="1" ht="11.25" customHeight="1">
      <c r="A225" s="1080"/>
      <c r="B225" s="1149" t="s">
        <v>568</v>
      </c>
      <c r="C225" s="1149"/>
      <c r="D225" s="592" t="s">
        <v>386</v>
      </c>
      <c r="E225" s="592" t="s">
        <v>422</v>
      </c>
      <c r="F225" s="593" t="s">
        <v>393</v>
      </c>
      <c r="G225" s="576" t="s">
        <v>569</v>
      </c>
      <c r="H225" s="634" t="s">
        <v>565</v>
      </c>
      <c r="I225" s="624">
        <f t="shared" si="100"/>
        <v>0</v>
      </c>
      <c r="J225" s="625">
        <f t="shared" si="101"/>
        <v>600</v>
      </c>
      <c r="K225" s="626">
        <f t="shared" si="102"/>
        <v>600</v>
      </c>
      <c r="L225" s="627">
        <v>0</v>
      </c>
      <c r="M225" s="628"/>
      <c r="N225" s="629">
        <f t="shared" si="103"/>
        <v>0</v>
      </c>
      <c r="O225" s="630">
        <v>0</v>
      </c>
      <c r="P225" s="628">
        <v>600</v>
      </c>
      <c r="Q225" s="631">
        <f t="shared" si="104"/>
        <v>600</v>
      </c>
    </row>
    <row r="226" spans="1:17" s="9" customFormat="1" ht="12" customHeight="1">
      <c r="A226" s="1080"/>
      <c r="B226" s="1149" t="s">
        <v>570</v>
      </c>
      <c r="C226" s="1149"/>
      <c r="D226" s="592" t="s">
        <v>386</v>
      </c>
      <c r="E226" s="592" t="s">
        <v>422</v>
      </c>
      <c r="F226" s="593" t="s">
        <v>393</v>
      </c>
      <c r="G226" s="593" t="s">
        <v>463</v>
      </c>
      <c r="H226" s="634" t="s">
        <v>565</v>
      </c>
      <c r="I226" s="624">
        <f t="shared" si="100"/>
        <v>0</v>
      </c>
      <c r="J226" s="625">
        <f t="shared" si="101"/>
        <v>219.5</v>
      </c>
      <c r="K226" s="626">
        <f t="shared" si="102"/>
        <v>219.5</v>
      </c>
      <c r="L226" s="627">
        <v>0</v>
      </c>
      <c r="M226" s="628">
        <v>219.5</v>
      </c>
      <c r="N226" s="629">
        <f t="shared" si="103"/>
        <v>219.5</v>
      </c>
      <c r="O226" s="630">
        <v>0</v>
      </c>
      <c r="P226" s="628"/>
      <c r="Q226" s="631">
        <f t="shared" si="104"/>
        <v>0</v>
      </c>
    </row>
    <row r="227" spans="1:17" s="9" customFormat="1" ht="12.75" customHeight="1">
      <c r="A227" s="1150" t="s">
        <v>595</v>
      </c>
      <c r="B227" s="1150"/>
      <c r="C227" s="1150"/>
      <c r="D227" s="1087" t="s">
        <v>386</v>
      </c>
      <c r="E227" s="1087" t="s">
        <v>422</v>
      </c>
      <c r="F227" s="1088" t="s">
        <v>393</v>
      </c>
      <c r="G227" s="1088" t="s">
        <v>389</v>
      </c>
      <c r="H227" s="1089" t="s">
        <v>543</v>
      </c>
      <c r="I227" s="346">
        <f>I187+I219</f>
        <v>183962.1</v>
      </c>
      <c r="J227" s="347">
        <f>J187+J219</f>
        <v>819.5</v>
      </c>
      <c r="K227" s="348">
        <f>K187+K219</f>
        <v>184781.6</v>
      </c>
      <c r="L227" s="1090">
        <f aca="true" t="shared" si="105" ref="L227:Q227">L187+L219</f>
        <v>56729</v>
      </c>
      <c r="M227" s="1091">
        <f t="shared" si="105"/>
        <v>219.5</v>
      </c>
      <c r="N227" s="1092">
        <f t="shared" si="105"/>
        <v>56948.5</v>
      </c>
      <c r="O227" s="1093">
        <f t="shared" si="105"/>
        <v>127233.09999999999</v>
      </c>
      <c r="P227" s="1091">
        <f t="shared" si="105"/>
        <v>600</v>
      </c>
      <c r="Q227" s="1094">
        <f t="shared" si="105"/>
        <v>127833.09999999999</v>
      </c>
    </row>
    <row r="228" spans="1:17" s="9" customFormat="1" ht="21" customHeight="1">
      <c r="A228" s="1095" t="s">
        <v>596</v>
      </c>
      <c r="B228" s="1095"/>
      <c r="C228" s="1095"/>
      <c r="D228" s="1096" t="s">
        <v>386</v>
      </c>
      <c r="E228" s="1097" t="s">
        <v>422</v>
      </c>
      <c r="F228" s="1096" t="s">
        <v>393</v>
      </c>
      <c r="G228" s="1096" t="s">
        <v>389</v>
      </c>
      <c r="H228" s="1098" t="s">
        <v>543</v>
      </c>
      <c r="I228" s="1151">
        <f>I229+I230+I231+I232</f>
        <v>41590.2</v>
      </c>
      <c r="J228" s="1152">
        <f>J229+J230+J231+J232</f>
        <v>0</v>
      </c>
      <c r="K228" s="1153">
        <f>K229+K230+K231+K232</f>
        <v>41590.2</v>
      </c>
      <c r="L228" s="1154">
        <f aca="true" t="shared" si="106" ref="L228:Q228">L229+L230+L231+L232</f>
        <v>41590.2</v>
      </c>
      <c r="M228" s="1155">
        <f t="shared" si="106"/>
        <v>0</v>
      </c>
      <c r="N228" s="1156">
        <f t="shared" si="106"/>
        <v>41590.2</v>
      </c>
      <c r="O228" s="1157">
        <f t="shared" si="106"/>
        <v>0</v>
      </c>
      <c r="P228" s="1155">
        <f t="shared" si="106"/>
        <v>0</v>
      </c>
      <c r="Q228" s="1158">
        <f t="shared" si="106"/>
        <v>0</v>
      </c>
    </row>
    <row r="229" spans="1:17" s="9" customFormat="1" ht="12" customHeight="1">
      <c r="A229" s="535" t="s">
        <v>259</v>
      </c>
      <c r="B229" s="1047" t="s">
        <v>597</v>
      </c>
      <c r="C229" s="1047"/>
      <c r="D229" s="1044" t="s">
        <v>386</v>
      </c>
      <c r="E229" s="1044" t="s">
        <v>422</v>
      </c>
      <c r="F229" s="1044" t="s">
        <v>393</v>
      </c>
      <c r="G229" s="1044" t="s">
        <v>598</v>
      </c>
      <c r="H229" s="1045" t="s">
        <v>543</v>
      </c>
      <c r="I229" s="737">
        <f aca="true" t="shared" si="107" ref="I229:J232">L229+O229</f>
        <v>17373</v>
      </c>
      <c r="J229" s="964">
        <f t="shared" si="107"/>
        <v>0</v>
      </c>
      <c r="K229" s="965">
        <f>I229+J229</f>
        <v>17373</v>
      </c>
      <c r="L229" s="966">
        <v>17373</v>
      </c>
      <c r="M229" s="967"/>
      <c r="N229" s="968">
        <f>L229+M229</f>
        <v>17373</v>
      </c>
      <c r="O229" s="969">
        <v>0</v>
      </c>
      <c r="P229" s="967"/>
      <c r="Q229" s="970">
        <f>O229+P229</f>
        <v>0</v>
      </c>
    </row>
    <row r="230" spans="1:17" s="9" customFormat="1" ht="10.5" customHeight="1">
      <c r="A230" s="535"/>
      <c r="B230" s="1159" t="s">
        <v>599</v>
      </c>
      <c r="C230" s="1159"/>
      <c r="D230" s="1044"/>
      <c r="E230" s="1044"/>
      <c r="F230" s="1044"/>
      <c r="G230" s="1044"/>
      <c r="H230" s="1045"/>
      <c r="I230" s="561">
        <f t="shared" si="107"/>
        <v>7747.2</v>
      </c>
      <c r="J230" s="562">
        <f t="shared" si="107"/>
        <v>0</v>
      </c>
      <c r="K230" s="563">
        <f>I230+J230</f>
        <v>7747.2</v>
      </c>
      <c r="L230" s="564">
        <v>7747.2</v>
      </c>
      <c r="M230" s="565"/>
      <c r="N230" s="566">
        <f>L230+M230</f>
        <v>7747.2</v>
      </c>
      <c r="O230" s="567">
        <v>0</v>
      </c>
      <c r="P230" s="565"/>
      <c r="Q230" s="568">
        <f>O230+P230</f>
        <v>0</v>
      </c>
    </row>
    <row r="231" spans="1:17" s="9" customFormat="1" ht="11.25" customHeight="1">
      <c r="A231" s="535"/>
      <c r="B231" s="1160" t="s">
        <v>600</v>
      </c>
      <c r="C231" s="1160"/>
      <c r="D231" s="1161">
        <v>892</v>
      </c>
      <c r="E231" s="588" t="s">
        <v>422</v>
      </c>
      <c r="F231" s="588" t="s">
        <v>393</v>
      </c>
      <c r="G231" s="588" t="s">
        <v>601</v>
      </c>
      <c r="H231" s="1162" t="s">
        <v>543</v>
      </c>
      <c r="I231" s="578">
        <f t="shared" si="107"/>
        <v>11717</v>
      </c>
      <c r="J231" s="579">
        <f t="shared" si="107"/>
        <v>0</v>
      </c>
      <c r="K231" s="580">
        <f>I231+J231</f>
        <v>11717</v>
      </c>
      <c r="L231" s="581">
        <v>11717</v>
      </c>
      <c r="M231" s="582"/>
      <c r="N231" s="583">
        <f>L231+M231</f>
        <v>11717</v>
      </c>
      <c r="O231" s="584">
        <v>0</v>
      </c>
      <c r="P231" s="582"/>
      <c r="Q231" s="585">
        <f>O231+P231</f>
        <v>0</v>
      </c>
    </row>
    <row r="232" spans="1:17" s="9" customFormat="1" ht="11.25" customHeight="1">
      <c r="A232" s="535"/>
      <c r="B232" s="1163" t="s">
        <v>602</v>
      </c>
      <c r="C232" s="1163"/>
      <c r="D232" s="1161"/>
      <c r="E232" s="588"/>
      <c r="F232" s="588"/>
      <c r="G232" s="588"/>
      <c r="H232" s="1162"/>
      <c r="I232" s="652">
        <f t="shared" si="107"/>
        <v>4753</v>
      </c>
      <c r="J232" s="653">
        <f t="shared" si="107"/>
        <v>0</v>
      </c>
      <c r="K232" s="654">
        <f>I232+J232</f>
        <v>4753</v>
      </c>
      <c r="L232" s="655">
        <v>4753</v>
      </c>
      <c r="M232" s="656"/>
      <c r="N232" s="657">
        <f>L232+M232</f>
        <v>4753</v>
      </c>
      <c r="O232" s="658">
        <v>0</v>
      </c>
      <c r="P232" s="656"/>
      <c r="Q232" s="659">
        <f>O232+P232</f>
        <v>0</v>
      </c>
    </row>
    <row r="233" spans="1:17" s="9" customFormat="1" ht="12.75" customHeight="1" hidden="1">
      <c r="A233" s="535"/>
      <c r="B233" s="1164" t="s">
        <v>603</v>
      </c>
      <c r="C233" s="1164"/>
      <c r="D233" s="1165">
        <v>892</v>
      </c>
      <c r="E233" s="1166" t="s">
        <v>422</v>
      </c>
      <c r="F233" s="1167" t="s">
        <v>393</v>
      </c>
      <c r="G233" s="1167" t="s">
        <v>601</v>
      </c>
      <c r="H233" s="1168" t="s">
        <v>543</v>
      </c>
      <c r="I233" s="1169">
        <f>I231+I232</f>
        <v>16470</v>
      </c>
      <c r="J233" s="1170">
        <f>J231+J232</f>
        <v>0</v>
      </c>
      <c r="K233" s="1171">
        <f>K231+K232</f>
        <v>16470</v>
      </c>
      <c r="L233" s="1172">
        <f aca="true" t="shared" si="108" ref="L233:Q233">L231+L232</f>
        <v>16470</v>
      </c>
      <c r="M233" s="1173">
        <f t="shared" si="108"/>
        <v>0</v>
      </c>
      <c r="N233" s="1174">
        <f t="shared" si="108"/>
        <v>16470</v>
      </c>
      <c r="O233" s="1175">
        <f t="shared" si="108"/>
        <v>0</v>
      </c>
      <c r="P233" s="1173">
        <f t="shared" si="108"/>
        <v>0</v>
      </c>
      <c r="Q233" s="1176">
        <f t="shared" si="108"/>
        <v>0</v>
      </c>
    </row>
    <row r="234" spans="1:17" s="9" customFormat="1" ht="21.75" customHeight="1">
      <c r="A234" s="1068" t="s">
        <v>604</v>
      </c>
      <c r="B234" s="1068"/>
      <c r="C234" s="1068"/>
      <c r="D234" s="1069" t="s">
        <v>386</v>
      </c>
      <c r="E234" s="1069" t="s">
        <v>422</v>
      </c>
      <c r="F234" s="1070" t="s">
        <v>393</v>
      </c>
      <c r="G234" s="1070" t="s">
        <v>389</v>
      </c>
      <c r="H234" s="1071" t="s">
        <v>543</v>
      </c>
      <c r="I234" s="722">
        <f>I235+I236+I237+I238</f>
        <v>0</v>
      </c>
      <c r="J234" s="1177">
        <f>J235+J236+J237+J238</f>
        <v>50</v>
      </c>
      <c r="K234" s="724">
        <f>K235+K236+K237+K238</f>
        <v>50</v>
      </c>
      <c r="L234" s="725">
        <f aca="true" t="shared" si="109" ref="L234:Q234">L235+L236+L237+L238</f>
        <v>0</v>
      </c>
      <c r="M234" s="1178">
        <f t="shared" si="109"/>
        <v>0</v>
      </c>
      <c r="N234" s="727">
        <f t="shared" si="109"/>
        <v>0</v>
      </c>
      <c r="O234" s="728">
        <f t="shared" si="109"/>
        <v>0</v>
      </c>
      <c r="P234" s="1178">
        <f t="shared" si="109"/>
        <v>50</v>
      </c>
      <c r="Q234" s="729">
        <f t="shared" si="109"/>
        <v>50</v>
      </c>
    </row>
    <row r="235" spans="1:17" s="9" customFormat="1" ht="0.75" customHeight="1" hidden="1">
      <c r="A235" s="1179" t="s">
        <v>605</v>
      </c>
      <c r="B235" s="645" t="s">
        <v>606</v>
      </c>
      <c r="C235" s="645"/>
      <c r="D235" s="1081" t="s">
        <v>571</v>
      </c>
      <c r="E235" s="1081" t="s">
        <v>422</v>
      </c>
      <c r="F235" s="735" t="s">
        <v>393</v>
      </c>
      <c r="G235" s="735" t="s">
        <v>607</v>
      </c>
      <c r="H235" s="635" t="s">
        <v>565</v>
      </c>
      <c r="I235" s="578">
        <f aca="true" t="shared" si="110" ref="I235:J238">L235+O235</f>
        <v>0</v>
      </c>
      <c r="J235" s="579">
        <f t="shared" si="110"/>
        <v>0</v>
      </c>
      <c r="K235" s="580">
        <f>I235+J235</f>
        <v>0</v>
      </c>
      <c r="L235" s="581">
        <v>0</v>
      </c>
      <c r="M235" s="582"/>
      <c r="N235" s="583">
        <f>L235+M235</f>
        <v>0</v>
      </c>
      <c r="O235" s="584">
        <v>0</v>
      </c>
      <c r="P235" s="582"/>
      <c r="Q235" s="585">
        <f>O235+P235</f>
        <v>0</v>
      </c>
    </row>
    <row r="236" spans="1:17" s="9" customFormat="1" ht="16.5" customHeight="1" hidden="1">
      <c r="A236" s="1179"/>
      <c r="B236" s="637" t="s">
        <v>566</v>
      </c>
      <c r="C236" s="637"/>
      <c r="D236" s="1082" t="s">
        <v>571</v>
      </c>
      <c r="E236" s="1082" t="s">
        <v>422</v>
      </c>
      <c r="F236" s="762" t="s">
        <v>393</v>
      </c>
      <c r="G236" s="931" t="s">
        <v>567</v>
      </c>
      <c r="H236" s="698" t="s">
        <v>565</v>
      </c>
      <c r="I236" s="548">
        <f t="shared" si="110"/>
        <v>0</v>
      </c>
      <c r="J236" s="549">
        <f t="shared" si="110"/>
        <v>0</v>
      </c>
      <c r="K236" s="550">
        <f>I236+J236</f>
        <v>0</v>
      </c>
      <c r="L236" s="551">
        <v>0</v>
      </c>
      <c r="M236" s="552"/>
      <c r="N236" s="553">
        <f>L236+M236</f>
        <v>0</v>
      </c>
      <c r="O236" s="554">
        <v>0</v>
      </c>
      <c r="P236" s="552"/>
      <c r="Q236" s="555">
        <f>O236+P236</f>
        <v>0</v>
      </c>
    </row>
    <row r="237" spans="1:17" s="9" customFormat="1" ht="20.25" customHeight="1">
      <c r="A237" s="1179"/>
      <c r="B237" s="637" t="s">
        <v>568</v>
      </c>
      <c r="C237" s="637"/>
      <c r="D237" s="1082" t="s">
        <v>571</v>
      </c>
      <c r="E237" s="1082" t="s">
        <v>422</v>
      </c>
      <c r="F237" s="762" t="s">
        <v>393</v>
      </c>
      <c r="G237" s="931" t="s">
        <v>569</v>
      </c>
      <c r="H237" s="698" t="s">
        <v>565</v>
      </c>
      <c r="I237" s="548">
        <f t="shared" si="110"/>
        <v>0</v>
      </c>
      <c r="J237" s="549">
        <f t="shared" si="110"/>
        <v>50</v>
      </c>
      <c r="K237" s="550">
        <f>I237+J237</f>
        <v>50</v>
      </c>
      <c r="L237" s="551">
        <v>0</v>
      </c>
      <c r="M237" s="552"/>
      <c r="N237" s="553">
        <f>L237+M237</f>
        <v>0</v>
      </c>
      <c r="O237" s="554">
        <v>0</v>
      </c>
      <c r="P237" s="552">
        <v>50</v>
      </c>
      <c r="Q237" s="555">
        <f>O237+P237</f>
        <v>50</v>
      </c>
    </row>
    <row r="238" spans="1:17" s="9" customFormat="1" ht="15.75" customHeight="1" hidden="1">
      <c r="A238" s="1179"/>
      <c r="B238" s="1180" t="s">
        <v>570</v>
      </c>
      <c r="C238" s="1180"/>
      <c r="D238" s="1181" t="s">
        <v>571</v>
      </c>
      <c r="E238" s="1181" t="s">
        <v>422</v>
      </c>
      <c r="F238" s="764" t="s">
        <v>393</v>
      </c>
      <c r="G238" s="762" t="s">
        <v>463</v>
      </c>
      <c r="H238" s="636" t="s">
        <v>565</v>
      </c>
      <c r="I238" s="561">
        <f t="shared" si="110"/>
        <v>0</v>
      </c>
      <c r="J238" s="562">
        <f t="shared" si="110"/>
        <v>0</v>
      </c>
      <c r="K238" s="563">
        <f>I238+J238</f>
        <v>0</v>
      </c>
      <c r="L238" s="564">
        <v>0</v>
      </c>
      <c r="M238" s="565"/>
      <c r="N238" s="566">
        <f>L238+M238</f>
        <v>0</v>
      </c>
      <c r="O238" s="567">
        <v>0</v>
      </c>
      <c r="P238" s="565"/>
      <c r="Q238" s="568">
        <f>O238+P238</f>
        <v>0</v>
      </c>
    </row>
    <row r="239" spans="1:17" s="9" customFormat="1" ht="13.5" customHeight="1">
      <c r="A239" s="1182" t="s">
        <v>608</v>
      </c>
      <c r="B239" s="1182"/>
      <c r="C239" s="1182"/>
      <c r="D239" s="1087" t="s">
        <v>386</v>
      </c>
      <c r="E239" s="1087" t="s">
        <v>422</v>
      </c>
      <c r="F239" s="1088" t="s">
        <v>393</v>
      </c>
      <c r="G239" s="1088" t="s">
        <v>389</v>
      </c>
      <c r="H239" s="1089" t="s">
        <v>390</v>
      </c>
      <c r="I239" s="346">
        <f>I228+I234</f>
        <v>41590.2</v>
      </c>
      <c r="J239" s="347">
        <f>J228+J234</f>
        <v>50</v>
      </c>
      <c r="K239" s="348">
        <f>K228+K234</f>
        <v>41640.2</v>
      </c>
      <c r="L239" s="1090">
        <f aca="true" t="shared" si="111" ref="L239:Q239">L228+L234</f>
        <v>41590.2</v>
      </c>
      <c r="M239" s="1091">
        <f t="shared" si="111"/>
        <v>0</v>
      </c>
      <c r="N239" s="1092">
        <f t="shared" si="111"/>
        <v>41590.2</v>
      </c>
      <c r="O239" s="1093">
        <f t="shared" si="111"/>
        <v>0</v>
      </c>
      <c r="P239" s="1091">
        <f t="shared" si="111"/>
        <v>50</v>
      </c>
      <c r="Q239" s="1094">
        <f t="shared" si="111"/>
        <v>50</v>
      </c>
    </row>
    <row r="240" spans="1:17" s="9" customFormat="1" ht="12" customHeight="1">
      <c r="A240" s="1183" t="s">
        <v>609</v>
      </c>
      <c r="B240" s="1183"/>
      <c r="C240" s="1183"/>
      <c r="D240" s="1087" t="s">
        <v>386</v>
      </c>
      <c r="E240" s="1087" t="s">
        <v>422</v>
      </c>
      <c r="F240" s="1088" t="s">
        <v>393</v>
      </c>
      <c r="G240" s="1088" t="s">
        <v>389</v>
      </c>
      <c r="H240" s="1089" t="s">
        <v>390</v>
      </c>
      <c r="I240" s="346">
        <f>I227+I239</f>
        <v>225552.3</v>
      </c>
      <c r="J240" s="347">
        <f>J227+J239</f>
        <v>869.5</v>
      </c>
      <c r="K240" s="348">
        <f>K227+K239</f>
        <v>226421.8</v>
      </c>
      <c r="L240" s="1090">
        <f aca="true" t="shared" si="112" ref="L240:Q240">L227+L239</f>
        <v>98319.2</v>
      </c>
      <c r="M240" s="1091">
        <f t="shared" si="112"/>
        <v>219.5</v>
      </c>
      <c r="N240" s="1092">
        <f t="shared" si="112"/>
        <v>98538.7</v>
      </c>
      <c r="O240" s="1093">
        <f t="shared" si="112"/>
        <v>127233.09999999999</v>
      </c>
      <c r="P240" s="1091">
        <f t="shared" si="112"/>
        <v>650</v>
      </c>
      <c r="Q240" s="1094">
        <f t="shared" si="112"/>
        <v>127883.09999999999</v>
      </c>
    </row>
    <row r="241" spans="1:17" s="9" customFormat="1" ht="16.5" customHeight="1">
      <c r="A241" s="1183" t="s">
        <v>610</v>
      </c>
      <c r="B241" s="1183"/>
      <c r="C241" s="1183"/>
      <c r="D241" s="1087" t="s">
        <v>386</v>
      </c>
      <c r="E241" s="1087" t="s">
        <v>422</v>
      </c>
      <c r="F241" s="1088" t="s">
        <v>422</v>
      </c>
      <c r="G241" s="1088" t="s">
        <v>389</v>
      </c>
      <c r="H241" s="1089" t="s">
        <v>390</v>
      </c>
      <c r="I241" s="346">
        <f>I242+I243+I246</f>
        <v>4179.5</v>
      </c>
      <c r="J241" s="1184">
        <f>J242+J243+J246</f>
        <v>0</v>
      </c>
      <c r="K241" s="348">
        <f>K242+K243+K246</f>
        <v>4179.5</v>
      </c>
      <c r="L241" s="1090">
        <f aca="true" t="shared" si="113" ref="L241:Q241">L242+L243+L246</f>
        <v>4023</v>
      </c>
      <c r="M241" s="1185">
        <f t="shared" si="113"/>
        <v>0</v>
      </c>
      <c r="N241" s="1092">
        <f t="shared" si="113"/>
        <v>4023</v>
      </c>
      <c r="O241" s="1093">
        <f t="shared" si="113"/>
        <v>156.5</v>
      </c>
      <c r="P241" s="1185">
        <f t="shared" si="113"/>
        <v>0</v>
      </c>
      <c r="Q241" s="1094">
        <f t="shared" si="113"/>
        <v>156.5</v>
      </c>
    </row>
    <row r="242" spans="1:17" s="9" customFormat="1" ht="17.25" customHeight="1">
      <c r="A242" s="535" t="s">
        <v>259</v>
      </c>
      <c r="B242" s="1186" t="s">
        <v>611</v>
      </c>
      <c r="C242" s="1186"/>
      <c r="D242" s="1187" t="s">
        <v>386</v>
      </c>
      <c r="E242" s="1188" t="s">
        <v>422</v>
      </c>
      <c r="F242" s="832" t="s">
        <v>422</v>
      </c>
      <c r="G242" s="832" t="s">
        <v>612</v>
      </c>
      <c r="H242" s="1146" t="s">
        <v>403</v>
      </c>
      <c r="I242" s="548">
        <f>L242+O242</f>
        <v>657</v>
      </c>
      <c r="J242" s="549">
        <f>M242+P242</f>
        <v>0</v>
      </c>
      <c r="K242" s="550">
        <f>I242+J242</f>
        <v>657</v>
      </c>
      <c r="L242" s="551">
        <v>657</v>
      </c>
      <c r="M242" s="552"/>
      <c r="N242" s="553">
        <f>L242+M242</f>
        <v>657</v>
      </c>
      <c r="O242" s="554">
        <v>0</v>
      </c>
      <c r="P242" s="552"/>
      <c r="Q242" s="555">
        <f>O242+P242</f>
        <v>0</v>
      </c>
    </row>
    <row r="243" spans="1:17" s="9" customFormat="1" ht="15.75" customHeight="1">
      <c r="A243" s="535"/>
      <c r="B243" s="1189" t="s">
        <v>613</v>
      </c>
      <c r="C243" s="1189"/>
      <c r="D243" s="1190">
        <v>892</v>
      </c>
      <c r="E243" s="1191" t="s">
        <v>422</v>
      </c>
      <c r="F243" s="772" t="s">
        <v>422</v>
      </c>
      <c r="G243" s="772" t="s">
        <v>389</v>
      </c>
      <c r="H243" s="774" t="s">
        <v>390</v>
      </c>
      <c r="I243" s="431">
        <f>I244+I245</f>
        <v>3522.5</v>
      </c>
      <c r="J243" s="356">
        <f>J244+J245</f>
        <v>0</v>
      </c>
      <c r="K243" s="433">
        <f>K244+K245</f>
        <v>3522.5</v>
      </c>
      <c r="L243" s="539">
        <f aca="true" t="shared" si="114" ref="L243:Q243">L244+L245</f>
        <v>3366</v>
      </c>
      <c r="M243" s="540">
        <f t="shared" si="114"/>
        <v>0</v>
      </c>
      <c r="N243" s="541">
        <f t="shared" si="114"/>
        <v>3366</v>
      </c>
      <c r="O243" s="542">
        <f t="shared" si="114"/>
        <v>156.5</v>
      </c>
      <c r="P243" s="540">
        <f t="shared" si="114"/>
        <v>0</v>
      </c>
      <c r="Q243" s="543">
        <f t="shared" si="114"/>
        <v>156.5</v>
      </c>
    </row>
    <row r="244" spans="1:17" s="9" customFormat="1" ht="13.5" customHeight="1">
      <c r="A244" s="535"/>
      <c r="B244" s="957" t="s">
        <v>259</v>
      </c>
      <c r="C244" s="1143" t="s">
        <v>589</v>
      </c>
      <c r="D244" s="939">
        <v>892</v>
      </c>
      <c r="E244" s="941" t="s">
        <v>422</v>
      </c>
      <c r="F244" s="941" t="s">
        <v>422</v>
      </c>
      <c r="G244" s="931" t="s">
        <v>614</v>
      </c>
      <c r="H244" s="1085" t="s">
        <v>615</v>
      </c>
      <c r="I244" s="548">
        <f aca="true" t="shared" si="115" ref="I244:J246">L244+O244</f>
        <v>3366</v>
      </c>
      <c r="J244" s="549">
        <f t="shared" si="115"/>
        <v>0</v>
      </c>
      <c r="K244" s="550">
        <f>I244+J244</f>
        <v>3366</v>
      </c>
      <c r="L244" s="551">
        <v>3366</v>
      </c>
      <c r="M244" s="552"/>
      <c r="N244" s="553">
        <f>L244+M244</f>
        <v>3366</v>
      </c>
      <c r="O244" s="554">
        <v>0</v>
      </c>
      <c r="P244" s="552"/>
      <c r="Q244" s="555">
        <f>O244+P244</f>
        <v>0</v>
      </c>
    </row>
    <row r="245" spans="1:17" s="9" customFormat="1" ht="12" customHeight="1">
      <c r="A245" s="535"/>
      <c r="B245" s="957"/>
      <c r="C245" s="1145" t="s">
        <v>591</v>
      </c>
      <c r="D245" s="939"/>
      <c r="E245" s="941"/>
      <c r="F245" s="941"/>
      <c r="G245" s="133" t="s">
        <v>616</v>
      </c>
      <c r="H245" s="1192" t="s">
        <v>615</v>
      </c>
      <c r="I245" s="561">
        <f t="shared" si="115"/>
        <v>156.5</v>
      </c>
      <c r="J245" s="562">
        <f t="shared" si="115"/>
        <v>0</v>
      </c>
      <c r="K245" s="563">
        <f>I245+J245</f>
        <v>156.5</v>
      </c>
      <c r="L245" s="564">
        <v>0</v>
      </c>
      <c r="M245" s="565"/>
      <c r="N245" s="566">
        <f>L245+M245</f>
        <v>0</v>
      </c>
      <c r="O245" s="567">
        <v>156.5</v>
      </c>
      <c r="P245" s="565"/>
      <c r="Q245" s="568">
        <f>O245+P245</f>
        <v>156.5</v>
      </c>
    </row>
    <row r="246" spans="1:17" s="9" customFormat="1" ht="33" customHeight="1" hidden="1">
      <c r="A246" s="535"/>
      <c r="B246" s="1193" t="s">
        <v>617</v>
      </c>
      <c r="C246" s="1193"/>
      <c r="D246" s="1194" t="s">
        <v>386</v>
      </c>
      <c r="E246" s="1195" t="s">
        <v>422</v>
      </c>
      <c r="F246" s="39" t="s">
        <v>422</v>
      </c>
      <c r="G246" s="39" t="s">
        <v>618</v>
      </c>
      <c r="H246" s="280" t="s">
        <v>403</v>
      </c>
      <c r="I246" s="548">
        <f t="shared" si="115"/>
        <v>0</v>
      </c>
      <c r="J246" s="549">
        <f t="shared" si="115"/>
        <v>0</v>
      </c>
      <c r="K246" s="550">
        <f>I246+J246</f>
        <v>0</v>
      </c>
      <c r="L246" s="551">
        <v>0</v>
      </c>
      <c r="M246" s="552"/>
      <c r="N246" s="553">
        <f>L246+M246</f>
        <v>0</v>
      </c>
      <c r="O246" s="554">
        <v>0</v>
      </c>
      <c r="P246" s="552"/>
      <c r="Q246" s="555">
        <f>O246+P246</f>
        <v>0</v>
      </c>
    </row>
    <row r="247" spans="1:17" s="9" customFormat="1" ht="20.25" customHeight="1">
      <c r="A247" s="1183" t="s">
        <v>619</v>
      </c>
      <c r="B247" s="1183"/>
      <c r="C247" s="1183"/>
      <c r="D247" s="1087" t="s">
        <v>386</v>
      </c>
      <c r="E247" s="1087" t="s">
        <v>422</v>
      </c>
      <c r="F247" s="1088" t="s">
        <v>447</v>
      </c>
      <c r="G247" s="1088" t="s">
        <v>389</v>
      </c>
      <c r="H247" s="1089" t="s">
        <v>390</v>
      </c>
      <c r="I247" s="346">
        <f>I248+I251+I254</f>
        <v>8471</v>
      </c>
      <c r="J247" s="1184">
        <f>J248+J251+J254</f>
        <v>0</v>
      </c>
      <c r="K247" s="348">
        <f>K248+K251+K254</f>
        <v>8471</v>
      </c>
      <c r="L247" s="1090">
        <f aca="true" t="shared" si="116" ref="L247:Q247">L248+L251+L254</f>
        <v>8471</v>
      </c>
      <c r="M247" s="1185">
        <f t="shared" si="116"/>
        <v>0</v>
      </c>
      <c r="N247" s="1092">
        <f t="shared" si="116"/>
        <v>8471</v>
      </c>
      <c r="O247" s="1093">
        <f t="shared" si="116"/>
        <v>0</v>
      </c>
      <c r="P247" s="1185">
        <f t="shared" si="116"/>
        <v>0</v>
      </c>
      <c r="Q247" s="1094">
        <f t="shared" si="116"/>
        <v>0</v>
      </c>
    </row>
    <row r="248" spans="1:17" s="9" customFormat="1" ht="18.75" customHeight="1">
      <c r="A248" s="632" t="s">
        <v>259</v>
      </c>
      <c r="B248" s="1196" t="s">
        <v>620</v>
      </c>
      <c r="C248" s="1196"/>
      <c r="D248" s="576" t="s">
        <v>386</v>
      </c>
      <c r="E248" s="576" t="s">
        <v>422</v>
      </c>
      <c r="F248" s="576" t="s">
        <v>447</v>
      </c>
      <c r="G248" s="576" t="s">
        <v>621</v>
      </c>
      <c r="H248" s="527" t="s">
        <v>390</v>
      </c>
      <c r="I248" s="615">
        <f>J248+K248</f>
        <v>4751</v>
      </c>
      <c r="J248" s="409">
        <f>J249+J250</f>
        <v>0</v>
      </c>
      <c r="K248" s="616">
        <f>K249+K250</f>
        <v>4751</v>
      </c>
      <c r="L248" s="617">
        <f aca="true" t="shared" si="117" ref="L248:Q248">L249+L250</f>
        <v>4751</v>
      </c>
      <c r="M248" s="618">
        <f t="shared" si="117"/>
        <v>0</v>
      </c>
      <c r="N248" s="619">
        <f t="shared" si="117"/>
        <v>4751</v>
      </c>
      <c r="O248" s="620">
        <f t="shared" si="117"/>
        <v>0</v>
      </c>
      <c r="P248" s="618">
        <f t="shared" si="117"/>
        <v>0</v>
      </c>
      <c r="Q248" s="621">
        <f t="shared" si="117"/>
        <v>0</v>
      </c>
    </row>
    <row r="249" spans="1:17" s="9" customFormat="1" ht="18.75" customHeight="1">
      <c r="A249" s="632"/>
      <c r="B249" s="599" t="s">
        <v>259</v>
      </c>
      <c r="C249" s="600" t="s">
        <v>401</v>
      </c>
      <c r="D249" s="576" t="s">
        <v>386</v>
      </c>
      <c r="E249" s="576" t="s">
        <v>422</v>
      </c>
      <c r="F249" s="576" t="s">
        <v>447</v>
      </c>
      <c r="G249" s="576" t="s">
        <v>621</v>
      </c>
      <c r="H249" s="577" t="s">
        <v>395</v>
      </c>
      <c r="I249" s="737">
        <f>L249+O249</f>
        <v>4403</v>
      </c>
      <c r="J249" s="964">
        <f>M249+P249</f>
        <v>0</v>
      </c>
      <c r="K249" s="965">
        <f>I249+J249</f>
        <v>4403</v>
      </c>
      <c r="L249" s="966">
        <v>4403</v>
      </c>
      <c r="M249" s="967"/>
      <c r="N249" s="968">
        <f>L249+M249</f>
        <v>4403</v>
      </c>
      <c r="O249" s="969">
        <v>0</v>
      </c>
      <c r="P249" s="967"/>
      <c r="Q249" s="970">
        <f>O249+P249</f>
        <v>0</v>
      </c>
    </row>
    <row r="250" spans="1:17" s="9" customFormat="1" ht="18.75" customHeight="1">
      <c r="A250" s="632"/>
      <c r="B250" s="599"/>
      <c r="C250" s="609" t="s">
        <v>402</v>
      </c>
      <c r="D250" s="576"/>
      <c r="E250" s="576"/>
      <c r="F250" s="576"/>
      <c r="G250" s="576"/>
      <c r="H250" s="560" t="s">
        <v>403</v>
      </c>
      <c r="I250" s="652">
        <f>L250+O250</f>
        <v>348</v>
      </c>
      <c r="J250" s="653">
        <f>M250+P250</f>
        <v>0</v>
      </c>
      <c r="K250" s="654">
        <f>I250+J250</f>
        <v>348</v>
      </c>
      <c r="L250" s="655">
        <v>348</v>
      </c>
      <c r="M250" s="656"/>
      <c r="N250" s="657">
        <f>L250+M250</f>
        <v>348</v>
      </c>
      <c r="O250" s="658">
        <v>0</v>
      </c>
      <c r="P250" s="656"/>
      <c r="Q250" s="659">
        <f>O250+P250</f>
        <v>0</v>
      </c>
    </row>
    <row r="251" spans="1:17" s="9" customFormat="1" ht="24" customHeight="1">
      <c r="A251" s="632"/>
      <c r="B251" s="1197" t="s">
        <v>622</v>
      </c>
      <c r="C251" s="1197"/>
      <c r="D251" s="1198" t="s">
        <v>386</v>
      </c>
      <c r="E251" s="1198" t="s">
        <v>422</v>
      </c>
      <c r="F251" s="1198" t="s">
        <v>447</v>
      </c>
      <c r="G251" s="772" t="s">
        <v>389</v>
      </c>
      <c r="H251" s="774" t="s">
        <v>543</v>
      </c>
      <c r="I251" s="431">
        <f>I252+I253</f>
        <v>3580</v>
      </c>
      <c r="J251" s="356">
        <f>J252+J253</f>
        <v>0</v>
      </c>
      <c r="K251" s="433">
        <f>K252+K253</f>
        <v>3580</v>
      </c>
      <c r="L251" s="539">
        <f aca="true" t="shared" si="118" ref="L251:Q251">L252+L253</f>
        <v>3580</v>
      </c>
      <c r="M251" s="540">
        <f t="shared" si="118"/>
        <v>0</v>
      </c>
      <c r="N251" s="541">
        <f t="shared" si="118"/>
        <v>3580</v>
      </c>
      <c r="O251" s="542">
        <f t="shared" si="118"/>
        <v>0</v>
      </c>
      <c r="P251" s="540">
        <f t="shared" si="118"/>
        <v>0</v>
      </c>
      <c r="Q251" s="543">
        <f t="shared" si="118"/>
        <v>0</v>
      </c>
    </row>
    <row r="252" spans="1:17" s="9" customFormat="1" ht="15.75" customHeight="1">
      <c r="A252" s="632"/>
      <c r="B252" s="957" t="s">
        <v>259</v>
      </c>
      <c r="C252" s="1143" t="s">
        <v>623</v>
      </c>
      <c r="D252" s="939">
        <v>892</v>
      </c>
      <c r="E252" s="941" t="s">
        <v>422</v>
      </c>
      <c r="F252" s="941" t="s">
        <v>447</v>
      </c>
      <c r="G252" s="941" t="s">
        <v>624</v>
      </c>
      <c r="H252" s="1085" t="s">
        <v>543</v>
      </c>
      <c r="I252" s="1199">
        <f>L252+O252</f>
        <v>3580</v>
      </c>
      <c r="J252" s="549">
        <f>M252+P252</f>
        <v>0</v>
      </c>
      <c r="K252" s="550">
        <f>I252+J252</f>
        <v>3580</v>
      </c>
      <c r="L252" s="551">
        <v>3580</v>
      </c>
      <c r="M252" s="552"/>
      <c r="N252" s="553">
        <f>L252+M252</f>
        <v>3580</v>
      </c>
      <c r="O252" s="554">
        <v>0</v>
      </c>
      <c r="P252" s="552"/>
      <c r="Q252" s="555">
        <f>O252+P252</f>
        <v>0</v>
      </c>
    </row>
    <row r="253" spans="1:17" s="9" customFormat="1" ht="15.75" customHeight="1">
      <c r="A253" s="632"/>
      <c r="B253" s="957"/>
      <c r="C253" s="1200" t="s">
        <v>625</v>
      </c>
      <c r="D253" s="939"/>
      <c r="E253" s="941"/>
      <c r="F253" s="941"/>
      <c r="G253" s="941"/>
      <c r="H253" s="1201" t="s">
        <v>565</v>
      </c>
      <c r="I253" s="1202">
        <f>L253+O253</f>
        <v>0</v>
      </c>
      <c r="J253" s="562">
        <f>M253+P253</f>
        <v>0</v>
      </c>
      <c r="K253" s="563">
        <f>I253+J253</f>
        <v>0</v>
      </c>
      <c r="L253" s="564">
        <v>0</v>
      </c>
      <c r="M253" s="565"/>
      <c r="N253" s="566">
        <f>L253+M253</f>
        <v>0</v>
      </c>
      <c r="O253" s="567">
        <v>0</v>
      </c>
      <c r="P253" s="565"/>
      <c r="Q253" s="568">
        <f>O253+P253</f>
        <v>0</v>
      </c>
    </row>
    <row r="254" spans="1:17" s="9" customFormat="1" ht="13.5" customHeight="1">
      <c r="A254" s="632"/>
      <c r="B254" s="1203" t="s">
        <v>626</v>
      </c>
      <c r="C254" s="1203"/>
      <c r="D254" s="1204">
        <v>892</v>
      </c>
      <c r="E254" s="1205" t="s">
        <v>422</v>
      </c>
      <c r="F254" s="907" t="s">
        <v>447</v>
      </c>
      <c r="G254" s="907" t="s">
        <v>389</v>
      </c>
      <c r="H254" s="1206" t="s">
        <v>390</v>
      </c>
      <c r="I254" s="1151">
        <f>I255</f>
        <v>140</v>
      </c>
      <c r="J254" s="1207">
        <f>J255</f>
        <v>0</v>
      </c>
      <c r="K254" s="1153">
        <f>K255</f>
        <v>140</v>
      </c>
      <c r="L254" s="1154">
        <f aca="true" t="shared" si="119" ref="L254:Q254">L255</f>
        <v>140</v>
      </c>
      <c r="M254" s="1208">
        <f t="shared" si="119"/>
        <v>0</v>
      </c>
      <c r="N254" s="1156">
        <f t="shared" si="119"/>
        <v>140</v>
      </c>
      <c r="O254" s="1157">
        <f t="shared" si="119"/>
        <v>0</v>
      </c>
      <c r="P254" s="1208">
        <f t="shared" si="119"/>
        <v>0</v>
      </c>
      <c r="Q254" s="1158">
        <f t="shared" si="119"/>
        <v>0</v>
      </c>
    </row>
    <row r="255" spans="1:17" s="9" customFormat="1" ht="30.75" customHeight="1">
      <c r="A255" s="632"/>
      <c r="B255" s="1209" t="s">
        <v>627</v>
      </c>
      <c r="C255" s="1209"/>
      <c r="D255" s="918">
        <v>892</v>
      </c>
      <c r="E255" s="697" t="s">
        <v>422</v>
      </c>
      <c r="F255" s="697" t="s">
        <v>447</v>
      </c>
      <c r="G255" s="832" t="s">
        <v>628</v>
      </c>
      <c r="H255" s="1146" t="s">
        <v>403</v>
      </c>
      <c r="I255" s="652">
        <f>L255+O255</f>
        <v>140</v>
      </c>
      <c r="J255" s="653">
        <f>M255+P255</f>
        <v>0</v>
      </c>
      <c r="K255" s="654">
        <f>I255+J255</f>
        <v>140</v>
      </c>
      <c r="L255" s="655">
        <v>140</v>
      </c>
      <c r="M255" s="656"/>
      <c r="N255" s="657">
        <f>L255+M255</f>
        <v>140</v>
      </c>
      <c r="O255" s="658">
        <v>0</v>
      </c>
      <c r="P255" s="656"/>
      <c r="Q255" s="659">
        <f>O255+P255</f>
        <v>0</v>
      </c>
    </row>
    <row r="256" spans="1:17" s="9" customFormat="1" ht="6" customHeight="1">
      <c r="A256" s="660"/>
      <c r="B256" s="661"/>
      <c r="C256" s="1210"/>
      <c r="D256" s="288"/>
      <c r="E256" s="867"/>
      <c r="F256" s="867"/>
      <c r="G256" s="867"/>
      <c r="H256" s="867"/>
      <c r="I256" s="665"/>
      <c r="J256" s="666"/>
      <c r="K256" s="665"/>
      <c r="L256" s="665"/>
      <c r="M256" s="666"/>
      <c r="N256" s="665"/>
      <c r="O256" s="665"/>
      <c r="P256" s="666"/>
      <c r="Q256" s="665"/>
    </row>
    <row r="257" spans="1:17" s="9" customFormat="1" ht="5.25" customHeight="1">
      <c r="A257" s="1211"/>
      <c r="B257" s="1212"/>
      <c r="C257" s="1213"/>
      <c r="D257" s="1214"/>
      <c r="E257" s="1215"/>
      <c r="F257" s="1215"/>
      <c r="G257" s="1215"/>
      <c r="H257" s="1215"/>
      <c r="I257" s="1216"/>
      <c r="J257" s="1217"/>
      <c r="K257" s="1216"/>
      <c r="L257" s="1216"/>
      <c r="M257" s="1217"/>
      <c r="N257" s="1216"/>
      <c r="O257" s="1216"/>
      <c r="P257" s="1217"/>
      <c r="Q257" s="1216"/>
    </row>
    <row r="258" spans="1:17" s="9" customFormat="1" ht="17.25" customHeight="1">
      <c r="A258" s="673" t="s">
        <v>629</v>
      </c>
      <c r="B258" s="673"/>
      <c r="C258" s="673"/>
      <c r="D258" s="674" t="s">
        <v>386</v>
      </c>
      <c r="E258" s="676" t="s">
        <v>630</v>
      </c>
      <c r="F258" s="1218" t="s">
        <v>388</v>
      </c>
      <c r="G258" s="874" t="s">
        <v>389</v>
      </c>
      <c r="H258" s="678" t="s">
        <v>390</v>
      </c>
      <c r="I258" s="72">
        <f>I260+I273</f>
        <v>19445.2</v>
      </c>
      <c r="J258" s="1219">
        <f>J260+J273</f>
        <v>950</v>
      </c>
      <c r="K258" s="74">
        <f>K260+K273</f>
        <v>20395.2</v>
      </c>
      <c r="L258" s="679">
        <f aca="true" t="shared" si="120" ref="L258:Q258">L260+L273</f>
        <v>19445.2</v>
      </c>
      <c r="M258" s="1220">
        <f t="shared" si="120"/>
        <v>170</v>
      </c>
      <c r="N258" s="681">
        <f t="shared" si="120"/>
        <v>19615.2</v>
      </c>
      <c r="O258" s="682">
        <f t="shared" si="120"/>
        <v>0</v>
      </c>
      <c r="P258" s="1220">
        <f t="shared" si="120"/>
        <v>780</v>
      </c>
      <c r="Q258" s="683">
        <f t="shared" si="120"/>
        <v>780</v>
      </c>
    </row>
    <row r="259" spans="1:17" s="9" customFormat="1" ht="10.5" customHeight="1">
      <c r="A259" s="1221" t="s">
        <v>391</v>
      </c>
      <c r="B259" s="1221"/>
      <c r="C259" s="1221"/>
      <c r="D259" s="1222"/>
      <c r="E259" s="1223"/>
      <c r="F259" s="1224"/>
      <c r="G259" s="1225"/>
      <c r="H259" s="1226"/>
      <c r="I259" s="1227">
        <f>I258/I319</f>
        <v>0.03902953247737535</v>
      </c>
      <c r="J259" s="1228"/>
      <c r="K259" s="1229">
        <f>K258/K319</f>
        <v>0.032652020923344315</v>
      </c>
      <c r="L259" s="1230">
        <f aca="true" t="shared" si="121" ref="L259:Q259">L258/L319</f>
        <v>0.06553074470738103</v>
      </c>
      <c r="M259" s="1231"/>
      <c r="N259" s="1232">
        <f t="shared" si="121"/>
        <v>0.06504643070677542</v>
      </c>
      <c r="O259" s="1233">
        <f t="shared" si="121"/>
        <v>0</v>
      </c>
      <c r="P259" s="1231"/>
      <c r="Q259" s="1234">
        <f t="shared" si="121"/>
        <v>0.0024143673428958794</v>
      </c>
    </row>
    <row r="260" spans="1:17" s="9" customFormat="1" ht="16.5" customHeight="1">
      <c r="A260" s="1235" t="s">
        <v>631</v>
      </c>
      <c r="B260" s="1235"/>
      <c r="C260" s="1235"/>
      <c r="D260" s="1236" t="s">
        <v>386</v>
      </c>
      <c r="E260" s="1237" t="s">
        <v>630</v>
      </c>
      <c r="F260" s="1237" t="s">
        <v>387</v>
      </c>
      <c r="G260" s="1238" t="s">
        <v>389</v>
      </c>
      <c r="H260" s="1239" t="s">
        <v>390</v>
      </c>
      <c r="I260" s="1240">
        <f>I261+I269</f>
        <v>18981</v>
      </c>
      <c r="J260" s="400">
        <f>J261+J269</f>
        <v>950</v>
      </c>
      <c r="K260" s="1241">
        <f>K261+K269</f>
        <v>19931</v>
      </c>
      <c r="L260" s="1242">
        <f aca="true" t="shared" si="122" ref="L260:Q260">L261+L269</f>
        <v>18981</v>
      </c>
      <c r="M260" s="1243">
        <f t="shared" si="122"/>
        <v>170</v>
      </c>
      <c r="N260" s="1244">
        <f t="shared" si="122"/>
        <v>19151</v>
      </c>
      <c r="O260" s="1245">
        <f t="shared" si="122"/>
        <v>0</v>
      </c>
      <c r="P260" s="1243">
        <f t="shared" si="122"/>
        <v>780</v>
      </c>
      <c r="Q260" s="1246">
        <f t="shared" si="122"/>
        <v>780</v>
      </c>
    </row>
    <row r="261" spans="1:17" s="9" customFormat="1" ht="20.25" customHeight="1">
      <c r="A261" s="1247" t="s">
        <v>632</v>
      </c>
      <c r="B261" s="1247"/>
      <c r="C261" s="1247"/>
      <c r="D261" s="1248" t="s">
        <v>386</v>
      </c>
      <c r="E261" s="1249" t="s">
        <v>630</v>
      </c>
      <c r="F261" s="1248" t="s">
        <v>387</v>
      </c>
      <c r="G261" s="1248" t="s">
        <v>389</v>
      </c>
      <c r="H261" s="1250" t="s">
        <v>543</v>
      </c>
      <c r="I261" s="336">
        <f>I262+I263+I265+I266+I268</f>
        <v>18981</v>
      </c>
      <c r="J261" s="294">
        <f>J262+J263+J265+J266+J268</f>
        <v>0</v>
      </c>
      <c r="K261" s="338">
        <f>K262+K263+K265+K266+K268</f>
        <v>18981</v>
      </c>
      <c r="L261" s="1032">
        <f aca="true" t="shared" si="123" ref="L261:Q261">L262+L263+L265+L266+L268</f>
        <v>18981</v>
      </c>
      <c r="M261" s="1251">
        <f t="shared" si="123"/>
        <v>0</v>
      </c>
      <c r="N261" s="1034">
        <f t="shared" si="123"/>
        <v>18981</v>
      </c>
      <c r="O261" s="1035">
        <f t="shared" si="123"/>
        <v>0</v>
      </c>
      <c r="P261" s="1251">
        <f t="shared" si="123"/>
        <v>0</v>
      </c>
      <c r="Q261" s="1036">
        <f t="shared" si="123"/>
        <v>0</v>
      </c>
    </row>
    <row r="262" spans="1:17" s="9" customFormat="1" ht="15" customHeight="1">
      <c r="A262" s="1252" t="s">
        <v>259</v>
      </c>
      <c r="B262" s="1102" t="s">
        <v>633</v>
      </c>
      <c r="C262" s="1102"/>
      <c r="D262" s="588" t="s">
        <v>386</v>
      </c>
      <c r="E262" s="588" t="s">
        <v>630</v>
      </c>
      <c r="F262" s="588" t="s">
        <v>387</v>
      </c>
      <c r="G262" s="1253" t="s">
        <v>634</v>
      </c>
      <c r="H262" s="1254" t="s">
        <v>543</v>
      </c>
      <c r="I262" s="578">
        <f>L262+O262</f>
        <v>8175</v>
      </c>
      <c r="J262" s="579">
        <f>M262+P262</f>
        <v>0</v>
      </c>
      <c r="K262" s="580">
        <f>I262+J262</f>
        <v>8175</v>
      </c>
      <c r="L262" s="581">
        <v>8175</v>
      </c>
      <c r="M262" s="582"/>
      <c r="N262" s="583">
        <f>L262+M262</f>
        <v>8175</v>
      </c>
      <c r="O262" s="584">
        <v>0</v>
      </c>
      <c r="P262" s="582"/>
      <c r="Q262" s="585">
        <f>O262+P262</f>
        <v>0</v>
      </c>
    </row>
    <row r="263" spans="1:17" s="9" customFormat="1" ht="12" customHeight="1">
      <c r="A263" s="1252"/>
      <c r="B263" s="1143" t="s">
        <v>635</v>
      </c>
      <c r="C263" s="1143"/>
      <c r="D263" s="588"/>
      <c r="E263" s="588"/>
      <c r="F263" s="588"/>
      <c r="G263" s="1253"/>
      <c r="H263" s="1254"/>
      <c r="I263" s="548">
        <f>L263+O263</f>
        <v>3099</v>
      </c>
      <c r="J263" s="549">
        <f>M263+P263</f>
        <v>0</v>
      </c>
      <c r="K263" s="550">
        <f>I263+J263</f>
        <v>3099</v>
      </c>
      <c r="L263" s="551">
        <v>3099</v>
      </c>
      <c r="M263" s="552"/>
      <c r="N263" s="553">
        <f>L263+M263</f>
        <v>3099</v>
      </c>
      <c r="O263" s="554">
        <v>0</v>
      </c>
      <c r="P263" s="552"/>
      <c r="Q263" s="555">
        <f>O263+P263</f>
        <v>0</v>
      </c>
    </row>
    <row r="264" spans="1:17" s="9" customFormat="1" ht="12.75" customHeight="1" hidden="1">
      <c r="A264" s="1252"/>
      <c r="B264" s="1143" t="s">
        <v>636</v>
      </c>
      <c r="C264" s="1143"/>
      <c r="D264" s="588"/>
      <c r="E264" s="588"/>
      <c r="F264" s="588"/>
      <c r="G264" s="924"/>
      <c r="H264" s="925" t="s">
        <v>543</v>
      </c>
      <c r="I264" s="699">
        <f>I262+I263</f>
        <v>11274</v>
      </c>
      <c r="J264" s="700">
        <f>J262+J263</f>
        <v>0</v>
      </c>
      <c r="K264" s="701">
        <f>K262+K263</f>
        <v>11274</v>
      </c>
      <c r="L264" s="702">
        <f aca="true" t="shared" si="124" ref="L264:Q264">L262+L263</f>
        <v>11274</v>
      </c>
      <c r="M264" s="703">
        <f t="shared" si="124"/>
        <v>0</v>
      </c>
      <c r="N264" s="704">
        <f t="shared" si="124"/>
        <v>11274</v>
      </c>
      <c r="O264" s="705">
        <f t="shared" si="124"/>
        <v>0</v>
      </c>
      <c r="P264" s="703">
        <f t="shared" si="124"/>
        <v>0</v>
      </c>
      <c r="Q264" s="706">
        <f t="shared" si="124"/>
        <v>0</v>
      </c>
    </row>
    <row r="265" spans="1:17" s="9" customFormat="1" ht="13.5" customHeight="1">
      <c r="A265" s="1252"/>
      <c r="B265" s="1255" t="s">
        <v>637</v>
      </c>
      <c r="C265" s="1255"/>
      <c r="D265" s="588"/>
      <c r="E265" s="588"/>
      <c r="F265" s="588"/>
      <c r="G265" s="931" t="s">
        <v>638</v>
      </c>
      <c r="H265" s="1085" t="s">
        <v>543</v>
      </c>
      <c r="I265" s="548">
        <f>L265+O265</f>
        <v>1928</v>
      </c>
      <c r="J265" s="549">
        <f>M265+P265</f>
        <v>0</v>
      </c>
      <c r="K265" s="550">
        <f>I265+J265</f>
        <v>1928</v>
      </c>
      <c r="L265" s="551">
        <v>1928</v>
      </c>
      <c r="M265" s="552"/>
      <c r="N265" s="553">
        <f>L265+M265</f>
        <v>1928</v>
      </c>
      <c r="O265" s="554">
        <v>0</v>
      </c>
      <c r="P265" s="552"/>
      <c r="Q265" s="555">
        <f>O265+P265</f>
        <v>0</v>
      </c>
    </row>
    <row r="266" spans="1:17" s="9" customFormat="1" ht="12" customHeight="1">
      <c r="A266" s="1252"/>
      <c r="B266" s="1143" t="s">
        <v>639</v>
      </c>
      <c r="C266" s="1143"/>
      <c r="D266" s="588"/>
      <c r="E266" s="588"/>
      <c r="F266" s="588"/>
      <c r="G266" s="931"/>
      <c r="H266" s="1085"/>
      <c r="I266" s="548">
        <f>L266+O266</f>
        <v>1346</v>
      </c>
      <c r="J266" s="549">
        <f>M266+P266</f>
        <v>0</v>
      </c>
      <c r="K266" s="550">
        <f>I266+J266</f>
        <v>1346</v>
      </c>
      <c r="L266" s="551">
        <v>1346</v>
      </c>
      <c r="M266" s="552"/>
      <c r="N266" s="553">
        <f>L266+M266</f>
        <v>1346</v>
      </c>
      <c r="O266" s="554">
        <v>0</v>
      </c>
      <c r="P266" s="552"/>
      <c r="Q266" s="555">
        <f>O266+P266</f>
        <v>0</v>
      </c>
    </row>
    <row r="267" spans="1:17" s="9" customFormat="1" ht="14.25" customHeight="1" hidden="1">
      <c r="A267" s="1252"/>
      <c r="B267" s="1143" t="s">
        <v>640</v>
      </c>
      <c r="C267" s="1143"/>
      <c r="D267" s="588"/>
      <c r="E267" s="588"/>
      <c r="F267" s="588"/>
      <c r="G267" s="924"/>
      <c r="H267" s="925" t="s">
        <v>543</v>
      </c>
      <c r="I267" s="699">
        <f>I265+I266</f>
        <v>3274</v>
      </c>
      <c r="J267" s="700">
        <f>J265+J266</f>
        <v>0</v>
      </c>
      <c r="K267" s="701">
        <f>K265+K266</f>
        <v>3274</v>
      </c>
      <c r="L267" s="702">
        <f aca="true" t="shared" si="125" ref="L267:Q267">L265+L266</f>
        <v>3274</v>
      </c>
      <c r="M267" s="703">
        <f t="shared" si="125"/>
        <v>0</v>
      </c>
      <c r="N267" s="704">
        <f t="shared" si="125"/>
        <v>3274</v>
      </c>
      <c r="O267" s="705">
        <f t="shared" si="125"/>
        <v>0</v>
      </c>
      <c r="P267" s="703">
        <f t="shared" si="125"/>
        <v>0</v>
      </c>
      <c r="Q267" s="706">
        <f t="shared" si="125"/>
        <v>0</v>
      </c>
    </row>
    <row r="268" spans="1:17" s="9" customFormat="1" ht="12.75" customHeight="1">
      <c r="A268" s="1252"/>
      <c r="B268" s="1145" t="s">
        <v>641</v>
      </c>
      <c r="C268" s="1145"/>
      <c r="D268" s="588"/>
      <c r="E268" s="588"/>
      <c r="F268" s="588"/>
      <c r="G268" s="933" t="s">
        <v>642</v>
      </c>
      <c r="H268" s="1042" t="s">
        <v>543</v>
      </c>
      <c r="I268" s="652">
        <f>L268+O268</f>
        <v>4433</v>
      </c>
      <c r="J268" s="653">
        <f>M268+P268</f>
        <v>0</v>
      </c>
      <c r="K268" s="654">
        <f>I268+J268</f>
        <v>4433</v>
      </c>
      <c r="L268" s="655">
        <v>4433</v>
      </c>
      <c r="M268" s="656"/>
      <c r="N268" s="657">
        <f>L268+M268</f>
        <v>4433</v>
      </c>
      <c r="O268" s="658">
        <v>0</v>
      </c>
      <c r="P268" s="656"/>
      <c r="Q268" s="659">
        <f>O268+P268</f>
        <v>0</v>
      </c>
    </row>
    <row r="269" spans="1:17" s="9" customFormat="1" ht="22.5" customHeight="1">
      <c r="A269" s="1068" t="s">
        <v>643</v>
      </c>
      <c r="B269" s="1068"/>
      <c r="C269" s="1068"/>
      <c r="D269" s="1069" t="s">
        <v>386</v>
      </c>
      <c r="E269" s="1069" t="s">
        <v>630</v>
      </c>
      <c r="F269" s="1070" t="s">
        <v>387</v>
      </c>
      <c r="G269" s="1070" t="s">
        <v>389</v>
      </c>
      <c r="H269" s="1071" t="s">
        <v>390</v>
      </c>
      <c r="I269" s="722">
        <f>I270+I271+I272</f>
        <v>0</v>
      </c>
      <c r="J269" s="1177">
        <f aca="true" t="shared" si="126" ref="J269:Q269">J270+J271+J272</f>
        <v>950</v>
      </c>
      <c r="K269" s="724">
        <f t="shared" si="126"/>
        <v>950</v>
      </c>
      <c r="L269" s="725">
        <f t="shared" si="126"/>
        <v>0</v>
      </c>
      <c r="M269" s="1178">
        <f t="shared" si="126"/>
        <v>170</v>
      </c>
      <c r="N269" s="727">
        <f t="shared" si="126"/>
        <v>170</v>
      </c>
      <c r="O269" s="728">
        <f t="shared" si="126"/>
        <v>0</v>
      </c>
      <c r="P269" s="1178">
        <f t="shared" si="126"/>
        <v>780</v>
      </c>
      <c r="Q269" s="729">
        <f t="shared" si="126"/>
        <v>780</v>
      </c>
    </row>
    <row r="270" spans="1:17" s="9" customFormat="1" ht="16.5" customHeight="1" hidden="1">
      <c r="A270" s="1256" t="s">
        <v>480</v>
      </c>
      <c r="B270" s="1257" t="s">
        <v>644</v>
      </c>
      <c r="C270" s="1257"/>
      <c r="D270" s="140">
        <v>892</v>
      </c>
      <c r="E270" s="918" t="s">
        <v>630</v>
      </c>
      <c r="F270" s="918" t="s">
        <v>387</v>
      </c>
      <c r="G270" s="933" t="s">
        <v>645</v>
      </c>
      <c r="H270" s="1042" t="s">
        <v>565</v>
      </c>
      <c r="I270" s="903">
        <f aca="true" t="shared" si="127" ref="I270:J272">L270+O270</f>
        <v>0</v>
      </c>
      <c r="J270" s="89">
        <f t="shared" si="127"/>
        <v>0</v>
      </c>
      <c r="K270" s="755">
        <f>I270+J270</f>
        <v>0</v>
      </c>
      <c r="L270" s="756">
        <v>0</v>
      </c>
      <c r="M270" s="757"/>
      <c r="N270" s="758">
        <f>L270+M270</f>
        <v>0</v>
      </c>
      <c r="O270" s="759">
        <v>0</v>
      </c>
      <c r="P270" s="757"/>
      <c r="Q270" s="760">
        <f>O270+P270</f>
        <v>0</v>
      </c>
    </row>
    <row r="271" spans="1:17" s="9" customFormat="1" ht="17.25" customHeight="1">
      <c r="A271" s="1256"/>
      <c r="B271" s="637" t="s">
        <v>568</v>
      </c>
      <c r="C271" s="637"/>
      <c r="D271" s="1082" t="s">
        <v>571</v>
      </c>
      <c r="E271" s="1082" t="s">
        <v>630</v>
      </c>
      <c r="F271" s="762" t="s">
        <v>387</v>
      </c>
      <c r="G271" s="931" t="s">
        <v>569</v>
      </c>
      <c r="H271" s="698" t="s">
        <v>565</v>
      </c>
      <c r="I271" s="903">
        <f t="shared" si="127"/>
        <v>0</v>
      </c>
      <c r="J271" s="89">
        <f t="shared" si="127"/>
        <v>780</v>
      </c>
      <c r="K271" s="755">
        <f>I271+J271</f>
        <v>780</v>
      </c>
      <c r="L271" s="756">
        <v>0</v>
      </c>
      <c r="M271" s="757"/>
      <c r="N271" s="758">
        <f>L271+M271</f>
        <v>0</v>
      </c>
      <c r="O271" s="759">
        <v>0</v>
      </c>
      <c r="P271" s="757">
        <v>780</v>
      </c>
      <c r="Q271" s="760">
        <f>O271+P271</f>
        <v>780</v>
      </c>
    </row>
    <row r="272" spans="1:17" s="9" customFormat="1" ht="16.5" customHeight="1">
      <c r="A272" s="1256"/>
      <c r="B272" s="1180" t="s">
        <v>570</v>
      </c>
      <c r="C272" s="1180"/>
      <c r="D272" s="1082" t="s">
        <v>571</v>
      </c>
      <c r="E272" s="1082" t="s">
        <v>630</v>
      </c>
      <c r="F272" s="762" t="s">
        <v>387</v>
      </c>
      <c r="G272" s="762" t="s">
        <v>463</v>
      </c>
      <c r="H272" s="698" t="s">
        <v>565</v>
      </c>
      <c r="I272" s="903">
        <f t="shared" si="127"/>
        <v>0</v>
      </c>
      <c r="J272" s="89">
        <f t="shared" si="127"/>
        <v>170</v>
      </c>
      <c r="K272" s="755">
        <f>I272+J272</f>
        <v>170</v>
      </c>
      <c r="L272" s="756">
        <v>0</v>
      </c>
      <c r="M272" s="757">
        <v>170</v>
      </c>
      <c r="N272" s="758">
        <f>L272+M272</f>
        <v>170</v>
      </c>
      <c r="O272" s="759">
        <v>0</v>
      </c>
      <c r="P272" s="757"/>
      <c r="Q272" s="760">
        <f>O272+P272</f>
        <v>0</v>
      </c>
    </row>
    <row r="273" spans="1:17" s="9" customFormat="1" ht="18" customHeight="1">
      <c r="A273" s="1235" t="s">
        <v>646</v>
      </c>
      <c r="B273" s="1235"/>
      <c r="C273" s="1235"/>
      <c r="D273" s="1238" t="s">
        <v>386</v>
      </c>
      <c r="E273" s="1258" t="s">
        <v>630</v>
      </c>
      <c r="F273" s="1258" t="s">
        <v>409</v>
      </c>
      <c r="G273" s="1238" t="s">
        <v>389</v>
      </c>
      <c r="H273" s="1258" t="s">
        <v>390</v>
      </c>
      <c r="I273" s="1240">
        <f>I274</f>
        <v>464.2</v>
      </c>
      <c r="J273" s="400">
        <f>J274</f>
        <v>0</v>
      </c>
      <c r="K273" s="1241">
        <f>K274</f>
        <v>464.2</v>
      </c>
      <c r="L273" s="1242">
        <f aca="true" t="shared" si="128" ref="L273:Q273">L274</f>
        <v>464.2</v>
      </c>
      <c r="M273" s="1243">
        <f t="shared" si="128"/>
        <v>0</v>
      </c>
      <c r="N273" s="1244">
        <f t="shared" si="128"/>
        <v>464.2</v>
      </c>
      <c r="O273" s="1245">
        <f t="shared" si="128"/>
        <v>0</v>
      </c>
      <c r="P273" s="1243">
        <f t="shared" si="128"/>
        <v>0</v>
      </c>
      <c r="Q273" s="1246">
        <f t="shared" si="128"/>
        <v>0</v>
      </c>
    </row>
    <row r="274" spans="1:17" s="9" customFormat="1" ht="24" customHeight="1">
      <c r="A274" s="1259" t="s">
        <v>480</v>
      </c>
      <c r="B274" s="1260" t="s">
        <v>647</v>
      </c>
      <c r="C274" s="1260"/>
      <c r="D274" s="930">
        <v>892</v>
      </c>
      <c r="E274" s="832" t="s">
        <v>630</v>
      </c>
      <c r="F274" s="1261" t="s">
        <v>409</v>
      </c>
      <c r="G274" s="929" t="s">
        <v>648</v>
      </c>
      <c r="H274" s="1262" t="s">
        <v>565</v>
      </c>
      <c r="I274" s="1263">
        <f>L274+O274</f>
        <v>464.2</v>
      </c>
      <c r="J274" s="1264">
        <f>M274+P274</f>
        <v>0</v>
      </c>
      <c r="K274" s="1265">
        <f>I274+J274</f>
        <v>464.2</v>
      </c>
      <c r="L274" s="1266">
        <v>464.2</v>
      </c>
      <c r="M274" s="1267"/>
      <c r="N274" s="1268">
        <f>L274+M274</f>
        <v>464.2</v>
      </c>
      <c r="O274" s="1269">
        <v>0</v>
      </c>
      <c r="P274" s="1267"/>
      <c r="Q274" s="1270">
        <f>O274+P274</f>
        <v>0</v>
      </c>
    </row>
    <row r="275" spans="1:17" s="9" customFormat="1" ht="21" customHeight="1">
      <c r="A275" s="1271"/>
      <c r="B275" s="661"/>
      <c r="C275" s="1272"/>
      <c r="D275" s="1273"/>
      <c r="E275" s="867"/>
      <c r="F275" s="867"/>
      <c r="G275" s="867"/>
      <c r="H275" s="867"/>
      <c r="I275" s="1274"/>
      <c r="J275" s="93"/>
      <c r="K275" s="93"/>
      <c r="L275" s="93"/>
      <c r="M275" s="93"/>
      <c r="N275" s="93"/>
      <c r="O275" s="93"/>
      <c r="P275" s="93"/>
      <c r="Q275" s="93"/>
    </row>
    <row r="276" spans="1:17" s="9" customFormat="1" ht="19.5" customHeight="1">
      <c r="A276" s="484" t="s">
        <v>649</v>
      </c>
      <c r="B276" s="484"/>
      <c r="C276" s="484"/>
      <c r="D276" s="485" t="s">
        <v>386</v>
      </c>
      <c r="E276" s="487" t="s">
        <v>447</v>
      </c>
      <c r="F276" s="1275" t="s">
        <v>388</v>
      </c>
      <c r="G276" s="992" t="s">
        <v>389</v>
      </c>
      <c r="H276" s="489" t="s">
        <v>390</v>
      </c>
      <c r="I276" s="25">
        <f>I278</f>
        <v>263.1</v>
      </c>
      <c r="J276" s="1276">
        <f>J278</f>
        <v>0</v>
      </c>
      <c r="K276" s="27">
        <f>K278</f>
        <v>263.1</v>
      </c>
      <c r="L276" s="490">
        <f aca="true" t="shared" si="129" ref="L276:Q276">L278</f>
        <v>263.1</v>
      </c>
      <c r="M276" s="1277">
        <f t="shared" si="129"/>
        <v>0</v>
      </c>
      <c r="N276" s="492">
        <f t="shared" si="129"/>
        <v>263.1</v>
      </c>
      <c r="O276" s="493">
        <f t="shared" si="129"/>
        <v>0</v>
      </c>
      <c r="P276" s="1277">
        <f t="shared" si="129"/>
        <v>0</v>
      </c>
      <c r="Q276" s="494">
        <f t="shared" si="129"/>
        <v>0</v>
      </c>
    </row>
    <row r="277" spans="1:17" s="9" customFormat="1" ht="15" customHeight="1">
      <c r="A277" s="495" t="s">
        <v>391</v>
      </c>
      <c r="B277" s="495"/>
      <c r="C277" s="495"/>
      <c r="D277" s="993"/>
      <c r="E277" s="497"/>
      <c r="F277" s="498"/>
      <c r="G277" s="875"/>
      <c r="H277" s="500"/>
      <c r="I277" s="501">
        <f>I276/I319</f>
        <v>0.000528082508526395</v>
      </c>
      <c r="J277" s="502"/>
      <c r="K277" s="503">
        <f>K276/K319</f>
        <v>0.00042121414376578264</v>
      </c>
      <c r="L277" s="504">
        <f aca="true" t="shared" si="130" ref="L277:Q277">L276/L319</f>
        <v>0.0008866526923102847</v>
      </c>
      <c r="M277" s="505"/>
      <c r="N277" s="506">
        <f t="shared" si="130"/>
        <v>0.0008724721603120342</v>
      </c>
      <c r="O277" s="507">
        <f t="shared" si="130"/>
        <v>0</v>
      </c>
      <c r="P277" s="505"/>
      <c r="Q277" s="508">
        <f t="shared" si="130"/>
        <v>0</v>
      </c>
    </row>
    <row r="278" spans="1:17" s="9" customFormat="1" ht="18.75" customHeight="1">
      <c r="A278" s="1278" t="s">
        <v>650</v>
      </c>
      <c r="B278" s="1278"/>
      <c r="C278" s="1278"/>
      <c r="D278" s="877" t="s">
        <v>386</v>
      </c>
      <c r="E278" s="688" t="s">
        <v>447</v>
      </c>
      <c r="F278" s="688" t="s">
        <v>447</v>
      </c>
      <c r="G278" s="686" t="s">
        <v>389</v>
      </c>
      <c r="H278" s="944" t="s">
        <v>390</v>
      </c>
      <c r="I278" s="528">
        <f>I279</f>
        <v>263.1</v>
      </c>
      <c r="J278" s="126">
        <f>J279</f>
        <v>0</v>
      </c>
      <c r="K278" s="529">
        <f>K279</f>
        <v>263.1</v>
      </c>
      <c r="L278" s="530">
        <f aca="true" t="shared" si="131" ref="L278:Q278">L279</f>
        <v>263.1</v>
      </c>
      <c r="M278" s="531">
        <f t="shared" si="131"/>
        <v>0</v>
      </c>
      <c r="N278" s="532">
        <f t="shared" si="131"/>
        <v>263.1</v>
      </c>
      <c r="O278" s="533">
        <f t="shared" si="131"/>
        <v>0</v>
      </c>
      <c r="P278" s="531">
        <f t="shared" si="131"/>
        <v>0</v>
      </c>
      <c r="Q278" s="534">
        <f t="shared" si="131"/>
        <v>0</v>
      </c>
    </row>
    <row r="279" spans="1:17" s="9" customFormat="1" ht="25.5" customHeight="1">
      <c r="A279" s="960" t="s">
        <v>480</v>
      </c>
      <c r="B279" s="1279" t="s">
        <v>651</v>
      </c>
      <c r="C279" s="1279"/>
      <c r="D279" s="158" t="s">
        <v>386</v>
      </c>
      <c r="E279" s="158" t="s">
        <v>447</v>
      </c>
      <c r="F279" s="158" t="s">
        <v>447</v>
      </c>
      <c r="G279" s="1280" t="s">
        <v>652</v>
      </c>
      <c r="H279" s="1281" t="s">
        <v>403</v>
      </c>
      <c r="I279" s="854">
        <f>L279+O279</f>
        <v>263.1</v>
      </c>
      <c r="J279" s="855">
        <f>M279+P279</f>
        <v>0</v>
      </c>
      <c r="K279" s="856">
        <f>I279+J279</f>
        <v>263.1</v>
      </c>
      <c r="L279" s="857">
        <v>263.1</v>
      </c>
      <c r="M279" s="858"/>
      <c r="N279" s="859">
        <f>L279+M279</f>
        <v>263.1</v>
      </c>
      <c r="O279" s="860">
        <v>0</v>
      </c>
      <c r="P279" s="858"/>
      <c r="Q279" s="861">
        <f>O279+P279</f>
        <v>0</v>
      </c>
    </row>
    <row r="280" spans="1:17" s="9" customFormat="1" ht="35.25" customHeight="1">
      <c r="A280" s="1282"/>
      <c r="B280" s="1283"/>
      <c r="C280" s="1284"/>
      <c r="D280" s="1285"/>
      <c r="E280" s="1285"/>
      <c r="F280" s="1285"/>
      <c r="G280" s="1286"/>
      <c r="H280" s="1286"/>
      <c r="I280" s="1287"/>
      <c r="J280" s="1288"/>
      <c r="K280" s="1288"/>
      <c r="L280" s="1288"/>
      <c r="M280" s="1288"/>
      <c r="N280" s="1288"/>
      <c r="O280" s="1288"/>
      <c r="P280" s="1288"/>
      <c r="Q280" s="1288"/>
    </row>
    <row r="281" spans="1:17" s="9" customFormat="1" ht="21.75" customHeight="1">
      <c r="A281" s="484" t="s">
        <v>653</v>
      </c>
      <c r="B281" s="484"/>
      <c r="C281" s="484"/>
      <c r="D281" s="485" t="s">
        <v>386</v>
      </c>
      <c r="E281" s="487" t="s">
        <v>654</v>
      </c>
      <c r="F281" s="1275" t="s">
        <v>388</v>
      </c>
      <c r="G281" s="992" t="s">
        <v>389</v>
      </c>
      <c r="H281" s="489" t="s">
        <v>390</v>
      </c>
      <c r="I281" s="25">
        <f>I283+I286+I295+I304</f>
        <v>30609.8</v>
      </c>
      <c r="J281" s="1276">
        <f>J283+J286+J295+J304</f>
        <v>0</v>
      </c>
      <c r="K281" s="27">
        <f>K283+K286+K295+K304</f>
        <v>30609.8</v>
      </c>
      <c r="L281" s="490">
        <f aca="true" t="shared" si="132" ref="L281:Q281">L283+L286+L295+L304</f>
        <v>6502</v>
      </c>
      <c r="M281" s="1277">
        <f t="shared" si="132"/>
        <v>0</v>
      </c>
      <c r="N281" s="492">
        <f t="shared" si="132"/>
        <v>6502</v>
      </c>
      <c r="O281" s="493">
        <f t="shared" si="132"/>
        <v>24107.8</v>
      </c>
      <c r="P281" s="1277">
        <f t="shared" si="132"/>
        <v>0</v>
      </c>
      <c r="Q281" s="494">
        <f t="shared" si="132"/>
        <v>24107.8</v>
      </c>
    </row>
    <row r="282" spans="1:17" s="9" customFormat="1" ht="15" customHeight="1">
      <c r="A282" s="495" t="s">
        <v>391</v>
      </c>
      <c r="B282" s="495"/>
      <c r="C282" s="495"/>
      <c r="D282" s="993"/>
      <c r="E282" s="497"/>
      <c r="F282" s="498"/>
      <c r="G282" s="875"/>
      <c r="H282" s="500"/>
      <c r="I282" s="501">
        <f>I281/I319</f>
        <v>0.06143861637967025</v>
      </c>
      <c r="J282" s="502">
        <f>J281/J319</f>
        <v>0</v>
      </c>
      <c r="K282" s="503">
        <f>K281/K319</f>
        <v>0.049005247806316425</v>
      </c>
      <c r="L282" s="504">
        <f aca="true" t="shared" si="133" ref="L282:Q282">L281/L319</f>
        <v>0.02191188067427393</v>
      </c>
      <c r="M282" s="505">
        <f t="shared" si="133"/>
        <v>0</v>
      </c>
      <c r="N282" s="506">
        <f t="shared" si="133"/>
        <v>0.021561436664191736</v>
      </c>
      <c r="O282" s="507">
        <f t="shared" si="133"/>
        <v>0.11965142572397953</v>
      </c>
      <c r="P282" s="505">
        <f t="shared" si="133"/>
        <v>0</v>
      </c>
      <c r="Q282" s="508">
        <f t="shared" si="133"/>
        <v>0.07462190388341702</v>
      </c>
    </row>
    <row r="283" spans="1:17" s="9" customFormat="1" ht="23.25" customHeight="1">
      <c r="A283" s="1278" t="s">
        <v>655</v>
      </c>
      <c r="B283" s="1278"/>
      <c r="C283" s="1278"/>
      <c r="D283" s="1289" t="s">
        <v>386</v>
      </c>
      <c r="E283" s="1290" t="s">
        <v>654</v>
      </c>
      <c r="F283" s="1290" t="s">
        <v>387</v>
      </c>
      <c r="G283" s="884" t="s">
        <v>389</v>
      </c>
      <c r="H283" s="1290" t="s">
        <v>656</v>
      </c>
      <c r="I283" s="528">
        <f>I284+I285</f>
        <v>3272</v>
      </c>
      <c r="J283" s="126">
        <f>J284+J285</f>
        <v>0</v>
      </c>
      <c r="K283" s="529">
        <f>K284+K285</f>
        <v>3272</v>
      </c>
      <c r="L283" s="530">
        <f aca="true" t="shared" si="134" ref="L283:Q283">L284+L285</f>
        <v>3272</v>
      </c>
      <c r="M283" s="531">
        <f t="shared" si="134"/>
        <v>0</v>
      </c>
      <c r="N283" s="532">
        <f t="shared" si="134"/>
        <v>3272</v>
      </c>
      <c r="O283" s="533">
        <f t="shared" si="134"/>
        <v>0</v>
      </c>
      <c r="P283" s="531">
        <f t="shared" si="134"/>
        <v>0</v>
      </c>
      <c r="Q283" s="534">
        <f t="shared" si="134"/>
        <v>0</v>
      </c>
    </row>
    <row r="284" spans="1:17" s="9" customFormat="1" ht="18.75" customHeight="1">
      <c r="A284" s="535" t="s">
        <v>480</v>
      </c>
      <c r="B284" s="1102" t="s">
        <v>657</v>
      </c>
      <c r="C284" s="1102"/>
      <c r="D284" s="537" t="s">
        <v>386</v>
      </c>
      <c r="E284" s="537" t="s">
        <v>654</v>
      </c>
      <c r="F284" s="537" t="s">
        <v>387</v>
      </c>
      <c r="G284" s="1253" t="s">
        <v>658</v>
      </c>
      <c r="H284" s="1291" t="s">
        <v>615</v>
      </c>
      <c r="I284" s="578">
        <f>L284+O284</f>
        <v>2822</v>
      </c>
      <c r="J284" s="579">
        <f>M284+P284</f>
        <v>0</v>
      </c>
      <c r="K284" s="580">
        <f>I284+J284</f>
        <v>2822</v>
      </c>
      <c r="L284" s="581">
        <v>2822</v>
      </c>
      <c r="M284" s="582"/>
      <c r="N284" s="583">
        <f>L284+M284</f>
        <v>2822</v>
      </c>
      <c r="O284" s="584">
        <v>0</v>
      </c>
      <c r="P284" s="582"/>
      <c r="Q284" s="585">
        <f>O284+P284</f>
        <v>0</v>
      </c>
    </row>
    <row r="285" spans="1:17" s="9" customFormat="1" ht="14.25" customHeight="1">
      <c r="A285" s="535"/>
      <c r="B285" s="1200" t="s">
        <v>659</v>
      </c>
      <c r="C285" s="1200"/>
      <c r="D285" s="537"/>
      <c r="E285" s="537"/>
      <c r="F285" s="537"/>
      <c r="G285" s="941" t="s">
        <v>660</v>
      </c>
      <c r="H285" s="1292" t="s">
        <v>615</v>
      </c>
      <c r="I285" s="561">
        <f>L285+O285</f>
        <v>450</v>
      </c>
      <c r="J285" s="653">
        <f>M285+P285</f>
        <v>0</v>
      </c>
      <c r="K285" s="654">
        <f>I285+J285</f>
        <v>450</v>
      </c>
      <c r="L285" s="655">
        <v>450</v>
      </c>
      <c r="M285" s="656"/>
      <c r="N285" s="657">
        <f>L285+M285</f>
        <v>450</v>
      </c>
      <c r="O285" s="658">
        <v>0</v>
      </c>
      <c r="P285" s="656"/>
      <c r="Q285" s="659">
        <f>O285+P285</f>
        <v>0</v>
      </c>
    </row>
    <row r="286" spans="1:17" s="9" customFormat="1" ht="19.5" customHeight="1">
      <c r="A286" s="1278" t="s">
        <v>661</v>
      </c>
      <c r="B286" s="1278"/>
      <c r="C286" s="1278"/>
      <c r="D286" s="1289" t="s">
        <v>386</v>
      </c>
      <c r="E286" s="885" t="s">
        <v>654</v>
      </c>
      <c r="F286" s="885" t="s">
        <v>397</v>
      </c>
      <c r="G286" s="884" t="s">
        <v>389</v>
      </c>
      <c r="H286" s="885" t="s">
        <v>390</v>
      </c>
      <c r="I286" s="528">
        <f>I287+I291+I292</f>
        <v>3230</v>
      </c>
      <c r="J286" s="126">
        <f>J287+J291+J292</f>
        <v>0</v>
      </c>
      <c r="K286" s="529">
        <f>K287+K291+K292</f>
        <v>3230</v>
      </c>
      <c r="L286" s="530">
        <f aca="true" t="shared" si="135" ref="L286:Q286">L287+L291+L292</f>
        <v>3230</v>
      </c>
      <c r="M286" s="531">
        <f t="shared" si="135"/>
        <v>0</v>
      </c>
      <c r="N286" s="532">
        <f t="shared" si="135"/>
        <v>3230</v>
      </c>
      <c r="O286" s="533">
        <f t="shared" si="135"/>
        <v>0</v>
      </c>
      <c r="P286" s="531">
        <f t="shared" si="135"/>
        <v>0</v>
      </c>
      <c r="Q286" s="534">
        <f t="shared" si="135"/>
        <v>0</v>
      </c>
    </row>
    <row r="287" spans="1:17" s="9" customFormat="1" ht="23.25" customHeight="1">
      <c r="A287" s="1080" t="s">
        <v>432</v>
      </c>
      <c r="B287" s="1293" t="s">
        <v>662</v>
      </c>
      <c r="C287" s="1293"/>
      <c r="D287" s="1038" t="s">
        <v>386</v>
      </c>
      <c r="E287" s="1038" t="s">
        <v>654</v>
      </c>
      <c r="F287" s="1038" t="s">
        <v>397</v>
      </c>
      <c r="G287" s="1040" t="s">
        <v>389</v>
      </c>
      <c r="H287" s="1041" t="s">
        <v>390</v>
      </c>
      <c r="I287" s="431">
        <f>I288+I289+I290</f>
        <v>3000</v>
      </c>
      <c r="J287" s="356">
        <f>J288+J289+J290</f>
        <v>0</v>
      </c>
      <c r="K287" s="433">
        <f>K288+K289+K290</f>
        <v>3000</v>
      </c>
      <c r="L287" s="539">
        <f aca="true" t="shared" si="136" ref="L287:Q287">L288+L289+L290</f>
        <v>3000</v>
      </c>
      <c r="M287" s="540">
        <f t="shared" si="136"/>
        <v>0</v>
      </c>
      <c r="N287" s="541">
        <f t="shared" si="136"/>
        <v>3000</v>
      </c>
      <c r="O287" s="542">
        <f t="shared" si="136"/>
        <v>0</v>
      </c>
      <c r="P287" s="540">
        <f t="shared" si="136"/>
        <v>0</v>
      </c>
      <c r="Q287" s="543">
        <f t="shared" si="136"/>
        <v>0</v>
      </c>
    </row>
    <row r="288" spans="1:17" s="9" customFormat="1" ht="13.5" customHeight="1">
      <c r="A288" s="1080"/>
      <c r="B288" s="1294" t="s">
        <v>259</v>
      </c>
      <c r="C288" s="1143" t="s">
        <v>589</v>
      </c>
      <c r="D288" s="918">
        <v>892</v>
      </c>
      <c r="E288" s="918">
        <v>10</v>
      </c>
      <c r="F288" s="918" t="s">
        <v>397</v>
      </c>
      <c r="G288" s="762" t="s">
        <v>663</v>
      </c>
      <c r="H288" s="698" t="s">
        <v>664</v>
      </c>
      <c r="I288" s="548">
        <f aca="true" t="shared" si="137" ref="I288:J291">L288+O288</f>
        <v>3000</v>
      </c>
      <c r="J288" s="549">
        <f t="shared" si="137"/>
        <v>0</v>
      </c>
      <c r="K288" s="550">
        <f>I288+J288</f>
        <v>3000</v>
      </c>
      <c r="L288" s="551">
        <v>3000</v>
      </c>
      <c r="M288" s="552"/>
      <c r="N288" s="553">
        <f>L288+M288</f>
        <v>3000</v>
      </c>
      <c r="O288" s="554">
        <v>0</v>
      </c>
      <c r="P288" s="552"/>
      <c r="Q288" s="555">
        <f>O288+P288</f>
        <v>0</v>
      </c>
    </row>
    <row r="289" spans="1:17" s="9" customFormat="1" ht="11.25" customHeight="1">
      <c r="A289" s="1080"/>
      <c r="B289" s="1294"/>
      <c r="C289" s="1143" t="s">
        <v>665</v>
      </c>
      <c r="D289" s="918"/>
      <c r="E289" s="918"/>
      <c r="F289" s="918"/>
      <c r="G289" s="762" t="s">
        <v>666</v>
      </c>
      <c r="H289" s="698" t="s">
        <v>664</v>
      </c>
      <c r="I289" s="548">
        <f t="shared" si="137"/>
        <v>0</v>
      </c>
      <c r="J289" s="549">
        <f t="shared" si="137"/>
        <v>0</v>
      </c>
      <c r="K289" s="550">
        <f>I289+J289</f>
        <v>0</v>
      </c>
      <c r="L289" s="551">
        <v>0</v>
      </c>
      <c r="M289" s="552"/>
      <c r="N289" s="553">
        <f>L289+M289</f>
        <v>0</v>
      </c>
      <c r="O289" s="554">
        <v>0</v>
      </c>
      <c r="P289" s="552"/>
      <c r="Q289" s="555">
        <f>O289+P289</f>
        <v>0</v>
      </c>
    </row>
    <row r="290" spans="1:17" s="9" customFormat="1" ht="11.25" customHeight="1">
      <c r="A290" s="1080"/>
      <c r="B290" s="1294"/>
      <c r="C290" s="1145" t="s">
        <v>667</v>
      </c>
      <c r="D290" s="918"/>
      <c r="E290" s="918"/>
      <c r="F290" s="918"/>
      <c r="G290" s="697" t="s">
        <v>668</v>
      </c>
      <c r="H290" s="708" t="s">
        <v>664</v>
      </c>
      <c r="I290" s="652">
        <f t="shared" si="137"/>
        <v>0</v>
      </c>
      <c r="J290" s="653">
        <f t="shared" si="137"/>
        <v>0</v>
      </c>
      <c r="K290" s="550">
        <f>I290+J290</f>
        <v>0</v>
      </c>
      <c r="L290" s="655">
        <v>0</v>
      </c>
      <c r="M290" s="656"/>
      <c r="N290" s="657">
        <f>L290+M290</f>
        <v>0</v>
      </c>
      <c r="O290" s="554">
        <v>0</v>
      </c>
      <c r="P290" s="552"/>
      <c r="Q290" s="555">
        <f>O290+P290</f>
        <v>0</v>
      </c>
    </row>
    <row r="291" spans="1:17" s="9" customFormat="1" ht="43.5" customHeight="1">
      <c r="A291" s="1080"/>
      <c r="B291" s="349" t="s">
        <v>669</v>
      </c>
      <c r="C291" s="349"/>
      <c r="D291" s="245" t="s">
        <v>386</v>
      </c>
      <c r="E291" s="245" t="s">
        <v>654</v>
      </c>
      <c r="F291" s="245" t="s">
        <v>397</v>
      </c>
      <c r="G291" s="593" t="s">
        <v>670</v>
      </c>
      <c r="H291" s="1295" t="s">
        <v>615</v>
      </c>
      <c r="I291" s="624">
        <f t="shared" si="137"/>
        <v>230</v>
      </c>
      <c r="J291" s="625">
        <f t="shared" si="137"/>
        <v>0</v>
      </c>
      <c r="K291" s="626">
        <f>I291+J291</f>
        <v>230</v>
      </c>
      <c r="L291" s="627">
        <v>230</v>
      </c>
      <c r="M291" s="628"/>
      <c r="N291" s="629">
        <f>L291+M291</f>
        <v>230</v>
      </c>
      <c r="O291" s="630">
        <v>0</v>
      </c>
      <c r="P291" s="628"/>
      <c r="Q291" s="631">
        <f>O291+P291</f>
        <v>0</v>
      </c>
    </row>
    <row r="292" spans="1:17" s="9" customFormat="1" ht="15" customHeight="1" hidden="1">
      <c r="A292" s="1080"/>
      <c r="B292" s="905" t="s">
        <v>671</v>
      </c>
      <c r="C292" s="905"/>
      <c r="D292" s="1204" t="s">
        <v>386</v>
      </c>
      <c r="E292" s="907" t="s">
        <v>654</v>
      </c>
      <c r="F292" s="907" t="s">
        <v>397</v>
      </c>
      <c r="G292" s="907" t="s">
        <v>672</v>
      </c>
      <c r="H292" s="908" t="s">
        <v>390</v>
      </c>
      <c r="I292" s="909">
        <f>I293+I294</f>
        <v>0</v>
      </c>
      <c r="J292" s="910">
        <f>J293+J294</f>
        <v>0</v>
      </c>
      <c r="K292" s="701">
        <f>K293+K294</f>
        <v>0</v>
      </c>
      <c r="L292" s="912">
        <f aca="true" t="shared" si="138" ref="L292:Q292">L293+L294</f>
        <v>0</v>
      </c>
      <c r="M292" s="913">
        <f t="shared" si="138"/>
        <v>0</v>
      </c>
      <c r="N292" s="914">
        <f t="shared" si="138"/>
        <v>0</v>
      </c>
      <c r="O292" s="705">
        <f t="shared" si="138"/>
        <v>0</v>
      </c>
      <c r="P292" s="703">
        <f t="shared" si="138"/>
        <v>0</v>
      </c>
      <c r="Q292" s="706">
        <f t="shared" si="138"/>
        <v>0</v>
      </c>
    </row>
    <row r="293" spans="1:17" s="9" customFormat="1" ht="30" customHeight="1" hidden="1">
      <c r="A293" s="1080"/>
      <c r="B293" s="1296" t="s">
        <v>673</v>
      </c>
      <c r="C293" s="1296"/>
      <c r="D293" s="918" t="s">
        <v>386</v>
      </c>
      <c r="E293" s="933" t="s">
        <v>654</v>
      </c>
      <c r="F293" s="933" t="s">
        <v>397</v>
      </c>
      <c r="G293" s="762" t="s">
        <v>674</v>
      </c>
      <c r="H293" s="698" t="s">
        <v>615</v>
      </c>
      <c r="I293" s="548">
        <f>L293+O293</f>
        <v>0</v>
      </c>
      <c r="J293" s="549">
        <f>M293+P293</f>
        <v>0</v>
      </c>
      <c r="K293" s="550">
        <f>I293+J293</f>
        <v>0</v>
      </c>
      <c r="L293" s="551">
        <v>0</v>
      </c>
      <c r="M293" s="552"/>
      <c r="N293" s="553">
        <f>L293+M293</f>
        <v>0</v>
      </c>
      <c r="O293" s="554">
        <v>0</v>
      </c>
      <c r="P293" s="552"/>
      <c r="Q293" s="555">
        <f>O293+P293</f>
        <v>0</v>
      </c>
    </row>
    <row r="294" spans="1:17" s="9" customFormat="1" ht="31.5" customHeight="1" hidden="1">
      <c r="A294" s="1080"/>
      <c r="B294" s="1297" t="s">
        <v>675</v>
      </c>
      <c r="C294" s="1297"/>
      <c r="D294" s="918"/>
      <c r="E294" s="933"/>
      <c r="F294" s="933"/>
      <c r="G294" s="697" t="s">
        <v>676</v>
      </c>
      <c r="H294" s="708" t="s">
        <v>615</v>
      </c>
      <c r="I294" s="652">
        <f>L294+O294</f>
        <v>0</v>
      </c>
      <c r="J294" s="653">
        <f>M294+P294</f>
        <v>0</v>
      </c>
      <c r="K294" s="654">
        <f>I294+J294</f>
        <v>0</v>
      </c>
      <c r="L294" s="655">
        <v>0</v>
      </c>
      <c r="M294" s="656"/>
      <c r="N294" s="657">
        <f>L294+M294</f>
        <v>0</v>
      </c>
      <c r="O294" s="658">
        <v>0</v>
      </c>
      <c r="P294" s="656"/>
      <c r="Q294" s="659">
        <f>O294+P294</f>
        <v>0</v>
      </c>
    </row>
    <row r="295" spans="1:17" s="9" customFormat="1" ht="17.25" customHeight="1">
      <c r="A295" s="1278" t="s">
        <v>677</v>
      </c>
      <c r="B295" s="1278"/>
      <c r="C295" s="1278"/>
      <c r="D295" s="1289" t="s">
        <v>386</v>
      </c>
      <c r="E295" s="885" t="s">
        <v>654</v>
      </c>
      <c r="F295" s="884" t="s">
        <v>409</v>
      </c>
      <c r="G295" s="884" t="s">
        <v>389</v>
      </c>
      <c r="H295" s="885" t="s">
        <v>390</v>
      </c>
      <c r="I295" s="528">
        <f>I296+I297+I298+I299+I300+I301+I302+I303</f>
        <v>22944</v>
      </c>
      <c r="J295" s="126">
        <f>J296+J297+J298+J299+J300+J301+J302+J303</f>
        <v>0</v>
      </c>
      <c r="K295" s="529">
        <f>K296+K297+K298+K299+K300+K301+K302+K303</f>
        <v>22944</v>
      </c>
      <c r="L295" s="530">
        <f aca="true" t="shared" si="139" ref="L295:Q295">L296+L297+L298+L299+L300+L301+L302+L303</f>
        <v>0</v>
      </c>
      <c r="M295" s="531">
        <f t="shared" si="139"/>
        <v>0</v>
      </c>
      <c r="N295" s="532">
        <f t="shared" si="139"/>
        <v>0</v>
      </c>
      <c r="O295" s="533">
        <f t="shared" si="139"/>
        <v>22944</v>
      </c>
      <c r="P295" s="531">
        <f t="shared" si="139"/>
        <v>0</v>
      </c>
      <c r="Q295" s="534">
        <f t="shared" si="139"/>
        <v>22944</v>
      </c>
    </row>
    <row r="296" spans="1:17" s="9" customFormat="1" ht="21.75" customHeight="1">
      <c r="A296" s="595" t="s">
        <v>432</v>
      </c>
      <c r="B296" s="1149" t="s">
        <v>678</v>
      </c>
      <c r="C296" s="1149"/>
      <c r="D296" s="537" t="s">
        <v>386</v>
      </c>
      <c r="E296" s="593" t="s">
        <v>654</v>
      </c>
      <c r="F296" s="593" t="s">
        <v>409</v>
      </c>
      <c r="G296" s="593" t="s">
        <v>679</v>
      </c>
      <c r="H296" s="634" t="s">
        <v>680</v>
      </c>
      <c r="I296" s="624">
        <f aca="true" t="shared" si="140" ref="I296:I303">L296+O296</f>
        <v>799.8</v>
      </c>
      <c r="J296" s="625">
        <f aca="true" t="shared" si="141" ref="J296:J303">M296+P296</f>
        <v>0</v>
      </c>
      <c r="K296" s="626">
        <f aca="true" t="shared" si="142" ref="K296:K303">I296+J296</f>
        <v>799.8</v>
      </c>
      <c r="L296" s="627">
        <v>0</v>
      </c>
      <c r="M296" s="628"/>
      <c r="N296" s="629">
        <f aca="true" t="shared" si="143" ref="N296:N303">L296+M296</f>
        <v>0</v>
      </c>
      <c r="O296" s="630">
        <v>799.8</v>
      </c>
      <c r="P296" s="628"/>
      <c r="Q296" s="631">
        <f aca="true" t="shared" si="144" ref="Q296:Q303">O296+P296</f>
        <v>799.8</v>
      </c>
    </row>
    <row r="297" spans="1:17" s="9" customFormat="1" ht="33" customHeight="1">
      <c r="A297" s="595"/>
      <c r="B297" s="1149" t="s">
        <v>681</v>
      </c>
      <c r="C297" s="1149"/>
      <c r="D297" s="537"/>
      <c r="E297" s="593"/>
      <c r="F297" s="593"/>
      <c r="G297" s="593" t="s">
        <v>682</v>
      </c>
      <c r="H297" s="634" t="s">
        <v>492</v>
      </c>
      <c r="I297" s="624">
        <f t="shared" si="140"/>
        <v>9068.4</v>
      </c>
      <c r="J297" s="625">
        <f t="shared" si="141"/>
        <v>0</v>
      </c>
      <c r="K297" s="626">
        <f t="shared" si="142"/>
        <v>9068.4</v>
      </c>
      <c r="L297" s="627">
        <v>0</v>
      </c>
      <c r="M297" s="628"/>
      <c r="N297" s="629">
        <f t="shared" si="143"/>
        <v>0</v>
      </c>
      <c r="O297" s="630">
        <v>9068.4</v>
      </c>
      <c r="P297" s="628"/>
      <c r="Q297" s="631">
        <f t="shared" si="144"/>
        <v>9068.4</v>
      </c>
    </row>
    <row r="298" spans="1:17" s="9" customFormat="1" ht="23.25" customHeight="1">
      <c r="A298" s="595"/>
      <c r="B298" s="1196" t="s">
        <v>683</v>
      </c>
      <c r="C298" s="1196"/>
      <c r="D298" s="537"/>
      <c r="E298" s="593"/>
      <c r="F298" s="593"/>
      <c r="G298" s="593" t="s">
        <v>684</v>
      </c>
      <c r="H298" s="634" t="s">
        <v>680</v>
      </c>
      <c r="I298" s="624">
        <f t="shared" si="140"/>
        <v>6726.7</v>
      </c>
      <c r="J298" s="625">
        <f t="shared" si="141"/>
        <v>0</v>
      </c>
      <c r="K298" s="626">
        <f t="shared" si="142"/>
        <v>6726.7</v>
      </c>
      <c r="L298" s="627">
        <v>0</v>
      </c>
      <c r="M298" s="628"/>
      <c r="N298" s="629">
        <f t="shared" si="143"/>
        <v>0</v>
      </c>
      <c r="O298" s="630">
        <v>6726.7</v>
      </c>
      <c r="P298" s="628"/>
      <c r="Q298" s="631">
        <f t="shared" si="144"/>
        <v>6726.7</v>
      </c>
    </row>
    <row r="299" spans="1:17" s="9" customFormat="1" ht="23.25" customHeight="1">
      <c r="A299" s="1298" t="s">
        <v>432</v>
      </c>
      <c r="B299" s="1299" t="s">
        <v>685</v>
      </c>
      <c r="C299" s="1299"/>
      <c r="D299" s="1300" t="s">
        <v>386</v>
      </c>
      <c r="E299" s="1147">
        <v>10</v>
      </c>
      <c r="F299" s="1147" t="s">
        <v>409</v>
      </c>
      <c r="G299" s="593" t="s">
        <v>686</v>
      </c>
      <c r="H299" s="634" t="s">
        <v>680</v>
      </c>
      <c r="I299" s="624">
        <f t="shared" si="140"/>
        <v>5861.7</v>
      </c>
      <c r="J299" s="625">
        <f t="shared" si="141"/>
        <v>0</v>
      </c>
      <c r="K299" s="626">
        <f t="shared" si="142"/>
        <v>5861.7</v>
      </c>
      <c r="L299" s="627">
        <v>0</v>
      </c>
      <c r="M299" s="628"/>
      <c r="N299" s="629">
        <f t="shared" si="143"/>
        <v>0</v>
      </c>
      <c r="O299" s="630">
        <v>5861.7</v>
      </c>
      <c r="P299" s="628"/>
      <c r="Q299" s="631">
        <f t="shared" si="144"/>
        <v>5861.7</v>
      </c>
    </row>
    <row r="300" spans="1:17" s="9" customFormat="1" ht="32.25" customHeight="1">
      <c r="A300" s="1298"/>
      <c r="B300" s="1193" t="s">
        <v>687</v>
      </c>
      <c r="C300" s="1193"/>
      <c r="D300" s="1301">
        <v>892</v>
      </c>
      <c r="E300" s="245">
        <v>10</v>
      </c>
      <c r="F300" s="128" t="s">
        <v>409</v>
      </c>
      <c r="G300" s="593" t="s">
        <v>688</v>
      </c>
      <c r="H300" s="278" t="s">
        <v>680</v>
      </c>
      <c r="I300" s="624">
        <f t="shared" si="140"/>
        <v>148</v>
      </c>
      <c r="J300" s="625">
        <f t="shared" si="141"/>
        <v>0</v>
      </c>
      <c r="K300" s="626">
        <f t="shared" si="142"/>
        <v>148</v>
      </c>
      <c r="L300" s="627">
        <v>0</v>
      </c>
      <c r="M300" s="628"/>
      <c r="N300" s="629">
        <f t="shared" si="143"/>
        <v>0</v>
      </c>
      <c r="O300" s="630">
        <v>148</v>
      </c>
      <c r="P300" s="628"/>
      <c r="Q300" s="631">
        <f t="shared" si="144"/>
        <v>148</v>
      </c>
    </row>
    <row r="301" spans="1:17" s="9" customFormat="1" ht="14.25" customHeight="1">
      <c r="A301" s="1298"/>
      <c r="B301" s="1149" t="s">
        <v>689</v>
      </c>
      <c r="C301" s="1149"/>
      <c r="D301" s="1301">
        <v>892</v>
      </c>
      <c r="E301" s="245">
        <v>10</v>
      </c>
      <c r="F301" s="245" t="s">
        <v>409</v>
      </c>
      <c r="G301" s="593" t="s">
        <v>690</v>
      </c>
      <c r="H301" s="278" t="s">
        <v>680</v>
      </c>
      <c r="I301" s="624">
        <f t="shared" si="140"/>
        <v>289.4</v>
      </c>
      <c r="J301" s="625">
        <f t="shared" si="141"/>
        <v>0</v>
      </c>
      <c r="K301" s="626">
        <f t="shared" si="142"/>
        <v>289.4</v>
      </c>
      <c r="L301" s="627">
        <v>0</v>
      </c>
      <c r="M301" s="628"/>
      <c r="N301" s="629">
        <f t="shared" si="143"/>
        <v>0</v>
      </c>
      <c r="O301" s="630">
        <v>289.4</v>
      </c>
      <c r="P301" s="628"/>
      <c r="Q301" s="631">
        <f t="shared" si="144"/>
        <v>289.4</v>
      </c>
    </row>
    <row r="302" spans="1:17" s="9" customFormat="1" ht="31.5" customHeight="1">
      <c r="A302" s="1298"/>
      <c r="B302" s="1302" t="s">
        <v>300</v>
      </c>
      <c r="C302" s="1302"/>
      <c r="D302" s="1303">
        <v>892</v>
      </c>
      <c r="E302" s="140" t="s">
        <v>654</v>
      </c>
      <c r="F302" s="140" t="s">
        <v>409</v>
      </c>
      <c r="G302" s="593" t="s">
        <v>691</v>
      </c>
      <c r="H302" s="278" t="s">
        <v>680</v>
      </c>
      <c r="I302" s="624">
        <f t="shared" si="140"/>
        <v>0</v>
      </c>
      <c r="J302" s="625">
        <f t="shared" si="141"/>
        <v>0</v>
      </c>
      <c r="K302" s="626">
        <f t="shared" si="142"/>
        <v>0</v>
      </c>
      <c r="L302" s="627">
        <v>0</v>
      </c>
      <c r="M302" s="628"/>
      <c r="N302" s="629">
        <f t="shared" si="143"/>
        <v>0</v>
      </c>
      <c r="O302" s="630">
        <v>0</v>
      </c>
      <c r="P302" s="628"/>
      <c r="Q302" s="631">
        <f t="shared" si="144"/>
        <v>0</v>
      </c>
    </row>
    <row r="303" spans="1:17" s="9" customFormat="1" ht="22.5" customHeight="1">
      <c r="A303" s="1298"/>
      <c r="B303" s="1149" t="s">
        <v>692</v>
      </c>
      <c r="C303" s="1149"/>
      <c r="D303" s="1304">
        <v>892</v>
      </c>
      <c r="E303" s="1305">
        <v>10</v>
      </c>
      <c r="F303" s="245" t="s">
        <v>409</v>
      </c>
      <c r="G303" s="593" t="s">
        <v>693</v>
      </c>
      <c r="H303" s="278" t="s">
        <v>680</v>
      </c>
      <c r="I303" s="624">
        <f t="shared" si="140"/>
        <v>50</v>
      </c>
      <c r="J303" s="625">
        <f t="shared" si="141"/>
        <v>0</v>
      </c>
      <c r="K303" s="626">
        <f t="shared" si="142"/>
        <v>50</v>
      </c>
      <c r="L303" s="627">
        <v>0</v>
      </c>
      <c r="M303" s="628"/>
      <c r="N303" s="629">
        <f t="shared" si="143"/>
        <v>0</v>
      </c>
      <c r="O303" s="630">
        <v>50</v>
      </c>
      <c r="P303" s="628"/>
      <c r="Q303" s="631">
        <f t="shared" si="144"/>
        <v>50</v>
      </c>
    </row>
    <row r="304" spans="1:17" s="9" customFormat="1" ht="15.75" customHeight="1">
      <c r="A304" s="1306" t="s">
        <v>694</v>
      </c>
      <c r="B304" s="1306"/>
      <c r="C304" s="1306"/>
      <c r="D304" s="1289" t="s">
        <v>386</v>
      </c>
      <c r="E304" s="885" t="s">
        <v>654</v>
      </c>
      <c r="F304" s="885" t="s">
        <v>415</v>
      </c>
      <c r="G304" s="884" t="s">
        <v>389</v>
      </c>
      <c r="H304" s="885" t="s">
        <v>390</v>
      </c>
      <c r="I304" s="528">
        <f>I305</f>
        <v>1163.8</v>
      </c>
      <c r="J304" s="126">
        <f>J305</f>
        <v>0</v>
      </c>
      <c r="K304" s="529">
        <f>K305</f>
        <v>1163.8</v>
      </c>
      <c r="L304" s="530">
        <f aca="true" t="shared" si="145" ref="L304:Q304">L305</f>
        <v>0</v>
      </c>
      <c r="M304" s="531">
        <f t="shared" si="145"/>
        <v>0</v>
      </c>
      <c r="N304" s="532">
        <f t="shared" si="145"/>
        <v>0</v>
      </c>
      <c r="O304" s="533">
        <f t="shared" si="145"/>
        <v>1163.8</v>
      </c>
      <c r="P304" s="531">
        <f t="shared" si="145"/>
        <v>0</v>
      </c>
      <c r="Q304" s="534">
        <f t="shared" si="145"/>
        <v>1163.8</v>
      </c>
    </row>
    <row r="305" spans="1:17" s="9" customFormat="1" ht="13.5" customHeight="1">
      <c r="A305" s="1307"/>
      <c r="B305" s="647" t="s">
        <v>298</v>
      </c>
      <c r="C305" s="647"/>
      <c r="D305" s="140">
        <v>892</v>
      </c>
      <c r="E305" s="140">
        <v>10</v>
      </c>
      <c r="F305" s="140" t="s">
        <v>415</v>
      </c>
      <c r="G305" s="611" t="s">
        <v>695</v>
      </c>
      <c r="H305" s="598" t="s">
        <v>390</v>
      </c>
      <c r="I305" s="423">
        <f>J305+K305</f>
        <v>1163.8</v>
      </c>
      <c r="J305" s="131">
        <f>J306+J307</f>
        <v>0</v>
      </c>
      <c r="K305" s="425">
        <f>K306+K307</f>
        <v>1163.8</v>
      </c>
      <c r="L305" s="569">
        <f aca="true" t="shared" si="146" ref="L305:Q305">L306+L307</f>
        <v>0</v>
      </c>
      <c r="M305" s="570">
        <f t="shared" si="146"/>
        <v>0</v>
      </c>
      <c r="N305" s="571">
        <f t="shared" si="146"/>
        <v>0</v>
      </c>
      <c r="O305" s="572">
        <f t="shared" si="146"/>
        <v>1163.8</v>
      </c>
      <c r="P305" s="570">
        <f t="shared" si="146"/>
        <v>0</v>
      </c>
      <c r="Q305" s="573">
        <f t="shared" si="146"/>
        <v>1163.8</v>
      </c>
    </row>
    <row r="306" spans="1:17" s="9" customFormat="1" ht="15" customHeight="1">
      <c r="A306" s="1307"/>
      <c r="B306" s="599" t="s">
        <v>259</v>
      </c>
      <c r="C306" s="613" t="s">
        <v>696</v>
      </c>
      <c r="D306" s="1308"/>
      <c r="E306" s="1308"/>
      <c r="F306" s="1308"/>
      <c r="G306" s="1309" t="s">
        <v>695</v>
      </c>
      <c r="H306" s="635" t="s">
        <v>395</v>
      </c>
      <c r="I306" s="578">
        <f>L306+O306</f>
        <v>1104.3</v>
      </c>
      <c r="J306" s="579">
        <f>M306+P306</f>
        <v>0</v>
      </c>
      <c r="K306" s="580">
        <f>I306+J306</f>
        <v>1104.3</v>
      </c>
      <c r="L306" s="581">
        <v>0</v>
      </c>
      <c r="M306" s="582"/>
      <c r="N306" s="583">
        <f>L306+M306</f>
        <v>0</v>
      </c>
      <c r="O306" s="584">
        <v>1104.3</v>
      </c>
      <c r="P306" s="582"/>
      <c r="Q306" s="585">
        <f>O306+P306</f>
        <v>1104.3</v>
      </c>
    </row>
    <row r="307" spans="1:17" s="9" customFormat="1" ht="20.25" customHeight="1">
      <c r="A307" s="1307"/>
      <c r="B307" s="599"/>
      <c r="C307" s="1310" t="s">
        <v>402</v>
      </c>
      <c r="D307" s="1308"/>
      <c r="E307" s="1308"/>
      <c r="F307" s="1308"/>
      <c r="G307" s="1309"/>
      <c r="H307" s="1311" t="s">
        <v>403</v>
      </c>
      <c r="I307" s="854">
        <f>L307+O307</f>
        <v>59.5</v>
      </c>
      <c r="J307" s="562">
        <f>M307+P307</f>
        <v>0</v>
      </c>
      <c r="K307" s="563">
        <f>I307+J307</f>
        <v>59.5</v>
      </c>
      <c r="L307" s="564">
        <v>0</v>
      </c>
      <c r="M307" s="565"/>
      <c r="N307" s="566">
        <f>L307+M307</f>
        <v>0</v>
      </c>
      <c r="O307" s="567">
        <v>59.5</v>
      </c>
      <c r="P307" s="565"/>
      <c r="Q307" s="568">
        <f>O307+P307</f>
        <v>59.5</v>
      </c>
    </row>
    <row r="308" spans="1:17" s="9" customFormat="1" ht="15.75" customHeight="1">
      <c r="A308" s="484" t="s">
        <v>697</v>
      </c>
      <c r="B308" s="484"/>
      <c r="C308" s="484"/>
      <c r="D308" s="485" t="s">
        <v>386</v>
      </c>
      <c r="E308" s="1312" t="s">
        <v>428</v>
      </c>
      <c r="F308" s="1312" t="s">
        <v>388</v>
      </c>
      <c r="G308" s="992" t="s">
        <v>389</v>
      </c>
      <c r="H308" s="489" t="s">
        <v>390</v>
      </c>
      <c r="I308" s="25">
        <f>I310</f>
        <v>650</v>
      </c>
      <c r="J308" s="1276">
        <f>J310</f>
        <v>0</v>
      </c>
      <c r="K308" s="27">
        <f>K310</f>
        <v>650</v>
      </c>
      <c r="L308" s="490">
        <f aca="true" t="shared" si="147" ref="L308:Q308">L310</f>
        <v>650</v>
      </c>
      <c r="M308" s="1277">
        <f t="shared" si="147"/>
        <v>0</v>
      </c>
      <c r="N308" s="492">
        <f t="shared" si="147"/>
        <v>650</v>
      </c>
      <c r="O308" s="493">
        <f t="shared" si="147"/>
        <v>0</v>
      </c>
      <c r="P308" s="1277">
        <f t="shared" si="147"/>
        <v>0</v>
      </c>
      <c r="Q308" s="494">
        <f t="shared" si="147"/>
        <v>0</v>
      </c>
    </row>
    <row r="309" spans="1:17" s="9" customFormat="1" ht="10.5" customHeight="1">
      <c r="A309" s="495" t="s">
        <v>391</v>
      </c>
      <c r="B309" s="495"/>
      <c r="C309" s="495"/>
      <c r="D309" s="496"/>
      <c r="E309" s="497"/>
      <c r="F309" s="498"/>
      <c r="G309" s="684"/>
      <c r="H309" s="1313"/>
      <c r="I309" s="501">
        <f>I308/I319</f>
        <v>0.0013046508192404284</v>
      </c>
      <c r="J309" s="502"/>
      <c r="K309" s="503">
        <f>K308/K319</f>
        <v>0.0010406278732335943</v>
      </c>
      <c r="L309" s="504">
        <f aca="true" t="shared" si="148" ref="L309:Q309">L308/L319</f>
        <v>0.002190514063100285</v>
      </c>
      <c r="M309" s="505"/>
      <c r="N309" s="506">
        <f t="shared" si="148"/>
        <v>0.002155480441667891</v>
      </c>
      <c r="O309" s="507">
        <f t="shared" si="148"/>
        <v>0</v>
      </c>
      <c r="P309" s="505"/>
      <c r="Q309" s="508">
        <f t="shared" si="148"/>
        <v>0</v>
      </c>
    </row>
    <row r="310" spans="1:17" s="9" customFormat="1" ht="15" customHeight="1">
      <c r="A310" s="1314" t="s">
        <v>698</v>
      </c>
      <c r="B310" s="1314"/>
      <c r="C310" s="1314"/>
      <c r="D310" s="1315" t="s">
        <v>386</v>
      </c>
      <c r="E310" s="1316" t="s">
        <v>428</v>
      </c>
      <c r="F310" s="1316" t="s">
        <v>387</v>
      </c>
      <c r="G310" s="1317" t="s">
        <v>389</v>
      </c>
      <c r="H310" s="1318" t="s">
        <v>390</v>
      </c>
      <c r="I310" s="1151">
        <f>I311</f>
        <v>650</v>
      </c>
      <c r="J310" s="1207">
        <f>J311</f>
        <v>0</v>
      </c>
      <c r="K310" s="1153">
        <f>K311</f>
        <v>650</v>
      </c>
      <c r="L310" s="1154">
        <f aca="true" t="shared" si="149" ref="L310:Q310">L311</f>
        <v>650</v>
      </c>
      <c r="M310" s="1208">
        <f t="shared" si="149"/>
        <v>0</v>
      </c>
      <c r="N310" s="1156">
        <f t="shared" si="149"/>
        <v>650</v>
      </c>
      <c r="O310" s="1157">
        <f t="shared" si="149"/>
        <v>0</v>
      </c>
      <c r="P310" s="1208">
        <f t="shared" si="149"/>
        <v>0</v>
      </c>
      <c r="Q310" s="1158">
        <f t="shared" si="149"/>
        <v>0</v>
      </c>
    </row>
    <row r="311" spans="1:17" s="9" customFormat="1" ht="15" customHeight="1">
      <c r="A311" s="1307"/>
      <c r="B311" s="645" t="s">
        <v>699</v>
      </c>
      <c r="C311" s="645"/>
      <c r="D311" s="1081" t="s">
        <v>386</v>
      </c>
      <c r="E311" s="635" t="s">
        <v>428</v>
      </c>
      <c r="F311" s="635" t="s">
        <v>387</v>
      </c>
      <c r="G311" s="735" t="s">
        <v>700</v>
      </c>
      <c r="H311" s="538" t="s">
        <v>403</v>
      </c>
      <c r="I311" s="601">
        <f>L311+O311</f>
        <v>650</v>
      </c>
      <c r="J311" s="602">
        <f>M311+P311</f>
        <v>0</v>
      </c>
      <c r="K311" s="603">
        <f>I311+J311</f>
        <v>650</v>
      </c>
      <c r="L311" s="604">
        <v>650</v>
      </c>
      <c r="M311" s="605"/>
      <c r="N311" s="606">
        <f>L311+M311</f>
        <v>650</v>
      </c>
      <c r="O311" s="607">
        <v>0</v>
      </c>
      <c r="P311" s="605"/>
      <c r="Q311" s="608">
        <f>O311+P311</f>
        <v>0</v>
      </c>
    </row>
    <row r="312" spans="1:17" s="9" customFormat="1" ht="16.5" customHeight="1">
      <c r="A312" s="484" t="s">
        <v>701</v>
      </c>
      <c r="B312" s="484"/>
      <c r="C312" s="484"/>
      <c r="D312" s="485" t="s">
        <v>386</v>
      </c>
      <c r="E312" s="1312" t="s">
        <v>479</v>
      </c>
      <c r="F312" s="1312" t="s">
        <v>388</v>
      </c>
      <c r="G312" s="992" t="s">
        <v>389</v>
      </c>
      <c r="H312" s="489" t="s">
        <v>390</v>
      </c>
      <c r="I312" s="25">
        <f>I314</f>
        <v>1335</v>
      </c>
      <c r="J312" s="1276">
        <f>J314</f>
        <v>0</v>
      </c>
      <c r="K312" s="27">
        <f>K314</f>
        <v>1335</v>
      </c>
      <c r="L312" s="490">
        <f aca="true" t="shared" si="150" ref="L312:Q312">L314</f>
        <v>1335</v>
      </c>
      <c r="M312" s="1277">
        <f t="shared" si="150"/>
        <v>0</v>
      </c>
      <c r="N312" s="492">
        <f t="shared" si="150"/>
        <v>1335</v>
      </c>
      <c r="O312" s="493">
        <f t="shared" si="150"/>
        <v>0</v>
      </c>
      <c r="P312" s="1277">
        <f t="shared" si="150"/>
        <v>0</v>
      </c>
      <c r="Q312" s="494">
        <f t="shared" si="150"/>
        <v>0</v>
      </c>
    </row>
    <row r="313" spans="1:17" s="9" customFormat="1" ht="10.5" customHeight="1">
      <c r="A313" s="495" t="s">
        <v>391</v>
      </c>
      <c r="B313" s="495"/>
      <c r="C313" s="495"/>
      <c r="D313" s="496"/>
      <c r="E313" s="497"/>
      <c r="F313" s="498"/>
      <c r="G313" s="684"/>
      <c r="H313" s="1313"/>
      <c r="I313" s="501">
        <f>I312/I319</f>
        <v>0.0026795520672091874</v>
      </c>
      <c r="J313" s="502"/>
      <c r="K313" s="503">
        <f>K312/K319</f>
        <v>0.0021372895550259207</v>
      </c>
      <c r="L313" s="504">
        <f aca="true" t="shared" si="151" ref="L313:Q313">L312/L319</f>
        <v>0.004498978883444432</v>
      </c>
      <c r="M313" s="505"/>
      <c r="N313" s="506">
        <f t="shared" si="151"/>
        <v>0.004427025214810207</v>
      </c>
      <c r="O313" s="507">
        <f t="shared" si="151"/>
        <v>0</v>
      </c>
      <c r="P313" s="505"/>
      <c r="Q313" s="508">
        <f t="shared" si="151"/>
        <v>0</v>
      </c>
    </row>
    <row r="314" spans="1:17" s="9" customFormat="1" ht="14.25" customHeight="1">
      <c r="A314" s="1314" t="s">
        <v>702</v>
      </c>
      <c r="B314" s="1314"/>
      <c r="C314" s="1314"/>
      <c r="D314" s="1315" t="s">
        <v>386</v>
      </c>
      <c r="E314" s="1316" t="s">
        <v>479</v>
      </c>
      <c r="F314" s="1316" t="s">
        <v>387</v>
      </c>
      <c r="G314" s="1317" t="s">
        <v>389</v>
      </c>
      <c r="H314" s="1318" t="s">
        <v>390</v>
      </c>
      <c r="I314" s="1151">
        <f>I315</f>
        <v>1335</v>
      </c>
      <c r="J314" s="1207">
        <f>J315</f>
        <v>0</v>
      </c>
      <c r="K314" s="1153">
        <f>K315</f>
        <v>1335</v>
      </c>
      <c r="L314" s="1154">
        <f aca="true" t="shared" si="152" ref="L314:Q314">L315</f>
        <v>1335</v>
      </c>
      <c r="M314" s="1208">
        <f t="shared" si="152"/>
        <v>0</v>
      </c>
      <c r="N314" s="1156">
        <f t="shared" si="152"/>
        <v>1335</v>
      </c>
      <c r="O314" s="1157">
        <f t="shared" si="152"/>
        <v>0</v>
      </c>
      <c r="P314" s="1208">
        <f t="shared" si="152"/>
        <v>0</v>
      </c>
      <c r="Q314" s="1158">
        <f t="shared" si="152"/>
        <v>0</v>
      </c>
    </row>
    <row r="315" spans="1:17" s="9" customFormat="1" ht="14.25" customHeight="1">
      <c r="A315" s="1307"/>
      <c r="B315" s="1319" t="s">
        <v>703</v>
      </c>
      <c r="C315" s="1319"/>
      <c r="D315" s="1320" t="s">
        <v>386</v>
      </c>
      <c r="E315" s="853" t="s">
        <v>479</v>
      </c>
      <c r="F315" s="853" t="s">
        <v>387</v>
      </c>
      <c r="G315" s="1321" t="s">
        <v>704</v>
      </c>
      <c r="H315" s="1322" t="s">
        <v>705</v>
      </c>
      <c r="I315" s="754">
        <f>L315+O315</f>
        <v>1335</v>
      </c>
      <c r="J315" s="1323">
        <f>M315+P315</f>
        <v>0</v>
      </c>
      <c r="K315" s="1324">
        <f>I315+J315</f>
        <v>1335</v>
      </c>
      <c r="L315" s="1325">
        <v>1335</v>
      </c>
      <c r="M315" s="1326"/>
      <c r="N315" s="1327">
        <f>L315+M315</f>
        <v>1335</v>
      </c>
      <c r="O315" s="1328">
        <v>0</v>
      </c>
      <c r="P315" s="1326"/>
      <c r="Q315" s="1329">
        <f>O315+P315</f>
        <v>0</v>
      </c>
    </row>
    <row r="316" spans="1:17" s="9" customFormat="1" ht="15.75" customHeight="1">
      <c r="A316" s="484" t="s">
        <v>706</v>
      </c>
      <c r="B316" s="484"/>
      <c r="C316" s="484"/>
      <c r="D316" s="485" t="s">
        <v>386</v>
      </c>
      <c r="E316" s="1312" t="s">
        <v>431</v>
      </c>
      <c r="F316" s="1312" t="s">
        <v>388</v>
      </c>
      <c r="G316" s="992" t="s">
        <v>389</v>
      </c>
      <c r="H316" s="489" t="s">
        <v>390</v>
      </c>
      <c r="I316" s="25">
        <f>I318</f>
        <v>352</v>
      </c>
      <c r="J316" s="1276">
        <f>J318</f>
        <v>0</v>
      </c>
      <c r="K316" s="27">
        <f>K318</f>
        <v>352</v>
      </c>
      <c r="L316" s="490">
        <f aca="true" t="shared" si="153" ref="L316:Q316">L318</f>
        <v>352</v>
      </c>
      <c r="M316" s="1277">
        <f t="shared" si="153"/>
        <v>0</v>
      </c>
      <c r="N316" s="492">
        <f t="shared" si="153"/>
        <v>352</v>
      </c>
      <c r="O316" s="493">
        <f t="shared" si="153"/>
        <v>0</v>
      </c>
      <c r="P316" s="1277">
        <f t="shared" si="153"/>
        <v>0</v>
      </c>
      <c r="Q316" s="494">
        <f t="shared" si="153"/>
        <v>0</v>
      </c>
    </row>
    <row r="317" spans="1:17" s="9" customFormat="1" ht="12" customHeight="1">
      <c r="A317" s="1221" t="s">
        <v>391</v>
      </c>
      <c r="B317" s="1221"/>
      <c r="C317" s="1221"/>
      <c r="D317" s="496"/>
      <c r="E317" s="497"/>
      <c r="F317" s="498"/>
      <c r="G317" s="684"/>
      <c r="H317" s="1313"/>
      <c r="I317" s="501">
        <f>I316/I319</f>
        <v>0.0007065185974963551</v>
      </c>
      <c r="J317" s="502"/>
      <c r="K317" s="503">
        <f>K316/K319</f>
        <v>0.0005635400175049619</v>
      </c>
      <c r="L317" s="504">
        <f aca="true" t="shared" si="154" ref="L317:Q317">L316/L319</f>
        <v>0.001186247615709693</v>
      </c>
      <c r="M317" s="505"/>
      <c r="N317" s="506">
        <f t="shared" si="154"/>
        <v>0.0011672755622570733</v>
      </c>
      <c r="O317" s="507">
        <f t="shared" si="154"/>
        <v>0</v>
      </c>
      <c r="P317" s="505"/>
      <c r="Q317" s="508">
        <f t="shared" si="154"/>
        <v>0</v>
      </c>
    </row>
    <row r="318" spans="1:17" s="9" customFormat="1" ht="12.75" customHeight="1">
      <c r="A318" s="1330" t="s">
        <v>707</v>
      </c>
      <c r="B318" s="1330"/>
      <c r="C318" s="1330"/>
      <c r="D318" s="1331" t="s">
        <v>386</v>
      </c>
      <c r="E318" s="1332" t="s">
        <v>431</v>
      </c>
      <c r="F318" s="1332" t="s">
        <v>387</v>
      </c>
      <c r="G318" s="835" t="s">
        <v>708</v>
      </c>
      <c r="H318" s="1333" t="s">
        <v>709</v>
      </c>
      <c r="I318" s="1334">
        <f>L318+O318</f>
        <v>352</v>
      </c>
      <c r="J318" s="60">
        <f>M318+P318</f>
        <v>0</v>
      </c>
      <c r="K318" s="1335">
        <f>I318+J318</f>
        <v>352</v>
      </c>
      <c r="L318" s="1336">
        <v>352</v>
      </c>
      <c r="M318" s="1337"/>
      <c r="N318" s="1338">
        <f>L318+M318</f>
        <v>352</v>
      </c>
      <c r="O318" s="1339">
        <v>0</v>
      </c>
      <c r="P318" s="1337"/>
      <c r="Q318" s="1340">
        <f>O318+P318</f>
        <v>0</v>
      </c>
    </row>
    <row r="319" spans="1:17" s="9" customFormat="1" ht="17.25" customHeight="1">
      <c r="A319" s="1341" t="s">
        <v>710</v>
      </c>
      <c r="B319" s="1341"/>
      <c r="C319" s="1341"/>
      <c r="D319" s="485" t="s">
        <v>390</v>
      </c>
      <c r="E319" s="486" t="s">
        <v>711</v>
      </c>
      <c r="F319" s="486" t="s">
        <v>388</v>
      </c>
      <c r="G319" s="992" t="s">
        <v>389</v>
      </c>
      <c r="H319" s="489" t="s">
        <v>390</v>
      </c>
      <c r="I319" s="25">
        <f aca="true" t="shared" si="155" ref="I319:Q319">I13+I55+I91+I135+I258+I276+I281+I308+I312+I316</f>
        <v>498217.6</v>
      </c>
      <c r="J319" s="26">
        <f t="shared" si="155"/>
        <v>126405.29999999999</v>
      </c>
      <c r="K319" s="27">
        <f t="shared" si="155"/>
        <v>624622.8999999999</v>
      </c>
      <c r="L319" s="490">
        <f t="shared" si="155"/>
        <v>296734</v>
      </c>
      <c r="M319" s="491">
        <f t="shared" si="155"/>
        <v>4822.9</v>
      </c>
      <c r="N319" s="492">
        <f t="shared" si="155"/>
        <v>301556.89999999997</v>
      </c>
      <c r="O319" s="493">
        <f t="shared" si="155"/>
        <v>201483.59999999998</v>
      </c>
      <c r="P319" s="491">
        <f t="shared" si="155"/>
        <v>121582.4</v>
      </c>
      <c r="Q319" s="494">
        <f t="shared" si="155"/>
        <v>323065.99999999994</v>
      </c>
    </row>
  </sheetData>
  <sheetProtection selectLockedCells="1" selectUnlockedCells="1"/>
  <mergeCells count="491">
    <mergeCell ref="I1:K1"/>
    <mergeCell ref="O1:Q1"/>
    <mergeCell ref="D2:Q2"/>
    <mergeCell ref="D3:Q3"/>
    <mergeCell ref="C4:Q4"/>
    <mergeCell ref="C5:Q5"/>
    <mergeCell ref="A7:Q7"/>
    <mergeCell ref="A8:Q8"/>
    <mergeCell ref="A10:C12"/>
    <mergeCell ref="D10:H10"/>
    <mergeCell ref="I10:K11"/>
    <mergeCell ref="L10:Q10"/>
    <mergeCell ref="D11:D12"/>
    <mergeCell ref="E11:E12"/>
    <mergeCell ref="F11:F12"/>
    <mergeCell ref="G11:G12"/>
    <mergeCell ref="H11:H12"/>
    <mergeCell ref="L11:N11"/>
    <mergeCell ref="O11:Q11"/>
    <mergeCell ref="A13:C13"/>
    <mergeCell ref="A14:C14"/>
    <mergeCell ref="A15:C15"/>
    <mergeCell ref="A16:C16"/>
    <mergeCell ref="A17:A21"/>
    <mergeCell ref="B17:C17"/>
    <mergeCell ref="D17:D21"/>
    <mergeCell ref="E17:E21"/>
    <mergeCell ref="F17:F21"/>
    <mergeCell ref="B18:B19"/>
    <mergeCell ref="G18:G19"/>
    <mergeCell ref="B20:C20"/>
    <mergeCell ref="B21:C21"/>
    <mergeCell ref="A22:C22"/>
    <mergeCell ref="A23:B24"/>
    <mergeCell ref="D23:D24"/>
    <mergeCell ref="E23:E24"/>
    <mergeCell ref="F23:F24"/>
    <mergeCell ref="G23:G24"/>
    <mergeCell ref="A25:C25"/>
    <mergeCell ref="A26:C26"/>
    <mergeCell ref="A27:A32"/>
    <mergeCell ref="B27:C27"/>
    <mergeCell ref="B28:B29"/>
    <mergeCell ref="D28:D29"/>
    <mergeCell ref="E28:E29"/>
    <mergeCell ref="F28:F29"/>
    <mergeCell ref="G28:G29"/>
    <mergeCell ref="B30:C30"/>
    <mergeCell ref="B31:B32"/>
    <mergeCell ref="D31:D32"/>
    <mergeCell ref="E31:E32"/>
    <mergeCell ref="F31:F32"/>
    <mergeCell ref="G31:G32"/>
    <mergeCell ref="A33:C33"/>
    <mergeCell ref="A34:A35"/>
    <mergeCell ref="B34:C34"/>
    <mergeCell ref="D34:D35"/>
    <mergeCell ref="E34:E35"/>
    <mergeCell ref="F34:F35"/>
    <mergeCell ref="B35:C35"/>
    <mergeCell ref="A36:C36"/>
    <mergeCell ref="A37:C37"/>
    <mergeCell ref="A38:A52"/>
    <mergeCell ref="B38:C38"/>
    <mergeCell ref="B39:B40"/>
    <mergeCell ref="D39:D40"/>
    <mergeCell ref="E39:E40"/>
    <mergeCell ref="F39:F40"/>
    <mergeCell ref="G39:G40"/>
    <mergeCell ref="B41:C41"/>
    <mergeCell ref="B42:B43"/>
    <mergeCell ref="D42:D43"/>
    <mergeCell ref="E42:E43"/>
    <mergeCell ref="F42:F43"/>
    <mergeCell ref="G42:G43"/>
    <mergeCell ref="B44:C44"/>
    <mergeCell ref="B45:B46"/>
    <mergeCell ref="D45:D46"/>
    <mergeCell ref="E45:E46"/>
    <mergeCell ref="F45:F46"/>
    <mergeCell ref="G45:G46"/>
    <mergeCell ref="B47:C47"/>
    <mergeCell ref="B48:B49"/>
    <mergeCell ref="D48:D49"/>
    <mergeCell ref="E48:E49"/>
    <mergeCell ref="F48:F49"/>
    <mergeCell ref="G48:G49"/>
    <mergeCell ref="B50:C50"/>
    <mergeCell ref="B51:C51"/>
    <mergeCell ref="B52:C52"/>
    <mergeCell ref="A55:C55"/>
    <mergeCell ref="A56:C56"/>
    <mergeCell ref="A57:C57"/>
    <mergeCell ref="A58:B59"/>
    <mergeCell ref="D58:D59"/>
    <mergeCell ref="E58:E59"/>
    <mergeCell ref="F58:F59"/>
    <mergeCell ref="G58:G59"/>
    <mergeCell ref="A60:A86"/>
    <mergeCell ref="B60:C60"/>
    <mergeCell ref="B61:B68"/>
    <mergeCell ref="D62:D65"/>
    <mergeCell ref="E62:E65"/>
    <mergeCell ref="F62:F65"/>
    <mergeCell ref="G62:G63"/>
    <mergeCell ref="H62:H63"/>
    <mergeCell ref="B69:C69"/>
    <mergeCell ref="B70:B71"/>
    <mergeCell ref="D70:D71"/>
    <mergeCell ref="E70:E71"/>
    <mergeCell ref="F70:F71"/>
    <mergeCell ref="G70:G71"/>
    <mergeCell ref="H70:H71"/>
    <mergeCell ref="B72:B86"/>
    <mergeCell ref="D73:D74"/>
    <mergeCell ref="E73:E74"/>
    <mergeCell ref="F73:F74"/>
    <mergeCell ref="H73:H74"/>
    <mergeCell ref="D76:D77"/>
    <mergeCell ref="E76:E77"/>
    <mergeCell ref="F76:F77"/>
    <mergeCell ref="H76:H77"/>
    <mergeCell ref="D79:D80"/>
    <mergeCell ref="E79:E80"/>
    <mergeCell ref="F79:F80"/>
    <mergeCell ref="H79:H80"/>
    <mergeCell ref="D82:D83"/>
    <mergeCell ref="E82:E83"/>
    <mergeCell ref="F82:F83"/>
    <mergeCell ref="H82:H83"/>
    <mergeCell ref="D85:D86"/>
    <mergeCell ref="E85:E86"/>
    <mergeCell ref="F85:F86"/>
    <mergeCell ref="H85:H86"/>
    <mergeCell ref="A87:C87"/>
    <mergeCell ref="B88:C88"/>
    <mergeCell ref="A91:C91"/>
    <mergeCell ref="A92:C92"/>
    <mergeCell ref="A93:C93"/>
    <mergeCell ref="A94:A111"/>
    <mergeCell ref="B94:C94"/>
    <mergeCell ref="B95:C95"/>
    <mergeCell ref="B96:B97"/>
    <mergeCell ref="B98:C98"/>
    <mergeCell ref="B99:C99"/>
    <mergeCell ref="B100:B101"/>
    <mergeCell ref="D100:D101"/>
    <mergeCell ref="E100:E101"/>
    <mergeCell ref="F100:F101"/>
    <mergeCell ref="B102:C102"/>
    <mergeCell ref="B103:B104"/>
    <mergeCell ref="D103:D104"/>
    <mergeCell ref="E103:E104"/>
    <mergeCell ref="F103:F104"/>
    <mergeCell ref="B105:C105"/>
    <mergeCell ref="B106:C106"/>
    <mergeCell ref="B107:B108"/>
    <mergeCell ref="D107:D108"/>
    <mergeCell ref="E107:E108"/>
    <mergeCell ref="F107:F108"/>
    <mergeCell ref="B109:C109"/>
    <mergeCell ref="B110:B111"/>
    <mergeCell ref="A112:C112"/>
    <mergeCell ref="A113:A127"/>
    <mergeCell ref="B113:C113"/>
    <mergeCell ref="B114:B116"/>
    <mergeCell ref="D114:D116"/>
    <mergeCell ref="E114:E116"/>
    <mergeCell ref="F114:F116"/>
    <mergeCell ref="G114:G116"/>
    <mergeCell ref="B117:C117"/>
    <mergeCell ref="B118:B119"/>
    <mergeCell ref="B120:C120"/>
    <mergeCell ref="B121:B122"/>
    <mergeCell ref="B123:C123"/>
    <mergeCell ref="B124:B127"/>
    <mergeCell ref="A128:C128"/>
    <mergeCell ref="A129:A132"/>
    <mergeCell ref="B129:C129"/>
    <mergeCell ref="B130:B131"/>
    <mergeCell ref="D130:D131"/>
    <mergeCell ref="E130:E131"/>
    <mergeCell ref="F130:F131"/>
    <mergeCell ref="G130:G131"/>
    <mergeCell ref="B132:C132"/>
    <mergeCell ref="A135:C135"/>
    <mergeCell ref="A136:C136"/>
    <mergeCell ref="A137:A140"/>
    <mergeCell ref="B137:C137"/>
    <mergeCell ref="B138:C138"/>
    <mergeCell ref="B139:C139"/>
    <mergeCell ref="B140:C140"/>
    <mergeCell ref="A141:C141"/>
    <mergeCell ref="A142:A180"/>
    <mergeCell ref="B142:C142"/>
    <mergeCell ref="B143:C143"/>
    <mergeCell ref="D143:D144"/>
    <mergeCell ref="E143:E144"/>
    <mergeCell ref="F143:F144"/>
    <mergeCell ref="B144:C144"/>
    <mergeCell ref="B145:C145"/>
    <mergeCell ref="B146:C146"/>
    <mergeCell ref="D146:D147"/>
    <mergeCell ref="E146:E147"/>
    <mergeCell ref="F146:F147"/>
    <mergeCell ref="B147:C147"/>
    <mergeCell ref="B148:C148"/>
    <mergeCell ref="B149:C149"/>
    <mergeCell ref="D149:D150"/>
    <mergeCell ref="E149:E150"/>
    <mergeCell ref="F149:F150"/>
    <mergeCell ref="B150:C150"/>
    <mergeCell ref="B151:C151"/>
    <mergeCell ref="B152:C152"/>
    <mergeCell ref="D152:D153"/>
    <mergeCell ref="E152:E153"/>
    <mergeCell ref="F152:F153"/>
    <mergeCell ref="B153:C153"/>
    <mergeCell ref="B154:C154"/>
    <mergeCell ref="B155:C155"/>
    <mergeCell ref="D155:D156"/>
    <mergeCell ref="E155:E156"/>
    <mergeCell ref="F155:F156"/>
    <mergeCell ref="B156:C156"/>
    <mergeCell ref="B157:C157"/>
    <mergeCell ref="B158:C158"/>
    <mergeCell ref="D158:D159"/>
    <mergeCell ref="E158:E159"/>
    <mergeCell ref="F158:F159"/>
    <mergeCell ref="B159:C159"/>
    <mergeCell ref="B160:C160"/>
    <mergeCell ref="B161:C161"/>
    <mergeCell ref="D161:D162"/>
    <mergeCell ref="E161:E162"/>
    <mergeCell ref="F161:F162"/>
    <mergeCell ref="B162:C162"/>
    <mergeCell ref="B163:C163"/>
    <mergeCell ref="B164:C164"/>
    <mergeCell ref="D164:D165"/>
    <mergeCell ref="E164:E165"/>
    <mergeCell ref="F164:F165"/>
    <mergeCell ref="B165:C165"/>
    <mergeCell ref="B166:C166"/>
    <mergeCell ref="B167:C167"/>
    <mergeCell ref="D167:D168"/>
    <mergeCell ref="E167:E168"/>
    <mergeCell ref="F167:F168"/>
    <mergeCell ref="B168:C168"/>
    <mergeCell ref="B169:C169"/>
    <mergeCell ref="B170:C170"/>
    <mergeCell ref="D170:D171"/>
    <mergeCell ref="E170:E171"/>
    <mergeCell ref="F170:F171"/>
    <mergeCell ref="B171:C171"/>
    <mergeCell ref="B172:C172"/>
    <mergeCell ref="B173:C173"/>
    <mergeCell ref="D173:D174"/>
    <mergeCell ref="E173:E174"/>
    <mergeCell ref="F173:F174"/>
    <mergeCell ref="B174:C174"/>
    <mergeCell ref="B175:C175"/>
    <mergeCell ref="B176:C176"/>
    <mergeCell ref="D176:D177"/>
    <mergeCell ref="E176:E177"/>
    <mergeCell ref="F176:F177"/>
    <mergeCell ref="B177:C177"/>
    <mergeCell ref="B178:C178"/>
    <mergeCell ref="B179:C179"/>
    <mergeCell ref="D179:D180"/>
    <mergeCell ref="E179:E180"/>
    <mergeCell ref="F179:F180"/>
    <mergeCell ref="G179:G180"/>
    <mergeCell ref="B180:C180"/>
    <mergeCell ref="A181:C181"/>
    <mergeCell ref="A182:A185"/>
    <mergeCell ref="B182:C182"/>
    <mergeCell ref="B183:C183"/>
    <mergeCell ref="B184:C184"/>
    <mergeCell ref="B185:C185"/>
    <mergeCell ref="A186:C186"/>
    <mergeCell ref="A187:C187"/>
    <mergeCell ref="A188:A218"/>
    <mergeCell ref="B188:C188"/>
    <mergeCell ref="B189:C189"/>
    <mergeCell ref="D189:D190"/>
    <mergeCell ref="E189:E190"/>
    <mergeCell ref="F189:F190"/>
    <mergeCell ref="B190:C190"/>
    <mergeCell ref="B191:C191"/>
    <mergeCell ref="B192:C192"/>
    <mergeCell ref="D192:D193"/>
    <mergeCell ref="E192:E193"/>
    <mergeCell ref="F192:F193"/>
    <mergeCell ref="B193:C193"/>
    <mergeCell ref="B194:C194"/>
    <mergeCell ref="B195:C195"/>
    <mergeCell ref="D195:D196"/>
    <mergeCell ref="E195:E196"/>
    <mergeCell ref="F195:F196"/>
    <mergeCell ref="B196:C196"/>
    <mergeCell ref="B197:C197"/>
    <mergeCell ref="B198:C198"/>
    <mergeCell ref="D198:D199"/>
    <mergeCell ref="E198:E199"/>
    <mergeCell ref="F198:F199"/>
    <mergeCell ref="B199:C199"/>
    <mergeCell ref="B200:C200"/>
    <mergeCell ref="B201:C201"/>
    <mergeCell ref="D201:D202"/>
    <mergeCell ref="E201:E202"/>
    <mergeCell ref="F201:F202"/>
    <mergeCell ref="B202:C202"/>
    <mergeCell ref="B203:C203"/>
    <mergeCell ref="B204:C204"/>
    <mergeCell ref="D204:D205"/>
    <mergeCell ref="E204:E205"/>
    <mergeCell ref="F204:F205"/>
    <mergeCell ref="B205:C205"/>
    <mergeCell ref="B206:C206"/>
    <mergeCell ref="B207:C207"/>
    <mergeCell ref="D207:D208"/>
    <mergeCell ref="E207:E208"/>
    <mergeCell ref="F207:F208"/>
    <mergeCell ref="B208:C208"/>
    <mergeCell ref="B209:C209"/>
    <mergeCell ref="B210:C210"/>
    <mergeCell ref="D210:D211"/>
    <mergeCell ref="E210:E211"/>
    <mergeCell ref="F210:F211"/>
    <mergeCell ref="B211:C211"/>
    <mergeCell ref="B212:C212"/>
    <mergeCell ref="B213:C213"/>
    <mergeCell ref="D213:D214"/>
    <mergeCell ref="E213:E214"/>
    <mergeCell ref="F213:F214"/>
    <mergeCell ref="B214:C214"/>
    <mergeCell ref="B215:C215"/>
    <mergeCell ref="B216:C216"/>
    <mergeCell ref="D216:D217"/>
    <mergeCell ref="E216:E217"/>
    <mergeCell ref="F216:F217"/>
    <mergeCell ref="B217:C217"/>
    <mergeCell ref="B218:C218"/>
    <mergeCell ref="A219:C219"/>
    <mergeCell ref="A220:A226"/>
    <mergeCell ref="B220:C220"/>
    <mergeCell ref="B221:B222"/>
    <mergeCell ref="D221:D222"/>
    <mergeCell ref="E221:E222"/>
    <mergeCell ref="F221:F222"/>
    <mergeCell ref="B223:C223"/>
    <mergeCell ref="B224:C224"/>
    <mergeCell ref="B225:C225"/>
    <mergeCell ref="B226:C226"/>
    <mergeCell ref="A227:C227"/>
    <mergeCell ref="A228:C228"/>
    <mergeCell ref="A229:A233"/>
    <mergeCell ref="B229:C229"/>
    <mergeCell ref="D229:D230"/>
    <mergeCell ref="E229:E230"/>
    <mergeCell ref="F229:F230"/>
    <mergeCell ref="G229:G230"/>
    <mergeCell ref="H229:H230"/>
    <mergeCell ref="B230:C230"/>
    <mergeCell ref="B231:C231"/>
    <mergeCell ref="D231:D232"/>
    <mergeCell ref="E231:E232"/>
    <mergeCell ref="F231:F232"/>
    <mergeCell ref="G231:G232"/>
    <mergeCell ref="H231:H232"/>
    <mergeCell ref="B232:C232"/>
    <mergeCell ref="B233:C233"/>
    <mergeCell ref="A234:C234"/>
    <mergeCell ref="A235:A238"/>
    <mergeCell ref="B235:C235"/>
    <mergeCell ref="B236:C236"/>
    <mergeCell ref="B237:C237"/>
    <mergeCell ref="B238:C238"/>
    <mergeCell ref="A239:C239"/>
    <mergeCell ref="A240:C240"/>
    <mergeCell ref="A241:C241"/>
    <mergeCell ref="A242:A246"/>
    <mergeCell ref="B242:C242"/>
    <mergeCell ref="B243:C243"/>
    <mergeCell ref="B244:B245"/>
    <mergeCell ref="D244:D245"/>
    <mergeCell ref="E244:E245"/>
    <mergeCell ref="F244:F245"/>
    <mergeCell ref="B246:C246"/>
    <mergeCell ref="A247:C247"/>
    <mergeCell ref="A248:A255"/>
    <mergeCell ref="B248:C248"/>
    <mergeCell ref="B249:B250"/>
    <mergeCell ref="D249:D250"/>
    <mergeCell ref="E249:E250"/>
    <mergeCell ref="F249:F250"/>
    <mergeCell ref="G249:G250"/>
    <mergeCell ref="B251:C251"/>
    <mergeCell ref="B252:B253"/>
    <mergeCell ref="D252:D253"/>
    <mergeCell ref="E252:E253"/>
    <mergeCell ref="F252:F253"/>
    <mergeCell ref="G252:G253"/>
    <mergeCell ref="B254:C254"/>
    <mergeCell ref="B255:C255"/>
    <mergeCell ref="A258:C258"/>
    <mergeCell ref="A259:C259"/>
    <mergeCell ref="A260:C260"/>
    <mergeCell ref="A261:C261"/>
    <mergeCell ref="A262:A268"/>
    <mergeCell ref="B262:C262"/>
    <mergeCell ref="D262:D268"/>
    <mergeCell ref="E262:E268"/>
    <mergeCell ref="F262:F268"/>
    <mergeCell ref="G262:G263"/>
    <mergeCell ref="H262:H263"/>
    <mergeCell ref="B263:C263"/>
    <mergeCell ref="B264:C264"/>
    <mergeCell ref="B265:C265"/>
    <mergeCell ref="G265:G266"/>
    <mergeCell ref="H265:H266"/>
    <mergeCell ref="B266:C266"/>
    <mergeCell ref="B267:C267"/>
    <mergeCell ref="B268:C268"/>
    <mergeCell ref="A269:C269"/>
    <mergeCell ref="A270:A272"/>
    <mergeCell ref="B270:C270"/>
    <mergeCell ref="B271:C271"/>
    <mergeCell ref="B272:C272"/>
    <mergeCell ref="A273:C273"/>
    <mergeCell ref="B274:C274"/>
    <mergeCell ref="A276:C276"/>
    <mergeCell ref="A277:C277"/>
    <mergeCell ref="A278:C278"/>
    <mergeCell ref="B279:C279"/>
    <mergeCell ref="A281:C281"/>
    <mergeCell ref="A282:C282"/>
    <mergeCell ref="A283:C283"/>
    <mergeCell ref="A284:A285"/>
    <mergeCell ref="B284:C284"/>
    <mergeCell ref="D284:D285"/>
    <mergeCell ref="E284:E285"/>
    <mergeCell ref="F284:F285"/>
    <mergeCell ref="B285:C285"/>
    <mergeCell ref="A286:C286"/>
    <mergeCell ref="A287:A294"/>
    <mergeCell ref="B287:C287"/>
    <mergeCell ref="B288:B290"/>
    <mergeCell ref="D288:D290"/>
    <mergeCell ref="E288:E290"/>
    <mergeCell ref="F288:F290"/>
    <mergeCell ref="B291:C291"/>
    <mergeCell ref="B292:C292"/>
    <mergeCell ref="B293:C293"/>
    <mergeCell ref="D293:D294"/>
    <mergeCell ref="E293:E294"/>
    <mergeCell ref="F293:F294"/>
    <mergeCell ref="B294:C294"/>
    <mergeCell ref="A295:C295"/>
    <mergeCell ref="A296:A298"/>
    <mergeCell ref="B296:C296"/>
    <mergeCell ref="D296:D298"/>
    <mergeCell ref="E296:E298"/>
    <mergeCell ref="F296:F298"/>
    <mergeCell ref="B297:C297"/>
    <mergeCell ref="B298:C298"/>
    <mergeCell ref="A299:A303"/>
    <mergeCell ref="B299:C299"/>
    <mergeCell ref="B300:C300"/>
    <mergeCell ref="B301:C301"/>
    <mergeCell ref="B302:C302"/>
    <mergeCell ref="B303:C303"/>
    <mergeCell ref="A304:C304"/>
    <mergeCell ref="B305:C305"/>
    <mergeCell ref="B306:B307"/>
    <mergeCell ref="D306:D307"/>
    <mergeCell ref="E306:E307"/>
    <mergeCell ref="F306:F307"/>
    <mergeCell ref="G306:G307"/>
    <mergeCell ref="A308:C308"/>
    <mergeCell ref="A309:C309"/>
    <mergeCell ref="A310:C310"/>
    <mergeCell ref="B311:C311"/>
    <mergeCell ref="A312:C312"/>
    <mergeCell ref="A313:C313"/>
    <mergeCell ref="A314:C314"/>
    <mergeCell ref="B315:C315"/>
    <mergeCell ref="A316:C316"/>
    <mergeCell ref="A317:C317"/>
    <mergeCell ref="A318:C318"/>
    <mergeCell ref="A319:C319"/>
  </mergeCells>
  <printOptions/>
  <pageMargins left="0" right="0" top="0.7875" bottom="0.275" header="0.5118055555555555" footer="0.19652777777777777"/>
  <pageSetup firstPageNumber="1" useFirstPageNumber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2014-04-03T06:22:32Z</cp:lastPrinted>
  <dcterms:created xsi:type="dcterms:W3CDTF">2007-08-05T11:42:44Z</dcterms:created>
  <dcterms:modified xsi:type="dcterms:W3CDTF">2014-04-03T07:10:02Z</dcterms:modified>
  <cp:category/>
  <cp:version/>
  <cp:contentType/>
  <cp:contentStatus/>
  <cp:revision>1</cp:revision>
</cp:coreProperties>
</file>