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9" activeTab="3"/>
  </bookViews>
  <sheets>
    <sheet name="Прил 3 (дох) 2017" sheetId="1" r:id="rId1"/>
    <sheet name="Прил 4 (расх) 2017" sheetId="2" r:id="rId2"/>
    <sheet name="Лист3" sheetId="3" r:id="rId3"/>
    <sheet name="Лист4" sheetId="4" r:id="rId4"/>
  </sheets>
  <definedNames>
    <definedName name="_xlnm.Print_Titles" localSheetId="0">'Прил 3 (дох) 2017'!$10:$11</definedName>
    <definedName name="_xlnm.Print_Titles" localSheetId="1">'Прил 4 (расх) 2017'!$10:$12</definedName>
  </definedNames>
  <calcPr fullCalcOnLoad="1"/>
</workbook>
</file>

<file path=xl/sharedStrings.xml><?xml version="1.0" encoding="utf-8"?>
<sst xmlns="http://schemas.openxmlformats.org/spreadsheetml/2006/main" count="2464" uniqueCount="965">
  <si>
    <r>
      <t xml:space="preserve">Приложение </t>
    </r>
    <r>
      <rPr>
        <sz val="9"/>
        <color indexed="10"/>
        <rFont val="Times New Roman"/>
        <family val="1"/>
      </rPr>
      <t>1</t>
    </r>
  </si>
  <si>
    <t xml:space="preserve"> к решению Мценского городского Совета народных депутатов</t>
  </si>
  <si>
    <t xml:space="preserve">  от 26 мая 2017 года № 48 - МПА</t>
  </si>
  <si>
    <t>Изменения в приложение 3 к решению Мценского городского Совета нардных депутатов от 22 декабря 2016 года № 14 - МПА</t>
  </si>
  <si>
    <t>"О бюджете города Мценска на 2017 год и на плановый период 2018 и 2019 годов"</t>
  </si>
  <si>
    <t xml:space="preserve">Прогнозируемое поступление доходов в бюджет города Мценска </t>
  </si>
  <si>
    <t xml:space="preserve">  на 2017 год </t>
  </si>
  <si>
    <t>(тыс.руб.)</t>
  </si>
  <si>
    <t>Код</t>
  </si>
  <si>
    <t>Наименование показателя</t>
  </si>
  <si>
    <t>Бюджет на 2017 год</t>
  </si>
  <si>
    <t>Утверждено на 2017 год</t>
  </si>
  <si>
    <r>
      <t xml:space="preserve">Изменения                    </t>
    </r>
    <r>
      <rPr>
        <sz val="7"/>
        <rFont val="Times New Roman"/>
        <family val="1"/>
      </rPr>
      <t>("+" или "-")</t>
    </r>
  </si>
  <si>
    <t>Всего с учётом изменений</t>
  </si>
  <si>
    <t>000 1 00 00000 00 0000 000</t>
  </si>
  <si>
    <t>НАЛОГОВЫЕ И НЕНАЛОГОВЫЕ ДОХОДЫ</t>
  </si>
  <si>
    <t>Удельный вес (в общем объёме доходов)</t>
  </si>
  <si>
    <t>000 1 01 00000 00 0000 000</t>
  </si>
  <si>
    <t>Налоги на прибыль, доходы</t>
  </si>
  <si>
    <t>Удельный вес (в объёме налоговых и неналоговых доходов)</t>
  </si>
  <si>
    <r>
      <t xml:space="preserve">000 </t>
    </r>
    <r>
      <rPr>
        <b/>
        <sz val="8"/>
        <rFont val="Times New Roman"/>
        <family val="1"/>
      </rPr>
      <t>1 01 02000</t>
    </r>
    <r>
      <rPr>
        <sz val="8"/>
        <rFont val="Times New Roman"/>
        <family val="1"/>
      </rPr>
      <t xml:space="preserve"> 01 0000 110</t>
    </r>
  </si>
  <si>
    <t>Налог на доходы физических лиц</t>
  </si>
  <si>
    <t>Справочно:</t>
  </si>
  <si>
    <t>15% - по нормативам  ч.1 п.2 ст  61.2 Бюджетного кодекса РФ</t>
  </si>
  <si>
    <r>
      <t xml:space="preserve"> 5% - единый норматив 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ч.4 п.1 статьи 58 Бюджетного кодекса РФ</t>
    </r>
    <r>
      <rPr>
        <b/>
        <sz val="7"/>
        <rFont val="Times New Roman"/>
        <family val="1"/>
      </rPr>
      <t xml:space="preserve">) </t>
    </r>
  </si>
  <si>
    <r>
      <t xml:space="preserve"> 0% - дополнительный норматив 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п.2 статьи 58 Бюджетного кодекса РФ</t>
    </r>
    <r>
      <rPr>
        <b/>
        <sz val="7"/>
        <rFont val="Times New Roman"/>
        <family val="1"/>
      </rPr>
      <t>)</t>
    </r>
  </si>
  <si>
    <r>
      <t xml:space="preserve">182 </t>
    </r>
    <r>
      <rPr>
        <b/>
        <sz val="8"/>
        <rFont val="Times New Roman"/>
        <family val="1"/>
      </rPr>
      <t>1 01 02010</t>
    </r>
    <r>
      <rPr>
        <sz val="8"/>
        <rFont val="Times New Roman"/>
        <family val="1"/>
      </rPr>
      <t xml:space="preserve"> 01 0000 110    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</si>
  <si>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</si>
  <si>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 xml:space="preserve">182 </t>
    </r>
    <r>
      <rPr>
        <b/>
        <sz val="8"/>
        <rFont val="Times New Roman"/>
        <family val="1"/>
      </rPr>
      <t>1 01 02020</t>
    </r>
    <r>
      <rPr>
        <sz val="8"/>
        <rFont val="Times New Roman"/>
        <family val="1"/>
      </rPr>
      <t xml:space="preserve"> 01 0000 110         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</si>
  <si>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</si>
  <si>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r>
      <t xml:space="preserve">182 </t>
    </r>
    <r>
      <rPr>
        <b/>
        <sz val="8"/>
        <rFont val="Times New Roman"/>
        <family val="1"/>
      </rPr>
      <t>1 01 02030</t>
    </r>
    <r>
      <rPr>
        <sz val="8"/>
        <rFont val="Times New Roman"/>
        <family val="1"/>
      </rPr>
      <t xml:space="preserve"> 01 0000 110         </t>
    </r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</si>
  <si>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</si>
  <si>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 xml:space="preserve">182 </t>
    </r>
    <r>
      <rPr>
        <b/>
        <sz val="8"/>
        <rFont val="Times New Roman"/>
        <family val="1"/>
      </rPr>
      <t>1 01 02040</t>
    </r>
    <r>
      <rPr>
        <sz val="8"/>
        <rFont val="Times New Roman"/>
        <family val="1"/>
      </rPr>
      <t xml:space="preserve"> 01 0000 110</t>
    </r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</si>
  <si>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</si>
  <si>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</si>
  <si>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</si>
  <si>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1 03 02000</t>
    </r>
    <r>
      <rPr>
        <sz val="8"/>
        <rFont val="Times New Roman"/>
        <family val="1"/>
      </rPr>
      <t xml:space="preserve"> 01 0000 110</t>
    </r>
  </si>
  <si>
    <t>Акцизы по подакцизным товарам (продукции), производимым на территории Российской ферерации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</si>
  <si>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1 03 02230</t>
    </r>
    <r>
      <rPr>
        <sz val="8"/>
        <rFont val="Times New Roman"/>
        <family val="1"/>
      </rPr>
      <t xml:space="preserve"> 01 0000 110</t>
    </r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</si>
  <si>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</si>
  <si>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1 03 02240</t>
    </r>
    <r>
      <rPr>
        <sz val="8"/>
        <rFont val="Times New Roman"/>
        <family val="1"/>
      </rPr>
      <t xml:space="preserve"> 01 0000 110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</si>
  <si>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</si>
  <si>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1 03 02250</t>
    </r>
    <r>
      <rPr>
        <sz val="8"/>
        <rFont val="Times New Roman"/>
        <family val="1"/>
      </rPr>
      <t xml:space="preserve"> 01 0000 110</t>
    </r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</si>
  <si>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</si>
  <si>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1 03 02260</t>
    </r>
    <r>
      <rPr>
        <sz val="8"/>
        <rFont val="Times New Roman"/>
        <family val="1"/>
      </rPr>
      <t xml:space="preserve"> 01 0000 110</t>
    </r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</si>
  <si>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</si>
  <si>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</si>
  <si>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</si>
  <si>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r>
      <t xml:space="preserve">182 </t>
    </r>
    <r>
      <rPr>
        <b/>
        <sz val="8"/>
        <rFont val="Times New Roman"/>
        <family val="1"/>
      </rPr>
      <t>1 05 02000</t>
    </r>
    <r>
      <rPr>
        <sz val="8"/>
        <rFont val="Times New Roman"/>
        <family val="1"/>
      </rPr>
      <t xml:space="preserve"> 02 0000 110</t>
    </r>
  </si>
  <si>
    <t>Единый налог на вмененный доход для отдельных видов деятельности</t>
  </si>
  <si>
    <r>
      <t>182</t>
    </r>
    <r>
      <rPr>
        <b/>
        <sz val="8"/>
        <rFont val="Times New Roman"/>
        <family val="1"/>
      </rPr>
      <t xml:space="preserve"> 1 05 02010</t>
    </r>
    <r>
      <rPr>
        <sz val="8"/>
        <rFont val="Times New Roman"/>
        <family val="1"/>
      </rPr>
      <t xml:space="preserve"> 02 0000 110</t>
    </r>
  </si>
  <si>
    <t xml:space="preserve"> - Единый налог на вмененный доход для отдельных видов деятельности</t>
  </si>
  <si>
    <r>
      <t>182</t>
    </r>
    <r>
      <rPr>
        <b/>
        <sz val="8"/>
        <rFont val="Times New Roman"/>
        <family val="1"/>
      </rPr>
      <t xml:space="preserve"> 1 05 02020</t>
    </r>
    <r>
      <rPr>
        <sz val="8"/>
        <rFont val="Times New Roman"/>
        <family val="1"/>
      </rPr>
      <t xml:space="preserve"> 02 0000 110</t>
    </r>
  </si>
  <si>
    <t xml:space="preserve"> - Единый налог на вмененный доход для отдельных видов деятельности (за налоговые периоды, истекшие до 1 января 2011 года)</t>
  </si>
  <si>
    <r>
      <t xml:space="preserve">182 </t>
    </r>
    <r>
      <rPr>
        <b/>
        <sz val="8"/>
        <rFont val="Times New Roman"/>
        <family val="1"/>
      </rPr>
      <t>1 05 03000</t>
    </r>
    <r>
      <rPr>
        <sz val="8"/>
        <rFont val="Times New Roman"/>
        <family val="1"/>
      </rPr>
      <t xml:space="preserve"> 01 0000 110</t>
    </r>
  </si>
  <si>
    <t>Единый сельскохозяйственный налог</t>
  </si>
  <si>
    <r>
      <t xml:space="preserve">182 </t>
    </r>
    <r>
      <rPr>
        <b/>
        <sz val="8"/>
        <rFont val="Times New Roman"/>
        <family val="1"/>
      </rPr>
      <t>1 05 03010</t>
    </r>
    <r>
      <rPr>
        <sz val="8"/>
        <rFont val="Times New Roman"/>
        <family val="1"/>
      </rPr>
      <t xml:space="preserve"> 01 0000 110</t>
    </r>
  </si>
  <si>
    <t xml:space="preserve"> - Единый сельскохозяйственный налог</t>
  </si>
  <si>
    <r>
      <t xml:space="preserve">182 </t>
    </r>
    <r>
      <rPr>
        <b/>
        <sz val="8"/>
        <rFont val="Times New Roman"/>
        <family val="1"/>
      </rPr>
      <t>1 05 03020</t>
    </r>
    <r>
      <rPr>
        <sz val="8"/>
        <rFont val="Times New Roman"/>
        <family val="1"/>
      </rPr>
      <t xml:space="preserve"> 01 0000 110</t>
    </r>
  </si>
  <si>
    <t xml:space="preserve"> - Единый сельскохозяйственный налог (за налоговые периоды, истекшие до 1 января 2011 года)</t>
  </si>
  <si>
    <r>
      <t xml:space="preserve">182 </t>
    </r>
    <r>
      <rPr>
        <b/>
        <sz val="8"/>
        <rFont val="Times New Roman"/>
        <family val="1"/>
      </rPr>
      <t>1 05 04000</t>
    </r>
    <r>
      <rPr>
        <sz val="8"/>
        <rFont val="Times New Roman"/>
        <family val="1"/>
      </rPr>
      <t xml:space="preserve"> 02 0000 110</t>
    </r>
  </si>
  <si>
    <t>Налог, взимаемый в связи с применением патентной системы налогообложения</t>
  </si>
  <si>
    <r>
      <t xml:space="preserve">182 </t>
    </r>
    <r>
      <rPr>
        <b/>
        <sz val="8"/>
        <rFont val="Times New Roman"/>
        <family val="1"/>
      </rPr>
      <t>1 05 04010</t>
    </r>
    <r>
      <rPr>
        <sz val="8"/>
        <rFont val="Times New Roman"/>
        <family val="1"/>
      </rPr>
      <t xml:space="preserve"> 02 0000 110</t>
    </r>
  </si>
  <si>
    <t xml:space="preserve"> - Налог, взимаемый в связи с применением патентной системы налогообложения, зачисляемый в бюджеты городских округов</t>
  </si>
  <si>
    <t xml:space="preserve">000 1 06 00000 00 0000 000 </t>
  </si>
  <si>
    <t>Налоги на имущество</t>
  </si>
  <si>
    <r>
      <t xml:space="preserve">000 </t>
    </r>
    <r>
      <rPr>
        <b/>
        <sz val="8"/>
        <rFont val="Times New Roman"/>
        <family val="1"/>
      </rPr>
      <t>1 06 01000</t>
    </r>
    <r>
      <rPr>
        <sz val="8"/>
        <rFont val="Times New Roman"/>
        <family val="1"/>
      </rPr>
      <t xml:space="preserve"> 00 0000 110 </t>
    </r>
  </si>
  <si>
    <t>Налог на имущество физических лиц</t>
  </si>
  <si>
    <r>
      <t xml:space="preserve">182 </t>
    </r>
    <r>
      <rPr>
        <b/>
        <sz val="8"/>
        <rFont val="Times New Roman"/>
        <family val="1"/>
      </rPr>
      <t>1 06 01020</t>
    </r>
    <r>
      <rPr>
        <sz val="8"/>
        <rFont val="Times New Roman"/>
        <family val="1"/>
      </rPr>
      <t xml:space="preserve"> 04 0000 110 </t>
    </r>
  </si>
  <si>
    <t xml:space="preserve"> -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</si>
  <si>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r>
      <t xml:space="preserve">000 </t>
    </r>
    <r>
      <rPr>
        <b/>
        <sz val="8"/>
        <rFont val="Times New Roman"/>
        <family val="1"/>
      </rPr>
      <t>1 06 06000</t>
    </r>
    <r>
      <rPr>
        <sz val="8"/>
        <rFont val="Times New Roman"/>
        <family val="1"/>
      </rPr>
      <t xml:space="preserve"> 00 0000110</t>
    </r>
  </si>
  <si>
    <t>Земельный налог</t>
  </si>
  <si>
    <r>
      <t xml:space="preserve">000 </t>
    </r>
    <r>
      <rPr>
        <b/>
        <sz val="8"/>
        <rFont val="Times New Roman"/>
        <family val="1"/>
      </rPr>
      <t>1 06 06030</t>
    </r>
    <r>
      <rPr>
        <sz val="8"/>
        <rFont val="Times New Roman"/>
        <family val="1"/>
      </rPr>
      <t xml:space="preserve"> 00 0000110 </t>
    </r>
  </si>
  <si>
    <t xml:space="preserve">Земельный налог с организаций </t>
  </si>
  <si>
    <r>
      <t xml:space="preserve">182 </t>
    </r>
    <r>
      <rPr>
        <b/>
        <sz val="8"/>
        <rFont val="Times New Roman"/>
        <family val="1"/>
      </rPr>
      <t>1 06 06032</t>
    </r>
    <r>
      <rPr>
        <sz val="8"/>
        <rFont val="Times New Roman"/>
        <family val="1"/>
      </rPr>
      <t xml:space="preserve"> 04 0000110  </t>
    </r>
  </si>
  <si>
    <t xml:space="preserve"> - земельный налог с организаций, обладающих земельным участком, расположенным в границах городских округов</t>
  </si>
  <si>
    <r>
      <t xml:space="preserve">000 </t>
    </r>
    <r>
      <rPr>
        <b/>
        <sz val="8"/>
        <rFont val="Times New Roman"/>
        <family val="1"/>
      </rPr>
      <t>1 06 06040</t>
    </r>
    <r>
      <rPr>
        <sz val="8"/>
        <rFont val="Times New Roman"/>
        <family val="1"/>
      </rPr>
      <t xml:space="preserve"> 00 0000110 </t>
    </r>
  </si>
  <si>
    <t>Земельный налог с физических лиц</t>
  </si>
  <si>
    <r>
      <t xml:space="preserve">182 </t>
    </r>
    <r>
      <rPr>
        <b/>
        <sz val="8"/>
        <rFont val="Times New Roman"/>
        <family val="1"/>
      </rPr>
      <t>1 06 06042</t>
    </r>
    <r>
      <rPr>
        <sz val="8"/>
        <rFont val="Times New Roman"/>
        <family val="1"/>
      </rPr>
      <t xml:space="preserve"> 04 0000110  </t>
    </r>
  </si>
  <si>
    <t xml:space="preserve"> - земельный налог с физических лиц, обладающих земельным участком, расположенным в границах городских округов</t>
  </si>
  <si>
    <t xml:space="preserve">000 1 08 00000 00 0000 000 </t>
  </si>
  <si>
    <t>Государственная пошлина</t>
  </si>
  <si>
    <r>
      <t xml:space="preserve">000 </t>
    </r>
    <r>
      <rPr>
        <b/>
        <sz val="8"/>
        <rFont val="Times New Roman"/>
        <family val="1"/>
      </rPr>
      <t>1 08 03000</t>
    </r>
    <r>
      <rPr>
        <sz val="8"/>
        <rFont val="Times New Roman"/>
        <family val="1"/>
      </rPr>
      <t xml:space="preserve"> 01 0000 110 </t>
    </r>
  </si>
  <si>
    <t xml:space="preserve">Государственная пошлина по делам, рассматриваемым в судах общей юрисдикции, мировыми судьями </t>
  </si>
  <si>
    <r>
      <t xml:space="preserve">182 </t>
    </r>
    <r>
      <rPr>
        <b/>
        <sz val="8"/>
        <rFont val="Times New Roman"/>
        <family val="1"/>
      </rPr>
      <t>1 08 03010 01</t>
    </r>
    <r>
      <rPr>
        <sz val="8"/>
        <rFont val="Times New Roman"/>
        <family val="1"/>
      </rPr>
      <t xml:space="preserve"> 0000 110 </t>
    </r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</si>
  <si>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РФ)</t>
  </si>
  <si>
    <r>
      <t xml:space="preserve">000 </t>
    </r>
    <r>
      <rPr>
        <b/>
        <sz val="8"/>
        <rFont val="Times New Roman"/>
        <family val="1"/>
      </rPr>
      <t>1 08 07000</t>
    </r>
    <r>
      <rPr>
        <sz val="8"/>
        <rFont val="Times New Roman"/>
        <family val="1"/>
      </rPr>
      <t xml:space="preserve"> 01 0000 110 </t>
    </r>
  </si>
  <si>
    <t>Государственная пошлина за государственную регистрацию, а также за совершение прочих юридически значимых действий</t>
  </si>
  <si>
    <r>
      <t xml:space="preserve">000 </t>
    </r>
    <r>
      <rPr>
        <b/>
        <sz val="8"/>
        <rFont val="Times New Roman"/>
        <family val="1"/>
      </rPr>
      <t>1 08 07150</t>
    </r>
    <r>
      <rPr>
        <sz val="8"/>
        <rFont val="Times New Roman"/>
        <family val="1"/>
      </rPr>
      <t xml:space="preserve"> 01 0000 110 </t>
    </r>
  </si>
  <si>
    <t xml:space="preserve"> -Государственная пошлина за выдачу разрешения на установку рекламной конструкции</t>
  </si>
  <si>
    <r>
      <t xml:space="preserve">892 </t>
    </r>
    <r>
      <rPr>
        <b/>
        <sz val="8"/>
        <rFont val="Times New Roman"/>
        <family val="1"/>
      </rPr>
      <t>1 08 07150</t>
    </r>
    <r>
      <rPr>
        <sz val="8"/>
        <rFont val="Times New Roman"/>
        <family val="1"/>
      </rPr>
      <t xml:space="preserve"> 01 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000 110 </t>
    </r>
  </si>
  <si>
    <t xml:space="preserve"> -государственная пошлина за выдачу разрешения на установку рекламной конструкции</t>
  </si>
  <si>
    <r>
      <t xml:space="preserve">000 </t>
    </r>
    <r>
      <rPr>
        <b/>
        <sz val="8"/>
        <rFont val="Times New Roman"/>
        <family val="1"/>
      </rPr>
      <t>1 08 07170</t>
    </r>
    <r>
      <rPr>
        <sz val="8"/>
        <rFont val="Times New Roman"/>
        <family val="1"/>
      </rPr>
      <t xml:space="preserve"> 01 0000110 </t>
    </r>
  </si>
  <si>
    <t xml:space="preserve"> - Государственная пошлина за вдачу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</si>
  <si>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r>
      <t xml:space="preserve">000 </t>
    </r>
    <r>
      <rPr>
        <b/>
        <sz val="8"/>
        <rFont val="Times New Roman"/>
        <family val="1"/>
      </rPr>
      <t>1 08 07173</t>
    </r>
    <r>
      <rPr>
        <sz val="8"/>
        <rFont val="Times New Roman"/>
        <family val="1"/>
      </rPr>
      <t xml:space="preserve"> 01 0000 110 </t>
    </r>
  </si>
  <si>
    <t xml:space="preserve"> - государственная пошлина за вдачу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</si>
  <si>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r>
      <t xml:space="preserve">892 </t>
    </r>
    <r>
      <rPr>
        <b/>
        <sz val="8"/>
        <rFont val="Times New Roman"/>
        <family val="1"/>
      </rPr>
      <t>1 08 07173</t>
    </r>
    <r>
      <rPr>
        <sz val="8"/>
        <rFont val="Times New Roman"/>
        <family val="1"/>
      </rPr>
      <t xml:space="preserve"> 01 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000 110 </t>
    </r>
  </si>
  <si>
    <r>
      <t xml:space="preserve">Итого: </t>
    </r>
    <r>
      <rPr>
        <b/>
        <i/>
        <sz val="11"/>
        <rFont val="Times New Roman"/>
        <family val="1"/>
      </rPr>
      <t>налоговые</t>
    </r>
    <r>
      <rPr>
        <b/>
        <sz val="11"/>
        <rFont val="Times New Roman"/>
        <family val="1"/>
      </rPr>
      <t xml:space="preserve"> доходы </t>
    </r>
  </si>
  <si>
    <r>
      <t>Удельный вес (</t>
    </r>
    <r>
      <rPr>
        <sz val="7"/>
        <rFont val="Times New Roman"/>
        <family val="1"/>
      </rPr>
      <t>в общем объёме доходов</t>
    </r>
    <r>
      <rPr>
        <sz val="8"/>
        <rFont val="Times New Roman"/>
        <family val="1"/>
      </rPr>
      <t>)</t>
    </r>
  </si>
  <si>
    <r>
      <t xml:space="preserve">000 </t>
    </r>
    <r>
      <rPr>
        <b/>
        <sz val="8"/>
        <rFont val="Times New Roman"/>
        <family val="1"/>
      </rPr>
      <t>1 11 00000</t>
    </r>
    <r>
      <rPr>
        <sz val="8"/>
        <rFont val="Times New Roman"/>
        <family val="1"/>
      </rPr>
      <t xml:space="preserve"> 00 0000 000</t>
    </r>
  </si>
  <si>
    <t>Доходы от использования имущества, находящегося в государственной и муниципальной собственности</t>
  </si>
  <si>
    <r>
      <t xml:space="preserve">000 </t>
    </r>
    <r>
      <rPr>
        <b/>
        <sz val="8"/>
        <rFont val="Times New Roman"/>
        <family val="1"/>
      </rPr>
      <t>1 11 05000</t>
    </r>
    <r>
      <rPr>
        <sz val="8"/>
        <rFont val="Times New Roman"/>
        <family val="1"/>
      </rPr>
      <t xml:space="preserve"> 00 0000 120   </t>
    </r>
  </si>
  <si>
    <t>Доходы, получаемые в виде арендной либо иной платы за передачу в возмездное пользование гос. и муниц.имущества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</si>
  <si>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Арендная плата за земли (свод)</t>
  </si>
  <si>
    <r>
      <t xml:space="preserve">000 </t>
    </r>
    <r>
      <rPr>
        <b/>
        <sz val="8"/>
        <rFont val="Times New Roman"/>
        <family val="1"/>
      </rPr>
      <t>1 11 05010</t>
    </r>
    <r>
      <rPr>
        <sz val="8"/>
        <rFont val="Times New Roman"/>
        <family val="1"/>
      </rPr>
      <t xml:space="preserve"> 00 0000 120 </t>
    </r>
  </si>
  <si>
    <t>Доходы, получаемые в виде арендной платы за зем-ные участки, гос. собст-сть на которые не разграничена, а также ср-ва от продажи права на заключ-ие договоров аренды указанных земельных участков</t>
  </si>
  <si>
    <r>
      <t xml:space="preserve">892 </t>
    </r>
    <r>
      <rPr>
        <b/>
        <sz val="8"/>
        <rFont val="Times New Roman"/>
        <family val="1"/>
      </rPr>
      <t>1 11 05012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3</t>
    </r>
    <r>
      <rPr>
        <sz val="8"/>
        <rFont val="Times New Roman"/>
        <family val="1"/>
      </rPr>
      <t xml:space="preserve"> 120 </t>
    </r>
  </si>
  <si>
    <t xml:space="preserve"> - доходы, получаемые в виде арендной платы за земельные участки, гос.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</si>
  <si>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r>
      <t xml:space="preserve">892 </t>
    </r>
    <r>
      <rPr>
        <b/>
        <sz val="8"/>
        <rFont val="Times New Roman"/>
        <family val="1"/>
      </rPr>
      <t>1 11 05012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22</t>
    </r>
    <r>
      <rPr>
        <sz val="8"/>
        <rFont val="Times New Roman"/>
        <family val="1"/>
      </rPr>
      <t xml:space="preserve"> 120 </t>
    </r>
  </si>
  <si>
    <t xml:space="preserve"> - доходы, получаемые в виде арендной платы за земельные участки, гос.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(под объектами дорожного сервиса)</t>
  </si>
  <si>
    <r>
      <t xml:space="preserve">000 </t>
    </r>
    <r>
      <rPr>
        <b/>
        <sz val="8"/>
        <rFont val="Times New Roman"/>
        <family val="1"/>
      </rPr>
      <t>1 11 05020</t>
    </r>
    <r>
      <rPr>
        <sz val="8"/>
        <rFont val="Times New Roman"/>
        <family val="1"/>
      </rPr>
      <t xml:space="preserve"> 00 0000 120</t>
    </r>
  </si>
  <si>
    <t>Доходы, получаемые в виде арендной платы за земли после разграничения гос. соб-ти на землю, а также средства от продажи права на заключ. договоров аренды указанных земельных участков (за исключением земельных участков бюдж. и автон.учреждений)</t>
  </si>
  <si>
    <r>
      <t xml:space="preserve">892 </t>
    </r>
    <r>
      <rPr>
        <b/>
        <sz val="8"/>
        <rFont val="Times New Roman"/>
        <family val="1"/>
      </rPr>
      <t>1 11 05024</t>
    </r>
    <r>
      <rPr>
        <sz val="8"/>
        <rFont val="Times New Roman"/>
        <family val="1"/>
      </rPr>
      <t xml:space="preserve"> 04 0000 120</t>
    </r>
  </si>
  <si>
    <t xml:space="preserve"> - доходы, получаемые в виде арендной платы, а также средства от продажи права на заключ. договоров аренды за земли, находящиеся в собст-сти городских округов (за исключением земельных участков муниц. бюджетных и автономных учреждений)</t>
  </si>
  <si>
    <r>
      <t xml:space="preserve">000 </t>
    </r>
    <r>
      <rPr>
        <b/>
        <sz val="8"/>
        <rFont val="Times New Roman"/>
        <family val="1"/>
      </rPr>
      <t>1 11 05027</t>
    </r>
    <r>
      <rPr>
        <sz val="8"/>
        <rFont val="Times New Roman"/>
        <family val="1"/>
      </rPr>
      <t xml:space="preserve"> 00 0000 120</t>
    </r>
  </si>
  <si>
    <t xml:space="preserve"> Доходы, получаемые в виде арендной платы за земельные участки, расположенные в полосе отвода автомобильных дорог общего пользования </t>
  </si>
  <si>
    <r>
      <t xml:space="preserve">892 </t>
    </r>
    <r>
      <rPr>
        <b/>
        <sz val="8"/>
        <rFont val="Times New Roman"/>
        <family val="1"/>
      </rPr>
      <t>1 11 05027</t>
    </r>
    <r>
      <rPr>
        <sz val="8"/>
        <rFont val="Times New Roman"/>
        <family val="1"/>
      </rPr>
      <t xml:space="preserve"> 04 0000 120</t>
    </r>
  </si>
  <si>
    <t xml:space="preserve"> - 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</si>
  <si>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r>
      <t xml:space="preserve">000 </t>
    </r>
    <r>
      <rPr>
        <b/>
        <sz val="8"/>
        <rFont val="Times New Roman"/>
        <family val="1"/>
      </rPr>
      <t>1 11 05030</t>
    </r>
    <r>
      <rPr>
        <sz val="8"/>
        <rFont val="Times New Roman"/>
        <family val="1"/>
      </rPr>
      <t xml:space="preserve"> 00 0000 120   </t>
    </r>
  </si>
  <si>
    <r>
      <t xml:space="preserve">Доходы </t>
    </r>
    <r>
      <rPr>
        <b/>
        <sz val="8"/>
        <rFont val="Times New Roman"/>
        <family val="1"/>
      </rPr>
      <t>от сдачи в аренду имущества</t>
    </r>
    <r>
      <rPr>
        <sz val="8"/>
        <rFont val="Times New Roman"/>
        <family val="1"/>
      </rPr>
      <t>, находящегося в оперативном управлении органов гос. власти, органов местного самоуправления, гос.внебюдж.фондов и созданных ими учрежд. (за исключ имущества бюджетных и автономных учрежд.)</t>
    </r>
  </si>
  <si>
    <r>
      <t xml:space="preserve">892 </t>
    </r>
    <r>
      <rPr>
        <b/>
        <sz val="8"/>
        <rFont val="Times New Roman"/>
        <family val="1"/>
      </rPr>
      <t>1 11 05034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5</t>
    </r>
    <r>
      <rPr>
        <sz val="8"/>
        <rFont val="Times New Roman"/>
        <family val="1"/>
      </rPr>
      <t xml:space="preserve"> 120   </t>
    </r>
  </si>
  <si>
    <t xml:space="preserve"> -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муницыпальных бюджетных и автономных учреждений)</t>
  </si>
  <si>
    <r>
      <t xml:space="preserve">892 </t>
    </r>
    <r>
      <rPr>
        <b/>
        <sz val="8"/>
        <rFont val="Times New Roman"/>
        <family val="1"/>
      </rPr>
      <t>1 11 05034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3</t>
    </r>
    <r>
      <rPr>
        <sz val="8"/>
        <rFont val="Times New Roman"/>
        <family val="1"/>
      </rPr>
      <t xml:space="preserve"> 120   </t>
    </r>
  </si>
  <si>
    <t xml:space="preserve"> - доходы от сдачи в аренду имущества, находящегося в оперативном управлении органов управления гор. округов и созданных ими учреждений (за исключ. имущ-ва муниц. бюджетных и автономных учреждений)</t>
  </si>
  <si>
    <r>
      <t xml:space="preserve">000 </t>
    </r>
    <r>
      <rPr>
        <b/>
        <sz val="8"/>
        <rFont val="Times New Roman"/>
        <family val="1"/>
      </rPr>
      <t>1 11 07000</t>
    </r>
    <r>
      <rPr>
        <sz val="8"/>
        <rFont val="Times New Roman"/>
        <family val="1"/>
      </rPr>
      <t xml:space="preserve"> 00 0000 120   </t>
    </r>
  </si>
  <si>
    <t>Платежи от государственных и муниципальных унитарных предприятий</t>
  </si>
  <si>
    <r>
      <t xml:space="preserve">000 </t>
    </r>
    <r>
      <rPr>
        <b/>
        <sz val="8"/>
        <rFont val="Times New Roman"/>
        <family val="1"/>
      </rPr>
      <t>1 11 07010</t>
    </r>
    <r>
      <rPr>
        <sz val="8"/>
        <rFont val="Times New Roman"/>
        <family val="1"/>
      </rPr>
      <t xml:space="preserve"> 00 0000 120   </t>
    </r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</si>
  <si>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</si>
  <si>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r>
      <t xml:space="preserve">892 </t>
    </r>
    <r>
      <rPr>
        <b/>
        <sz val="8"/>
        <rFont val="Times New Roman"/>
        <family val="1"/>
      </rPr>
      <t>1 11 07014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3</t>
    </r>
    <r>
      <rPr>
        <sz val="8"/>
        <rFont val="Times New Roman"/>
        <family val="1"/>
      </rPr>
      <t xml:space="preserve"> 120   </t>
    </r>
  </si>
  <si>
    <t xml:space="preserve">-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</t>
  </si>
  <si>
    <r>
      <t xml:space="preserve">892 </t>
    </r>
    <r>
      <rPr>
        <b/>
        <sz val="8"/>
        <rFont val="Times New Roman"/>
        <family val="1"/>
      </rPr>
      <t>1 11 07014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22</t>
    </r>
    <r>
      <rPr>
        <sz val="8"/>
        <rFont val="Times New Roman"/>
        <family val="1"/>
      </rPr>
      <t xml:space="preserve"> 120   </t>
    </r>
  </si>
  <si>
    <t>-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(за счёт средств оставшихся после ликвидации муниципальных унитарных предприятий)</t>
  </si>
  <si>
    <r>
      <t xml:space="preserve">000 </t>
    </r>
    <r>
      <rPr>
        <b/>
        <sz val="8"/>
        <rFont val="Times New Roman"/>
        <family val="1"/>
      </rPr>
      <t>1 11 09000</t>
    </r>
    <r>
      <rPr>
        <sz val="8"/>
        <rFont val="Times New Roman"/>
        <family val="1"/>
      </rPr>
      <t xml:space="preserve"> 00 0000 120   </t>
    </r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</si>
  <si>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гос. и муниц.унитарных предприятий, в том числе казённых)</t>
  </si>
  <si>
    <r>
      <t xml:space="preserve">000 </t>
    </r>
    <r>
      <rPr>
        <b/>
        <sz val="8"/>
        <rFont val="Times New Roman"/>
        <family val="1"/>
      </rPr>
      <t>1 11 09030</t>
    </r>
    <r>
      <rPr>
        <sz val="8"/>
        <rFont val="Times New Roman"/>
        <family val="1"/>
      </rPr>
      <t xml:space="preserve"> 00 0000 120   </t>
    </r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</si>
  <si>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</si>
  <si>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r>
      <t xml:space="preserve">892 </t>
    </r>
    <r>
      <rPr>
        <b/>
        <sz val="8"/>
        <rFont val="Times New Roman"/>
        <family val="1"/>
      </rPr>
      <t>1 11 09034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3</t>
    </r>
    <r>
      <rPr>
        <sz val="8"/>
        <rFont val="Times New Roman"/>
        <family val="1"/>
      </rPr>
      <t xml:space="preserve"> 120   </t>
    </r>
  </si>
  <si>
    <t xml:space="preserve"> - доходы от эксплуатации и использования имущества автомобильных дорог, находящихся в собственности городских округов</t>
  </si>
  <si>
    <r>
      <t xml:space="preserve">000 </t>
    </r>
    <r>
      <rPr>
        <b/>
        <sz val="8"/>
        <rFont val="Times New Roman"/>
        <family val="1"/>
      </rPr>
      <t>1 11 09040</t>
    </r>
    <r>
      <rPr>
        <sz val="8"/>
        <rFont val="Times New Roman"/>
        <family val="1"/>
      </rPr>
      <t xml:space="preserve"> 00 0000 120   </t>
    </r>
  </si>
  <si>
    <t>Прочие поступления от использования имущества, находящегося в государственной и муниципальной собственности (за исключ имуществава бюджетных и автономных учреждений, а также имущества гос.и мун.унитарных предприятий, в том числе казённых)</t>
  </si>
  <si>
    <r>
      <t xml:space="preserve">892 </t>
    </r>
    <r>
      <rPr>
        <b/>
        <sz val="8"/>
        <rFont val="Times New Roman"/>
        <family val="1"/>
      </rPr>
      <t>1 11 09044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3</t>
    </r>
    <r>
      <rPr>
        <sz val="8"/>
        <rFont val="Times New Roman"/>
        <family val="1"/>
      </rPr>
      <t xml:space="preserve"> 120   </t>
    </r>
  </si>
  <si>
    <t xml:space="preserve"> - прочие поступления от использования имущества, находящегося в собственности городских округов (за исключ имуществава муниципальных бюджетных и автономных учреждений, а также имущества мун.унитарных предприятий, в том числе казённых)</t>
  </si>
  <si>
    <r>
      <t xml:space="preserve">000 </t>
    </r>
    <r>
      <rPr>
        <b/>
        <sz val="8"/>
        <rFont val="Times New Roman"/>
        <family val="1"/>
      </rPr>
      <t>1 12 00000</t>
    </r>
    <r>
      <rPr>
        <sz val="8"/>
        <rFont val="Times New Roman"/>
        <family val="1"/>
      </rPr>
      <t xml:space="preserve"> 00 0000 000 </t>
    </r>
  </si>
  <si>
    <t>Платежи при пользовании природными ресурсами</t>
  </si>
  <si>
    <r>
      <t xml:space="preserve">000 </t>
    </r>
    <r>
      <rPr>
        <b/>
        <sz val="8"/>
        <rFont val="Times New Roman"/>
        <family val="1"/>
      </rPr>
      <t>1 12 01000</t>
    </r>
    <r>
      <rPr>
        <sz val="8"/>
        <rFont val="Times New Roman"/>
        <family val="1"/>
      </rPr>
      <t xml:space="preserve"> 01 0000 120 </t>
    </r>
  </si>
  <si>
    <t>Плата за негативное воздействие на окружающую среду</t>
  </si>
  <si>
    <r>
      <t xml:space="preserve">000 </t>
    </r>
    <r>
      <rPr>
        <b/>
        <sz val="8"/>
        <rFont val="Times New Roman"/>
        <family val="1"/>
      </rPr>
      <t>1 12 01010</t>
    </r>
    <r>
      <rPr>
        <sz val="8"/>
        <rFont val="Times New Roman"/>
        <family val="1"/>
      </rPr>
      <t xml:space="preserve"> 01 0000 120</t>
    </r>
  </si>
  <si>
    <t xml:space="preserve"> - плата за выбросы загрязняющих веществ в атмосферный воздух стационарными объектами</t>
  </si>
  <si>
    <r>
      <t xml:space="preserve">000 </t>
    </r>
    <r>
      <rPr>
        <b/>
        <sz val="8"/>
        <rFont val="Times New Roman"/>
        <family val="1"/>
      </rPr>
      <t>1 12 01020</t>
    </r>
    <r>
      <rPr>
        <sz val="8"/>
        <rFont val="Times New Roman"/>
        <family val="1"/>
      </rPr>
      <t xml:space="preserve"> 01 0000 120</t>
    </r>
  </si>
  <si>
    <t xml:space="preserve"> - плата за выбросы загрязняющих веществ в атмосферный воздух передвижными объектами</t>
  </si>
  <si>
    <r>
      <t xml:space="preserve">000 </t>
    </r>
    <r>
      <rPr>
        <b/>
        <sz val="8"/>
        <rFont val="Times New Roman"/>
        <family val="1"/>
      </rPr>
      <t>1 12 01030</t>
    </r>
    <r>
      <rPr>
        <sz val="8"/>
        <rFont val="Times New Roman"/>
        <family val="1"/>
      </rPr>
      <t xml:space="preserve"> 01 0000 120</t>
    </r>
  </si>
  <si>
    <t xml:space="preserve"> - плата за сбросы загрязняющих веществ в водные объекты</t>
  </si>
  <si>
    <r>
      <t xml:space="preserve">000 </t>
    </r>
    <r>
      <rPr>
        <b/>
        <sz val="8"/>
        <rFont val="Times New Roman"/>
        <family val="1"/>
      </rPr>
      <t>1 12 01040</t>
    </r>
    <r>
      <rPr>
        <sz val="8"/>
        <rFont val="Times New Roman"/>
        <family val="1"/>
      </rPr>
      <t xml:space="preserve"> 01 0000 120</t>
    </r>
  </si>
  <si>
    <t xml:space="preserve"> - плата за размещение отходов производства и потребления</t>
  </si>
  <si>
    <r>
      <t xml:space="preserve">000 </t>
    </r>
    <r>
      <rPr>
        <b/>
        <sz val="8"/>
        <rFont val="Times New Roman"/>
        <family val="1"/>
      </rPr>
      <t>1 13 00000</t>
    </r>
    <r>
      <rPr>
        <sz val="8"/>
        <rFont val="Times New Roman"/>
        <family val="1"/>
      </rPr>
      <t xml:space="preserve"> 00 0000 000 </t>
    </r>
  </si>
  <si>
    <t>Доходы от оказания платных услуг (работ) и компенсации затрат государства</t>
  </si>
  <si>
    <r>
      <t xml:space="preserve">000 </t>
    </r>
    <r>
      <rPr>
        <b/>
        <sz val="8"/>
        <rFont val="Times New Roman"/>
        <family val="1"/>
      </rPr>
      <t>1 13 01000</t>
    </r>
    <r>
      <rPr>
        <sz val="8"/>
        <rFont val="Times New Roman"/>
        <family val="1"/>
      </rPr>
      <t xml:space="preserve"> 00 0000 130 </t>
    </r>
  </si>
  <si>
    <t>Доходы от оказания платных услуг (работ)</t>
  </si>
  <si>
    <r>
      <t xml:space="preserve">000 </t>
    </r>
    <r>
      <rPr>
        <b/>
        <sz val="8"/>
        <rFont val="Times New Roman"/>
        <family val="1"/>
      </rPr>
      <t>1 13 01500</t>
    </r>
    <r>
      <rPr>
        <sz val="8"/>
        <rFont val="Times New Roman"/>
        <family val="1"/>
      </rPr>
      <t xml:space="preserve"> 00 0000 130 </t>
    </r>
  </si>
  <si>
    <t xml:space="preserve">Плата за оказание услуг по присоединению объектов дорожного сервиса к автомобильным дорогам общего пользования </t>
  </si>
  <si>
    <r>
      <t xml:space="preserve">892 </t>
    </r>
    <r>
      <rPr>
        <b/>
        <sz val="8"/>
        <rFont val="Times New Roman"/>
        <family val="1"/>
      </rPr>
      <t>1 13 01530</t>
    </r>
    <r>
      <rPr>
        <sz val="8"/>
        <rFont val="Times New Roman"/>
        <family val="1"/>
      </rPr>
      <t xml:space="preserve"> 04 0000 130 </t>
    </r>
  </si>
  <si>
    <t xml:space="preserve"> - 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</si>
  <si>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r>
      <t xml:space="preserve">000 </t>
    </r>
    <r>
      <rPr>
        <b/>
        <sz val="8"/>
        <rFont val="Times New Roman"/>
        <family val="1"/>
      </rPr>
      <t>1 13 02000</t>
    </r>
    <r>
      <rPr>
        <sz val="8"/>
        <rFont val="Times New Roman"/>
        <family val="1"/>
      </rPr>
      <t xml:space="preserve"> 00 0000 130 </t>
    </r>
  </si>
  <si>
    <t>Доходы от компенсации затрат государства</t>
  </si>
  <si>
    <r>
      <t xml:space="preserve">000 </t>
    </r>
    <r>
      <rPr>
        <b/>
        <sz val="8"/>
        <rFont val="Times New Roman"/>
        <family val="1"/>
      </rPr>
      <t>1 13 02060</t>
    </r>
    <r>
      <rPr>
        <sz val="8"/>
        <rFont val="Times New Roman"/>
        <family val="1"/>
      </rPr>
      <t xml:space="preserve"> 00 0000 130 </t>
    </r>
  </si>
  <si>
    <t>Доходы, поступающие в порядке возмещения расходов, понесённых в связи с эксплуатацией имущества</t>
  </si>
  <si>
    <r>
      <t xml:space="preserve">000 </t>
    </r>
    <r>
      <rPr>
        <b/>
        <sz val="8"/>
        <rFont val="Times New Roman"/>
        <family val="1"/>
      </rPr>
      <t>1 13 02064</t>
    </r>
    <r>
      <rPr>
        <sz val="8"/>
        <rFont val="Times New Roman"/>
        <family val="1"/>
      </rPr>
      <t xml:space="preserve"> 04 0000 130 </t>
    </r>
  </si>
  <si>
    <t xml:space="preserve"> - доходы, поступающие в порядке возмещения расходов, понесённых в связи с эксплуатацией имущества городских округов </t>
  </si>
  <si>
    <r>
      <t xml:space="preserve">000 </t>
    </r>
    <r>
      <rPr>
        <b/>
        <sz val="8"/>
        <rFont val="Times New Roman"/>
        <family val="1"/>
      </rPr>
      <t>1 13 02990</t>
    </r>
    <r>
      <rPr>
        <sz val="8"/>
        <rFont val="Times New Roman"/>
        <family val="1"/>
      </rPr>
      <t xml:space="preserve"> 00 0000 130 </t>
    </r>
  </si>
  <si>
    <t>Прочие доходы от компенсации затрат государства</t>
  </si>
  <si>
    <r>
      <t xml:space="preserve">892 </t>
    </r>
    <r>
      <rPr>
        <b/>
        <sz val="8"/>
        <rFont val="Times New Roman"/>
        <family val="1"/>
      </rPr>
      <t>1 13 02994</t>
    </r>
    <r>
      <rPr>
        <sz val="8"/>
        <rFont val="Times New Roman"/>
        <family val="1"/>
      </rPr>
      <t xml:space="preserve"> 04 0000 130 </t>
    </r>
  </si>
  <si>
    <t xml:space="preserve"> - прочие доходы от  компенсации затрат бюджетов городских округов</t>
  </si>
  <si>
    <r>
      <t xml:space="preserve">000 </t>
    </r>
    <r>
      <rPr>
        <b/>
        <sz val="8"/>
        <rFont val="Times New Roman"/>
        <family val="1"/>
      </rPr>
      <t>1 14 00000</t>
    </r>
    <r>
      <rPr>
        <sz val="8"/>
        <rFont val="Times New Roman"/>
        <family val="1"/>
      </rPr>
      <t xml:space="preserve"> 00 0000 000 </t>
    </r>
  </si>
  <si>
    <t>Доходы от продажи материальных и нематериальных активов</t>
  </si>
  <si>
    <r>
      <t xml:space="preserve">000 </t>
    </r>
    <r>
      <rPr>
        <b/>
        <sz val="8"/>
        <rFont val="Times New Roman"/>
        <family val="1"/>
      </rPr>
      <t>1 14 01000</t>
    </r>
    <r>
      <rPr>
        <sz val="8"/>
        <rFont val="Times New Roman"/>
        <family val="1"/>
      </rPr>
      <t xml:space="preserve"> 00 0000 410 </t>
    </r>
  </si>
  <si>
    <t>Доходы от продажи квартир</t>
  </si>
  <si>
    <r>
      <t xml:space="preserve">892 </t>
    </r>
    <r>
      <rPr>
        <b/>
        <sz val="8"/>
        <rFont val="Times New Roman"/>
        <family val="1"/>
      </rPr>
      <t xml:space="preserve">1 14 01040 </t>
    </r>
    <r>
      <rPr>
        <sz val="8"/>
        <rFont val="Times New Roman"/>
        <family val="1"/>
      </rPr>
      <t xml:space="preserve">04 0000 410 </t>
    </r>
  </si>
  <si>
    <t xml:space="preserve"> - доходы от продажи квартир, находящихся в собственности городских округов</t>
  </si>
  <si>
    <r>
      <t xml:space="preserve">000 </t>
    </r>
    <r>
      <rPr>
        <b/>
        <sz val="8"/>
        <rFont val="Times New Roman"/>
        <family val="1"/>
      </rPr>
      <t>1 14 02000</t>
    </r>
    <r>
      <rPr>
        <sz val="8"/>
        <rFont val="Times New Roman"/>
        <family val="1"/>
      </rPr>
      <t xml:space="preserve"> 00 0000 000 </t>
    </r>
  </si>
  <si>
    <r>
      <t xml:space="preserve">Доходы </t>
    </r>
    <r>
      <rPr>
        <b/>
        <sz val="9"/>
        <rFont val="Times New Roman"/>
        <family val="1"/>
      </rPr>
      <t>от реализации имущества</t>
    </r>
    <r>
      <rPr>
        <sz val="9"/>
        <rFont val="Times New Roman"/>
        <family val="1"/>
      </rPr>
      <t>, находящегося в гос.и муниц.соб-ти  (за исключ.движимого имущ-ва бюдж. и автон-ых учреждений, а также имущ-ва гос.и мун. унитарных предприятий, в том числе казенных)</t>
    </r>
  </si>
  <si>
    <r>
      <t xml:space="preserve">000 </t>
    </r>
    <r>
      <rPr>
        <b/>
        <sz val="8"/>
        <rFont val="Times New Roman"/>
        <family val="1"/>
      </rPr>
      <t>1 14 02040</t>
    </r>
    <r>
      <rPr>
        <sz val="8"/>
        <rFont val="Times New Roman"/>
        <family val="1"/>
      </rPr>
      <t xml:space="preserve"> 04 0000 410</t>
    </r>
  </si>
  <si>
    <t>Доходы от реализации имущества, находящегося в собственности городских округов (за исключением движимого имущества муни- 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</si>
  <si>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 xml:space="preserve">892 </t>
    </r>
    <r>
      <rPr>
        <b/>
        <sz val="8"/>
        <rFont val="Times New Roman"/>
        <family val="1"/>
      </rPr>
      <t>1 14 02043</t>
    </r>
    <r>
      <rPr>
        <sz val="8"/>
        <rFont val="Times New Roman"/>
        <family val="1"/>
      </rPr>
      <t xml:space="preserve"> 04 0000 410</t>
    </r>
  </si>
  <si>
    <t xml:space="preserve"> -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</si>
  <si>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 xml:space="preserve">000 </t>
    </r>
    <r>
      <rPr>
        <b/>
        <sz val="8"/>
        <rFont val="Times New Roman"/>
        <family val="1"/>
      </rPr>
      <t>1 14 06000</t>
    </r>
    <r>
      <rPr>
        <sz val="8"/>
        <rFont val="Times New Roman"/>
        <family val="1"/>
      </rPr>
      <t xml:space="preserve"> 00 0000 430</t>
    </r>
  </si>
  <si>
    <r>
      <t xml:space="preserve">Доходы </t>
    </r>
    <r>
      <rPr>
        <b/>
        <sz val="9"/>
        <rFont val="Times New Roman"/>
        <family val="1"/>
      </rPr>
      <t>от продажи земельных участков</t>
    </r>
    <r>
      <rPr>
        <sz val="9"/>
        <rFont val="Times New Roman"/>
        <family val="1"/>
      </rPr>
      <t>, нах-ся в государственной и муниципальной собственности</t>
    </r>
  </si>
  <si>
    <r>
      <t xml:space="preserve">000 </t>
    </r>
    <r>
      <rPr>
        <b/>
        <sz val="8"/>
        <rFont val="Times New Roman"/>
        <family val="1"/>
      </rPr>
      <t>1 14 06010</t>
    </r>
    <r>
      <rPr>
        <sz val="8"/>
        <rFont val="Times New Roman"/>
        <family val="1"/>
      </rPr>
      <t xml:space="preserve"> 00 0000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430</t>
    </r>
  </si>
  <si>
    <t>Доходы от продажи земельных участков, государственная собственность на которые не разграничена</t>
  </si>
  <si>
    <r>
      <t xml:space="preserve"> 892 </t>
    </r>
    <r>
      <rPr>
        <b/>
        <sz val="8"/>
        <rFont val="Times New Roman"/>
        <family val="1"/>
      </rPr>
      <t>1 14 06012</t>
    </r>
    <r>
      <rPr>
        <sz val="8"/>
        <rFont val="Times New Roman"/>
        <family val="1"/>
      </rPr>
      <t xml:space="preserve"> 04 0000 430</t>
    </r>
  </si>
  <si>
    <t>- доходы от продажи земельных участков, гос.собственность на которые не разграничена и которые расположены в границах городских округов</t>
  </si>
  <si>
    <r>
      <t xml:space="preserve">000 </t>
    </r>
    <r>
      <rPr>
        <b/>
        <sz val="8"/>
        <rFont val="Times New Roman"/>
        <family val="1"/>
      </rPr>
      <t>1 14 06020</t>
    </r>
    <r>
      <rPr>
        <sz val="8"/>
        <rFont val="Times New Roman"/>
        <family val="1"/>
      </rPr>
      <t xml:space="preserve"> 00 0000 430</t>
    </r>
  </si>
  <si>
    <t>Доходы от продажи земельных участков, гос.соб-ть на которые разграничена (за исключением зем.участков бюджетных и автономных учреждений)</t>
  </si>
  <si>
    <r>
      <t xml:space="preserve">892 </t>
    </r>
    <r>
      <rPr>
        <b/>
        <sz val="8"/>
        <rFont val="Times New Roman"/>
        <family val="1"/>
      </rPr>
      <t>1 14 06024</t>
    </r>
    <r>
      <rPr>
        <sz val="8"/>
        <rFont val="Times New Roman"/>
        <family val="1"/>
      </rPr>
      <t xml:space="preserve"> 04 0000 430</t>
    </r>
  </si>
  <si>
    <t>- доходы от продажи земельных участков, нах.в соб-ти гор.окр. (за исключением земельных участков муниципальных бюджетных и автономных учреждений)</t>
  </si>
  <si>
    <r>
      <t xml:space="preserve">000 </t>
    </r>
    <r>
      <rPr>
        <b/>
        <sz val="8"/>
        <rFont val="Times New Roman"/>
        <family val="1"/>
      </rPr>
      <t>1 15 00000</t>
    </r>
    <r>
      <rPr>
        <sz val="8"/>
        <rFont val="Times New Roman"/>
        <family val="1"/>
      </rPr>
      <t xml:space="preserve"> 00 0000 000 </t>
    </r>
  </si>
  <si>
    <t>Административные платежи и сборы</t>
  </si>
  <si>
    <r>
      <t xml:space="preserve">000 </t>
    </r>
    <r>
      <rPr>
        <b/>
        <sz val="8"/>
        <rFont val="Times New Roman"/>
        <family val="1"/>
      </rPr>
      <t>1 15 02000</t>
    </r>
    <r>
      <rPr>
        <sz val="8"/>
        <rFont val="Times New Roman"/>
        <family val="1"/>
      </rPr>
      <t xml:space="preserve"> 00 0000 140 </t>
    </r>
  </si>
  <si>
    <t>Платежи, взимаемые государственными и муниципальными органами (организациями) за выполнение определенных функций</t>
  </si>
  <si>
    <r>
      <t xml:space="preserve">000 </t>
    </r>
    <r>
      <rPr>
        <b/>
        <sz val="8"/>
        <rFont val="Times New Roman"/>
        <family val="1"/>
      </rPr>
      <t>1 15 02040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19</t>
    </r>
    <r>
      <rPr>
        <sz val="8"/>
        <rFont val="Times New Roman"/>
        <family val="1"/>
      </rPr>
      <t xml:space="preserve"> 140 </t>
    </r>
  </si>
  <si>
    <t xml:space="preserve"> - платежи,  взимаемые органами  местного самоуправления  (организациями)  городских округов за выполнение определенных функций</t>
  </si>
  <si>
    <r>
      <t xml:space="preserve">000 </t>
    </r>
    <r>
      <rPr>
        <b/>
        <sz val="8"/>
        <rFont val="Times New Roman"/>
        <family val="1"/>
      </rPr>
      <t>1 15 02040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21</t>
    </r>
    <r>
      <rPr>
        <sz val="8"/>
        <rFont val="Times New Roman"/>
        <family val="1"/>
      </rPr>
      <t xml:space="preserve"> 140 </t>
    </r>
  </si>
  <si>
    <r>
      <t xml:space="preserve">000 </t>
    </r>
    <r>
      <rPr>
        <b/>
        <sz val="8"/>
        <rFont val="Times New Roman"/>
        <family val="1"/>
      </rPr>
      <t>1 16 00000</t>
    </r>
    <r>
      <rPr>
        <sz val="8"/>
        <rFont val="Times New Roman"/>
        <family val="1"/>
      </rPr>
      <t xml:space="preserve"> 00 0000 000 </t>
    </r>
  </si>
  <si>
    <t>Штрафы, санкции, возмещение ущерба</t>
  </si>
  <si>
    <r>
      <t xml:space="preserve">000 </t>
    </r>
    <r>
      <rPr>
        <b/>
        <sz val="8"/>
        <rFont val="Times New Roman"/>
        <family val="1"/>
      </rPr>
      <t>1 16 03000</t>
    </r>
    <r>
      <rPr>
        <sz val="8"/>
        <rFont val="Times New Roman"/>
        <family val="1"/>
      </rPr>
      <t xml:space="preserve"> 00 0000 140</t>
    </r>
  </si>
  <si>
    <t>Денежные взыскания (штрафы) за нарушение законодательства о налогах и сборах</t>
  </si>
  <si>
    <r>
      <t xml:space="preserve">182 </t>
    </r>
    <r>
      <rPr>
        <b/>
        <sz val="8"/>
        <rFont val="Times New Roman"/>
        <family val="1"/>
      </rPr>
      <t>1 16 03010</t>
    </r>
    <r>
      <rPr>
        <sz val="8"/>
        <rFont val="Times New Roman"/>
        <family val="1"/>
      </rPr>
      <t xml:space="preserve"> 01 0000 140</t>
    </r>
  </si>
  <si>
    <t xml:space="preserve"> -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НК РФ</t>
  </si>
  <si>
    <r>
      <t xml:space="preserve">182 </t>
    </r>
    <r>
      <rPr>
        <b/>
        <sz val="8"/>
        <rFont val="Times New Roman"/>
        <family val="1"/>
      </rPr>
      <t>1 16 03030</t>
    </r>
    <r>
      <rPr>
        <sz val="8"/>
        <rFont val="Times New Roman"/>
        <family val="1"/>
      </rPr>
      <t xml:space="preserve"> 01 0000 140 </t>
    </r>
  </si>
  <si>
    <t xml:space="preserve"> -денежные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</si>
  <si>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r>
      <t xml:space="preserve">182 </t>
    </r>
    <r>
      <rPr>
        <b/>
        <sz val="8"/>
        <rFont val="Times New Roman"/>
        <family val="1"/>
      </rPr>
      <t>1 16 06000</t>
    </r>
    <r>
      <rPr>
        <sz val="8"/>
        <rFont val="Times New Roman"/>
        <family val="1"/>
      </rPr>
      <t xml:space="preserve"> 01 0000 140</t>
    </r>
  </si>
  <si>
    <t xml:space="preserve">Денежные взыскания (штрафы) за нарушение зак-ва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</si>
  <si>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r>
      <t xml:space="preserve">000 </t>
    </r>
    <r>
      <rPr>
        <b/>
        <sz val="8"/>
        <rFont val="Times New Roman"/>
        <family val="1"/>
      </rPr>
      <t>1 16 08000</t>
    </r>
    <r>
      <rPr>
        <sz val="8"/>
        <rFont val="Times New Roman"/>
        <family val="1"/>
      </rPr>
      <t xml:space="preserve"> 01 0000 140</t>
    </r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</si>
  <si>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</si>
  <si>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r>
      <t xml:space="preserve">000 </t>
    </r>
    <r>
      <rPr>
        <b/>
        <sz val="8"/>
        <rFont val="Times New Roman"/>
        <family val="1"/>
      </rPr>
      <t>1 16 08010</t>
    </r>
    <r>
      <rPr>
        <sz val="8"/>
        <rFont val="Times New Roman"/>
        <family val="1"/>
      </rPr>
      <t xml:space="preserve"> 01 0000 140</t>
    </r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</si>
  <si>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</si>
  <si>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r>
      <t xml:space="preserve">000 </t>
    </r>
    <r>
      <rPr>
        <b/>
        <sz val="8"/>
        <rFont val="Times New Roman"/>
        <family val="1"/>
      </rPr>
      <t>1 16 08020</t>
    </r>
    <r>
      <rPr>
        <sz val="8"/>
        <rFont val="Times New Roman"/>
        <family val="1"/>
      </rPr>
      <t xml:space="preserve"> 01 0000 140</t>
    </r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</si>
  <si>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</si>
  <si>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r>
      <t xml:space="preserve">000 </t>
    </r>
    <r>
      <rPr>
        <b/>
        <sz val="8"/>
        <rFont val="Times New Roman"/>
        <family val="1"/>
      </rPr>
      <t>1 16 21000</t>
    </r>
    <r>
      <rPr>
        <sz val="8"/>
        <rFont val="Times New Roman"/>
        <family val="1"/>
      </rPr>
      <t xml:space="preserve"> 00 0000 140</t>
    </r>
  </si>
  <si>
    <t>Денежные взыскания (штрафы) и иные суммы, взыскиваемые с лиц, виновных в совершении преступлений, и  в возмещение ущерба имуществу</t>
  </si>
  <si>
    <r>
      <t xml:space="preserve">000 </t>
    </r>
    <r>
      <rPr>
        <b/>
        <sz val="8"/>
        <rFont val="Times New Roman"/>
        <family val="1"/>
      </rPr>
      <t>1 16 21040</t>
    </r>
    <r>
      <rPr>
        <sz val="8"/>
        <rFont val="Times New Roman"/>
        <family val="1"/>
      </rPr>
      <t xml:space="preserve"> 04 0000 140</t>
    </r>
  </si>
  <si>
    <t xml:space="preserve"> -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</si>
  <si>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r>
      <t xml:space="preserve">000 </t>
    </r>
    <r>
      <rPr>
        <b/>
        <sz val="8"/>
        <rFont val="Times New Roman"/>
        <family val="1"/>
      </rPr>
      <t>1 16 25000</t>
    </r>
    <r>
      <rPr>
        <sz val="8"/>
        <rFont val="Times New Roman"/>
        <family val="1"/>
      </rPr>
      <t xml:space="preserve"> 00 0000 140  </t>
    </r>
  </si>
  <si>
    <t>Денежные взыскания (штрафы) за нарушение законодательства РФ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ресурсов,земельного законодательства, лесного законодательства, водного законодательства</t>
  </si>
  <si>
    <r>
      <t xml:space="preserve">000 </t>
    </r>
    <r>
      <rPr>
        <b/>
        <sz val="8"/>
        <rFont val="Times New Roman"/>
        <family val="1"/>
      </rPr>
      <t>1 16 25010</t>
    </r>
    <r>
      <rPr>
        <sz val="8"/>
        <rFont val="Times New Roman"/>
        <family val="1"/>
      </rPr>
      <t xml:space="preserve"> 01 0000 140  </t>
    </r>
  </si>
  <si>
    <t xml:space="preserve"> -денежные взыскания (штрафы) за нарушение законодательства РФ о недрах</t>
  </si>
  <si>
    <r>
      <t xml:space="preserve">000 </t>
    </r>
    <r>
      <rPr>
        <b/>
        <sz val="8"/>
        <rFont val="Times New Roman"/>
        <family val="1"/>
      </rPr>
      <t>1 16 25030</t>
    </r>
    <r>
      <rPr>
        <sz val="8"/>
        <rFont val="Times New Roman"/>
        <family val="1"/>
      </rPr>
      <t xml:space="preserve"> 01 0000 140  </t>
    </r>
  </si>
  <si>
    <t xml:space="preserve"> -денежные взыскания (штрафы) за нарушение законодательства РФ  об охране и использовании животного мира</t>
  </si>
  <si>
    <r>
      <t xml:space="preserve">000 </t>
    </r>
    <r>
      <rPr>
        <b/>
        <sz val="8"/>
        <rFont val="Times New Roman"/>
        <family val="1"/>
      </rPr>
      <t>1 16 25050</t>
    </r>
    <r>
      <rPr>
        <sz val="8"/>
        <rFont val="Times New Roman"/>
        <family val="1"/>
      </rPr>
      <t xml:space="preserve"> 01 0000 140  </t>
    </r>
  </si>
  <si>
    <t xml:space="preserve"> -денежные взыскания (штрафы) за нарушение законодательства в области охраны окружающей среды</t>
  </si>
  <si>
    <r>
      <t xml:space="preserve"> 000 </t>
    </r>
    <r>
      <rPr>
        <b/>
        <sz val="8"/>
        <rFont val="Times New Roman"/>
        <family val="1"/>
      </rPr>
      <t>1 16 25060</t>
    </r>
    <r>
      <rPr>
        <sz val="8"/>
        <rFont val="Times New Roman"/>
        <family val="1"/>
      </rPr>
      <t xml:space="preserve"> 01 0000 140  </t>
    </r>
  </si>
  <si>
    <t xml:space="preserve"> -денежные взыскания (штрафы) за нарушение земельного законодательства</t>
  </si>
  <si>
    <r>
      <t xml:space="preserve">141 </t>
    </r>
    <r>
      <rPr>
        <b/>
        <sz val="8"/>
        <rFont val="Times New Roman"/>
        <family val="1"/>
      </rPr>
      <t>1 16 28000</t>
    </r>
    <r>
      <rPr>
        <sz val="8"/>
        <rFont val="Times New Roman"/>
        <family val="1"/>
      </rPr>
      <t xml:space="preserve"> 01 0000 140</t>
    </r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</si>
  <si>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</si>
  <si>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r>
      <t xml:space="preserve">188 </t>
    </r>
    <r>
      <rPr>
        <b/>
        <sz val="8"/>
        <rFont val="Times New Roman"/>
        <family val="1"/>
      </rPr>
      <t>1 16 30000</t>
    </r>
    <r>
      <rPr>
        <sz val="8"/>
        <rFont val="Times New Roman"/>
        <family val="1"/>
      </rPr>
      <t xml:space="preserve"> 01 0000 140 </t>
    </r>
  </si>
  <si>
    <t>Денежные взыскания (штрафы) за правонарушения в области дорожного движения</t>
  </si>
  <si>
    <r>
      <t xml:space="preserve">188 </t>
    </r>
    <r>
      <rPr>
        <b/>
        <sz val="8"/>
        <rFont val="Times New Roman"/>
        <family val="1"/>
      </rPr>
      <t>1 16 30030</t>
    </r>
    <r>
      <rPr>
        <sz val="8"/>
        <rFont val="Times New Roman"/>
        <family val="1"/>
      </rPr>
      <t xml:space="preserve"> 01 0000 140 </t>
    </r>
  </si>
  <si>
    <t xml:space="preserve"> - прочие денежные взыскания (штрафы) за  правонарушения в области дорожного движения</t>
  </si>
  <si>
    <r>
      <t xml:space="preserve">000 </t>
    </r>
    <r>
      <rPr>
        <b/>
        <sz val="8"/>
        <rFont val="Times New Roman"/>
        <family val="1"/>
      </rPr>
      <t>1 16 33000</t>
    </r>
    <r>
      <rPr>
        <sz val="8"/>
        <rFont val="Times New Roman"/>
        <family val="1"/>
      </rPr>
      <t xml:space="preserve"> 00 0000 140</t>
    </r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</si>
  <si>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</t>
  </si>
  <si>
    <r>
      <t xml:space="preserve">892 </t>
    </r>
    <r>
      <rPr>
        <b/>
        <sz val="8"/>
        <rFont val="Times New Roman"/>
        <family val="1"/>
      </rPr>
      <t>1 16 33040</t>
    </r>
    <r>
      <rPr>
        <sz val="8"/>
        <rFont val="Times New Roman"/>
        <family val="1"/>
      </rPr>
      <t xml:space="preserve"> 04 0000 140</t>
    </r>
  </si>
  <si>
    <t xml:space="preserve"> - 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для нужд городских округов </t>
  </si>
  <si>
    <r>
      <t xml:space="preserve">000 </t>
    </r>
    <r>
      <rPr>
        <b/>
        <sz val="8"/>
        <rFont val="Times New Roman"/>
        <family val="1"/>
      </rPr>
      <t>1 16 37000</t>
    </r>
    <r>
      <rPr>
        <sz val="8"/>
        <rFont val="Times New Roman"/>
        <family val="1"/>
      </rPr>
      <t xml:space="preserve"> 00 0000 140</t>
    </r>
  </si>
  <si>
    <t>Поступления сумм в возмещение вреда, причиняемого автомобиль- ным дорогам транспортными средствами, осуществляющими перевозки тяжеловесных и (или) крупногабаритных грузов</t>
  </si>
  <si>
    <r>
      <t xml:space="preserve">892 </t>
    </r>
    <r>
      <rPr>
        <b/>
        <sz val="8"/>
        <rFont val="Times New Roman"/>
        <family val="1"/>
      </rPr>
      <t>1 16 37030</t>
    </r>
    <r>
      <rPr>
        <sz val="8"/>
        <rFont val="Times New Roman"/>
        <family val="1"/>
      </rPr>
      <t xml:space="preserve"> 04 0000 140</t>
    </r>
  </si>
  <si>
    <t xml:space="preserve"> - поступления сумм в возмещение вреда, причиняемого автомобильным дорогам местного значения транспортными средствами, осуществля- ющими перевозки тяжеловесных и (или) крупногабаритных грузов, зачисляемые в бюджеты городских округов</t>
  </si>
  <si>
    <r>
      <t>000</t>
    </r>
    <r>
      <rPr>
        <b/>
        <sz val="8"/>
        <rFont val="Times New Roman"/>
        <family val="1"/>
      </rPr>
      <t xml:space="preserve"> 1 16 43000</t>
    </r>
    <r>
      <rPr>
        <sz val="8"/>
        <rFont val="Times New Roman"/>
        <family val="1"/>
      </rPr>
      <t xml:space="preserve"> 01 0000 140</t>
    </r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</si>
  <si>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правонарушениях</t>
  </si>
  <si>
    <r>
      <t>000</t>
    </r>
    <r>
      <rPr>
        <b/>
        <sz val="8"/>
        <rFont val="Times New Roman"/>
        <family val="1"/>
      </rPr>
      <t xml:space="preserve"> 1 16 45000</t>
    </r>
    <r>
      <rPr>
        <sz val="8"/>
        <rFont val="Times New Roman"/>
        <family val="1"/>
      </rPr>
      <t xml:space="preserve"> 01 0000 140</t>
    </r>
  </si>
  <si>
    <t>Денежные взыскания (штрафы) за нарушение законодательства Российской Федерации о промышленной безопасности</t>
  </si>
  <si>
    <r>
      <t>000</t>
    </r>
    <r>
      <rPr>
        <b/>
        <sz val="8"/>
        <rFont val="Times New Roman"/>
        <family val="1"/>
      </rPr>
      <t xml:space="preserve"> 1 16 46000</t>
    </r>
    <r>
      <rPr>
        <sz val="8"/>
        <rFont val="Times New Roman"/>
        <family val="1"/>
      </rPr>
      <t xml:space="preserve"> 00 0000 140</t>
    </r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</si>
  <si>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счёт средств дорожных фондов, либо в связи с уклонением от заключения таких контрактов или иных договоров</t>
  </si>
  <si>
    <r>
      <t>892</t>
    </r>
    <r>
      <rPr>
        <b/>
        <sz val="8"/>
        <rFont val="Times New Roman"/>
        <family val="1"/>
      </rPr>
      <t xml:space="preserve"> 1 16 46000</t>
    </r>
    <r>
      <rPr>
        <sz val="8"/>
        <rFont val="Times New Roman"/>
        <family val="1"/>
      </rPr>
      <t xml:space="preserve"> 04 0000 140</t>
    </r>
  </si>
  <si>
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счёт средств муниципальных дорожных фондов городских округов, либо в связи с уклонением от заключения таких контрактов или иных договоров</t>
  </si>
  <si>
    <r>
      <t xml:space="preserve">000 </t>
    </r>
    <r>
      <rPr>
        <b/>
        <sz val="8"/>
        <rFont val="Times New Roman"/>
        <family val="1"/>
      </rPr>
      <t>1 16 90000</t>
    </r>
    <r>
      <rPr>
        <sz val="8"/>
        <rFont val="Times New Roman"/>
        <family val="1"/>
      </rPr>
      <t xml:space="preserve"> 00 0000 140</t>
    </r>
  </si>
  <si>
    <t>Прочие поступления от денежных взысканий (штрафов) и иных сумм в возмещение ущерба</t>
  </si>
  <si>
    <r>
      <t xml:space="preserve">000 </t>
    </r>
    <r>
      <rPr>
        <b/>
        <sz val="8"/>
        <rFont val="Times New Roman"/>
        <family val="1"/>
      </rPr>
      <t>1 16 90040</t>
    </r>
    <r>
      <rPr>
        <sz val="8"/>
        <rFont val="Times New Roman"/>
        <family val="1"/>
      </rPr>
      <t xml:space="preserve"> 04 0000 140 </t>
    </r>
  </si>
  <si>
    <t>- прочие поступления от денежных взысканий (штрафов) и иных сумм в возмещение ущерба, зачисляемые в бюджеты городских округов</t>
  </si>
  <si>
    <t>000 1 17 00000 00 0000 000</t>
  </si>
  <si>
    <t xml:space="preserve">Прочие неналоговые доходы </t>
  </si>
  <si>
    <r>
      <t xml:space="preserve">000 </t>
    </r>
    <r>
      <rPr>
        <b/>
        <sz val="8"/>
        <rFont val="Times New Roman"/>
        <family val="1"/>
      </rPr>
      <t>1 17 05000</t>
    </r>
    <r>
      <rPr>
        <sz val="8"/>
        <rFont val="Times New Roman"/>
        <family val="1"/>
      </rPr>
      <t xml:space="preserve"> 00 0000 180</t>
    </r>
  </si>
  <si>
    <r>
      <t xml:space="preserve">892 </t>
    </r>
    <r>
      <rPr>
        <b/>
        <sz val="8"/>
        <rFont val="Times New Roman"/>
        <family val="1"/>
      </rPr>
      <t>1 17 05040</t>
    </r>
    <r>
      <rPr>
        <sz val="8"/>
        <rFont val="Times New Roman"/>
        <family val="1"/>
      </rPr>
      <t xml:space="preserve"> 04 0000 180</t>
    </r>
  </si>
  <si>
    <t xml:space="preserve"> -прочие неналоговые доходы бюджетов городских округов</t>
  </si>
  <si>
    <r>
      <t xml:space="preserve">892 </t>
    </r>
    <r>
      <rPr>
        <b/>
        <sz val="8"/>
        <rFont val="Times New Roman"/>
        <family val="1"/>
      </rPr>
      <t>1 17 05040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19</t>
    </r>
    <r>
      <rPr>
        <sz val="8"/>
        <rFont val="Times New Roman"/>
        <family val="1"/>
      </rPr>
      <t xml:space="preserve"> 180</t>
    </r>
  </si>
  <si>
    <r>
      <t xml:space="preserve">892 </t>
    </r>
    <r>
      <rPr>
        <b/>
        <sz val="8"/>
        <rFont val="Times New Roman"/>
        <family val="1"/>
      </rPr>
      <t>1 17 05040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22</t>
    </r>
    <r>
      <rPr>
        <sz val="8"/>
        <rFont val="Times New Roman"/>
        <family val="1"/>
      </rPr>
      <t xml:space="preserve"> 180</t>
    </r>
  </si>
  <si>
    <t xml:space="preserve"> -прочие неналоговые доходы бюджетов городских округов (на формирование муниципального дорожного фонда)</t>
  </si>
  <si>
    <r>
      <t xml:space="preserve">Итого: </t>
    </r>
    <r>
      <rPr>
        <b/>
        <i/>
        <sz val="11"/>
        <rFont val="Times New Roman"/>
        <family val="1"/>
      </rPr>
      <t>неналоговые</t>
    </r>
    <r>
      <rPr>
        <b/>
        <sz val="11"/>
        <rFont val="Times New Roman"/>
        <family val="1"/>
      </rPr>
      <t xml:space="preserve"> доходы </t>
    </r>
  </si>
  <si>
    <t xml:space="preserve">000 2 00 00000 00 0000 000 </t>
  </si>
  <si>
    <t>БЕЗВОЗМЕЗДНЫЕ ПОСТУПЛЕНИЯ</t>
  </si>
  <si>
    <t>Удельный вес (в общем объёме доходов),%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</si>
  <si>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</si>
  <si>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</si>
  <si>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r>
      <t xml:space="preserve">000 2 02 </t>
    </r>
    <r>
      <rPr>
        <b/>
        <sz val="8"/>
        <rFont val="Times New Roman"/>
        <family val="1"/>
      </rPr>
      <t>10000</t>
    </r>
    <r>
      <rPr>
        <sz val="8"/>
        <rFont val="Times New Roman"/>
        <family val="1"/>
      </rPr>
      <t xml:space="preserve"> 00 0000 151</t>
    </r>
  </si>
  <si>
    <t xml:space="preserve"> Дотации бюджетам субъектов Российской Федерации и муниципальных образований</t>
  </si>
  <si>
    <r>
      <t xml:space="preserve">892 2 02 </t>
    </r>
    <r>
      <rPr>
        <b/>
        <sz val="8"/>
        <rFont val="Times New Roman"/>
        <family val="1"/>
      </rPr>
      <t>15001</t>
    </r>
    <r>
      <rPr>
        <sz val="8"/>
        <rFont val="Times New Roman"/>
        <family val="1"/>
      </rPr>
      <t xml:space="preserve"> 04 0000 151</t>
    </r>
  </si>
  <si>
    <t>Дотации бюджетам городских округов на выравнивание бюджетной обеспеченности</t>
  </si>
  <si>
    <r>
      <t xml:space="preserve">892 2 02 </t>
    </r>
    <r>
      <rPr>
        <b/>
        <sz val="8"/>
        <rFont val="Times New Roman"/>
        <family val="1"/>
      </rPr>
      <t>15002</t>
    </r>
    <r>
      <rPr>
        <sz val="8"/>
        <rFont val="Times New Roman"/>
        <family val="1"/>
      </rPr>
      <t xml:space="preserve"> 04 0000 151</t>
    </r>
  </si>
  <si>
    <t>Дотации бюджетам городских округов на поддержку мер по обеспечению сбалансированности бюджетов</t>
  </si>
  <si>
    <r>
      <t xml:space="preserve">000 2 02 </t>
    </r>
    <r>
      <rPr>
        <b/>
        <sz val="8"/>
        <rFont val="Times New Roman"/>
        <family val="1"/>
      </rPr>
      <t>20000</t>
    </r>
    <r>
      <rPr>
        <sz val="8"/>
        <rFont val="Times New Roman"/>
        <family val="1"/>
      </rPr>
      <t xml:space="preserve"> 00 0000 151</t>
    </r>
  </si>
  <si>
    <t xml:space="preserve"> Субсидии  (всего)</t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</si>
  <si>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20051</t>
    </r>
    <r>
      <rPr>
        <sz val="8"/>
        <rFont val="Times New Roman"/>
        <family val="1"/>
      </rPr>
      <t xml:space="preserve"> 04 0000 151</t>
    </r>
  </si>
  <si>
    <t>На реализацию федеральных целевых программ (свод)</t>
  </si>
  <si>
    <t>в том числе:</t>
  </si>
  <si>
    <t xml:space="preserve"> - Программа "Жилище" на 2015-2020 годы. Подпрограмма "Обеспечение жильем молодых семей" </t>
  </si>
  <si>
    <t xml:space="preserve"> - за счёт федеральных средств</t>
  </si>
  <si>
    <t xml:space="preserve"> - за счёт областных средств</t>
  </si>
  <si>
    <r>
      <t xml:space="preserve">000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20077</t>
    </r>
    <r>
      <rPr>
        <sz val="8"/>
        <rFont val="Times New Roman"/>
        <family val="1"/>
      </rPr>
      <t xml:space="preserve"> 00 0000 151</t>
    </r>
  </si>
  <si>
    <t>На софинансирование капитальных вложений в объекты (государственной) муниципальной собственности</t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</si>
  <si>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20077</t>
    </r>
    <r>
      <rPr>
        <sz val="8"/>
        <rFont val="Times New Roman"/>
        <family val="1"/>
      </rPr>
      <t xml:space="preserve"> 04 0000 151</t>
    </r>
  </si>
  <si>
    <t>На софинансирование капитальных вложений в объекты муниципальной собственности</t>
  </si>
  <si>
    <r>
      <t xml:space="preserve"> - на строительство (реконструкцию) дорог  </t>
    </r>
    <r>
      <rPr>
        <b/>
        <sz val="7"/>
        <rFont val="Times New Roman"/>
        <family val="1"/>
      </rPr>
      <t>(дкл 793</t>
    </r>
    <r>
      <rPr>
        <sz val="8"/>
        <rFont val="Times New Roman"/>
        <family val="1"/>
      </rPr>
      <t xml:space="preserve">) </t>
    </r>
  </si>
  <si>
    <r>
      <t xml:space="preserve"> - на строительство (реконструкцию) дорог  </t>
    </r>
    <r>
      <rPr>
        <b/>
        <sz val="7"/>
        <rFont val="Times New Roman"/>
        <family val="1"/>
      </rPr>
      <t>(дкл 7203</t>
    </r>
    <r>
      <rPr>
        <sz val="8"/>
        <rFont val="Times New Roman"/>
        <family val="1"/>
      </rPr>
      <t xml:space="preserve">) </t>
    </r>
  </si>
  <si>
    <t xml:space="preserve">  - на строительство водопровода в районе "Агролицея" (ул.Круглова, ул.Данкова, ул.Жегалкина), г. Мценска</t>
  </si>
  <si>
    <t xml:space="preserve"> - на строительство канализационной насосной станции с напорного канализационного коллектора в районе "Агролицея", г. Мценска</t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</si>
  <si>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20216</t>
    </r>
    <r>
      <rPr>
        <sz val="8"/>
        <rFont val="Times New Roman"/>
        <family val="1"/>
      </rPr>
      <t xml:space="preserve"> 04 0000 151</t>
    </r>
  </si>
  <si>
    <r>
      <t>На осуществление дорожной деятельности</t>
    </r>
    <r>
      <rPr>
        <sz val="8"/>
        <rFont val="Times New Roman"/>
        <family val="1"/>
      </rPr>
      <t xml:space="preserve"> в отношении автомобиль ных дорог общего пользования, а также капитального ремонта  и ремонта дворовых территорий многоквартирных домов, проездов к дворовым территориям многоквартирных домов населённых пунктов</t>
    </r>
  </si>
  <si>
    <r>
      <t xml:space="preserve">в т.ч: - </t>
    </r>
    <r>
      <rPr>
        <sz val="9"/>
        <rFont val="Times New Roman"/>
        <family val="1"/>
      </rPr>
      <t>за счёт федеральных средств    (</t>
    </r>
    <r>
      <rPr>
        <sz val="8"/>
        <rFont val="Times New Roman"/>
        <family val="1"/>
      </rPr>
      <t>на ремонт автомобильных
            дорог общего пользования местного значения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>(дкл 792)</t>
    </r>
  </si>
  <si>
    <t xml:space="preserve">         - за счёт областных средств   (всего)</t>
  </si>
  <si>
    <r>
      <t xml:space="preserve">из них:   - на ремонт автомобильных дорог общего пользования
               местного значения </t>
    </r>
    <r>
      <rPr>
        <sz val="7"/>
        <rFont val="Times New Roman"/>
        <family val="1"/>
      </rPr>
      <t>(</t>
    </r>
    <r>
      <rPr>
        <b/>
        <sz val="7"/>
        <rFont val="Times New Roman"/>
        <family val="1"/>
      </rPr>
      <t>дкл 7201</t>
    </r>
    <r>
      <rPr>
        <sz val="7"/>
        <rFont val="Times New Roman"/>
        <family val="1"/>
      </rPr>
      <t>)</t>
    </r>
  </si>
  <si>
    <r>
      <t xml:space="preserve">             - на содержание автомобильных дорог общего пользования
               местного значения </t>
    </r>
    <r>
      <rPr>
        <sz val="7"/>
        <rFont val="Times New Roman"/>
        <family val="1"/>
      </rPr>
      <t>(</t>
    </r>
    <r>
      <rPr>
        <b/>
        <sz val="7"/>
        <rFont val="Times New Roman"/>
        <family val="1"/>
      </rPr>
      <t>дкл 7204</t>
    </r>
    <r>
      <rPr>
        <sz val="7"/>
        <rFont val="Times New Roman"/>
        <family val="1"/>
      </rPr>
      <t>)</t>
    </r>
  </si>
  <si>
    <r>
      <t xml:space="preserve">             - на ремонт проездов к дворовым территориям многоквартир- ных домов и дворовых территорий многоквартирных домов  </t>
    </r>
    <r>
      <rPr>
        <sz val="7"/>
        <rFont val="Times New Roman"/>
        <family val="1"/>
      </rPr>
      <t>(</t>
    </r>
    <r>
      <rPr>
        <b/>
        <sz val="7"/>
        <rFont val="Times New Roman"/>
        <family val="1"/>
      </rPr>
      <t>дкл 7301</t>
    </r>
    <r>
      <rPr>
        <sz val="7"/>
        <rFont val="Times New Roman"/>
        <family val="1"/>
      </rPr>
      <t>)</t>
    </r>
  </si>
  <si>
    <r>
      <t xml:space="preserve"> - на устройство (монтаж) недостающих средств организации и регулирования дорожного движения, в том числе светофорных объектов, на пересечении автомобильных дорог с автомобильными и железными дорогами, а также в местах пешеходных переходов в одном уровне  </t>
    </r>
    <r>
      <rPr>
        <sz val="7"/>
        <rFont val="Times New Roman"/>
        <family val="1"/>
      </rPr>
      <t>(</t>
    </r>
    <r>
      <rPr>
        <b/>
        <sz val="7"/>
        <rFont val="Times New Roman"/>
        <family val="1"/>
      </rPr>
      <t>ДКЛ 7304</t>
    </r>
    <r>
      <rPr>
        <sz val="7"/>
        <rFont val="Times New Roman"/>
        <family val="1"/>
      </rPr>
      <t>)</t>
    </r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</si>
  <si>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25007</t>
    </r>
    <r>
      <rPr>
        <sz val="8"/>
        <rFont val="Times New Roman"/>
        <family val="1"/>
      </rPr>
      <t xml:space="preserve"> 04 0000 151</t>
    </r>
  </si>
  <si>
    <t>На реализацию государственной программы Российской Федерации "Доступная среда" на 2011-2020 годы</t>
  </si>
  <si>
    <r>
      <t xml:space="preserve"> - за счёт федеральных средств         (</t>
    </r>
    <r>
      <rPr>
        <sz val="7"/>
        <rFont val="Times New Roman"/>
        <family val="1"/>
      </rPr>
      <t xml:space="preserve">дкл </t>
    </r>
    <r>
      <rPr>
        <b/>
        <sz val="7"/>
        <rFont val="Times New Roman"/>
        <family val="1"/>
      </rPr>
      <t>443</t>
    </r>
    <r>
      <rPr>
        <sz val="8"/>
        <rFont val="Times New Roman"/>
        <family val="1"/>
      </rPr>
      <t>)</t>
    </r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</si>
  <si>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25555</t>
    </r>
    <r>
      <rPr>
        <sz val="8"/>
        <rFont val="Times New Roman"/>
        <family val="1"/>
      </rPr>
      <t xml:space="preserve"> 04 0000 151</t>
    </r>
  </si>
  <si>
    <r>
      <t>На поддержку государственных программы субъектов Российской Федерации и муниципальных программ формирования современной городской среды                 (</t>
    </r>
    <r>
      <rPr>
        <b/>
        <sz val="7"/>
        <rFont val="Times New Roman"/>
        <family val="1"/>
      </rPr>
      <t>дкл 17-992</t>
    </r>
    <r>
      <rPr>
        <sz val="9"/>
        <rFont val="Times New Roman"/>
        <family val="1"/>
      </rPr>
      <t>)</t>
    </r>
  </si>
  <si>
    <r>
      <t xml:space="preserve"> - на благоустройство дворовых территорий</t>
    </r>
    <r>
      <rPr>
        <b/>
        <i/>
        <sz val="8"/>
        <rFont val="Times New Roman"/>
        <family val="1"/>
      </rPr>
      <t xml:space="preserve">   </t>
    </r>
    <r>
      <rPr>
        <b/>
        <sz val="8"/>
        <rFont val="Times New Roman"/>
        <family val="1"/>
      </rPr>
      <t>(</t>
    </r>
    <r>
      <rPr>
        <b/>
        <sz val="7"/>
        <rFont val="Times New Roman"/>
        <family val="1"/>
      </rPr>
      <t>дкл 17-992</t>
    </r>
    <r>
      <rPr>
        <sz val="8"/>
        <rFont val="Times New Roman"/>
        <family val="1"/>
      </rPr>
      <t>)</t>
    </r>
  </si>
  <si>
    <r>
      <t xml:space="preserve"> - на благоустройство общественных территорий</t>
    </r>
    <r>
      <rPr>
        <b/>
        <i/>
        <sz val="8"/>
        <rFont val="Times New Roman"/>
        <family val="1"/>
      </rPr>
      <t xml:space="preserve">   (</t>
    </r>
    <r>
      <rPr>
        <b/>
        <sz val="7"/>
        <rFont val="Times New Roman"/>
        <family val="1"/>
      </rPr>
      <t>дкл 17-992</t>
    </r>
    <r>
      <rPr>
        <i/>
        <sz val="8"/>
        <rFont val="Times New Roman"/>
        <family val="1"/>
      </rPr>
      <t>)</t>
    </r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</si>
  <si>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25560</t>
    </r>
    <r>
      <rPr>
        <sz val="8"/>
        <rFont val="Times New Roman"/>
        <family val="1"/>
      </rPr>
      <t xml:space="preserve"> 04 0000 151</t>
    </r>
  </si>
  <si>
    <r>
      <t>На поддержку обустройства мест массового отдыха населения (городских парков)              (</t>
    </r>
    <r>
      <rPr>
        <b/>
        <sz val="7"/>
        <rFont val="Times New Roman"/>
        <family val="1"/>
      </rPr>
      <t>дкл 17-А38</t>
    </r>
    <r>
      <rPr>
        <sz val="9"/>
        <rFont val="Times New Roman"/>
        <family val="1"/>
      </rPr>
      <t>)</t>
    </r>
  </si>
  <si>
    <r>
      <t xml:space="preserve">892 2 02 </t>
    </r>
    <r>
      <rPr>
        <b/>
        <sz val="8"/>
        <rFont val="Times New Roman"/>
        <family val="1"/>
      </rPr>
      <t>29999</t>
    </r>
    <r>
      <rPr>
        <sz val="8"/>
        <rFont val="Times New Roman"/>
        <family val="1"/>
      </rPr>
      <t xml:space="preserve"> 04 0000 151</t>
    </r>
  </si>
  <si>
    <r>
      <t xml:space="preserve"> Прочие субсидии</t>
    </r>
    <r>
      <rPr>
        <b/>
        <i/>
        <sz val="9"/>
        <rFont val="Times New Roman"/>
        <family val="1"/>
      </rPr>
      <t xml:space="preserve"> бюджетам городских округов</t>
    </r>
  </si>
  <si>
    <t xml:space="preserve"> - на питание учащихся (50% затрат) </t>
  </si>
  <si>
    <t xml:space="preserve"> - на организацию оздоровительной компании детей</t>
  </si>
  <si>
    <r>
      <t xml:space="preserve">000 2 02 </t>
    </r>
    <r>
      <rPr>
        <b/>
        <sz val="8"/>
        <rFont val="Times New Roman"/>
        <family val="1"/>
      </rPr>
      <t>30000</t>
    </r>
    <r>
      <rPr>
        <sz val="8"/>
        <rFont val="Times New Roman"/>
        <family val="1"/>
      </rPr>
      <t xml:space="preserve"> 00 0000 151</t>
    </r>
  </si>
  <si>
    <t xml:space="preserve"> Субвенции  (всего)</t>
  </si>
  <si>
    <r>
      <t xml:space="preserve">892 2 02 </t>
    </r>
    <r>
      <rPr>
        <b/>
        <sz val="8"/>
        <rFont val="Times New Roman"/>
        <family val="1"/>
      </rPr>
      <t>30021</t>
    </r>
    <r>
      <rPr>
        <sz val="8"/>
        <rFont val="Times New Roman"/>
        <family val="1"/>
      </rPr>
      <t xml:space="preserve"> 04 0000 151</t>
    </r>
  </si>
  <si>
    <t xml:space="preserve">Ежемесячное денежное вознаграждение за классное руководство      </t>
  </si>
  <si>
    <r>
      <t xml:space="preserve">892 2 02 </t>
    </r>
    <r>
      <rPr>
        <b/>
        <sz val="8"/>
        <rFont val="Times New Roman"/>
        <family val="1"/>
      </rPr>
      <t>30024</t>
    </r>
    <r>
      <rPr>
        <sz val="8"/>
        <rFont val="Times New Roman"/>
        <family val="1"/>
      </rPr>
      <t xml:space="preserve"> 04 0000 151</t>
    </r>
  </si>
  <si>
    <t xml:space="preserve">На выполнение передаваемых полномочий субъектов РФ </t>
  </si>
  <si>
    <t>Административная комиссия</t>
  </si>
  <si>
    <t>Комиссия по делам несовершеннолетних</t>
  </si>
  <si>
    <t>Полномочия в сфере трудовых отношений</t>
  </si>
  <si>
    <t>Отдел опеки и попечительства</t>
  </si>
  <si>
    <t>На обеспечение бесплатного проезда детям из числа детей-сирот и детей, оставшихся без попечения родителей и лицам из  их числа</t>
  </si>
  <si>
    <t>На обеспечение единовременной выплаты на ремонт жилых помещений, закреплённых на правах собственности за детьми-сиротами и детьми, оставшимися без попечения родителей</t>
  </si>
  <si>
    <r>
      <t xml:space="preserve">892 2 02 </t>
    </r>
    <r>
      <rPr>
        <b/>
        <sz val="8"/>
        <rFont val="Times New Roman"/>
        <family val="1"/>
      </rPr>
      <t>30027</t>
    </r>
    <r>
      <rPr>
        <sz val="8"/>
        <rFont val="Times New Roman"/>
        <family val="1"/>
      </rPr>
      <t xml:space="preserve"> 04 0000 151</t>
    </r>
  </si>
  <si>
    <t xml:space="preserve">На содержание ребёнка в семье опекуна и приёмной семье, а также вознаграждение, причитающееся приёмному родителю        </t>
  </si>
  <si>
    <r>
      <t xml:space="preserve">892 2 02 </t>
    </r>
    <r>
      <rPr>
        <b/>
        <sz val="8"/>
        <rFont val="Times New Roman"/>
        <family val="1"/>
      </rPr>
      <t>30029</t>
    </r>
    <r>
      <rPr>
        <sz val="8"/>
        <rFont val="Times New Roman"/>
        <family val="1"/>
      </rPr>
      <t xml:space="preserve"> 04 0000 151</t>
    </r>
  </si>
  <si>
    <t>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</si>
  <si>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r>
      <t xml:space="preserve">892 2 02 </t>
    </r>
    <r>
      <rPr>
        <b/>
        <sz val="8"/>
        <rFont val="Times New Roman"/>
        <family val="1"/>
      </rPr>
      <t>35082</t>
    </r>
    <r>
      <rPr>
        <sz val="8"/>
        <rFont val="Times New Roman"/>
        <family val="1"/>
      </rPr>
      <t xml:space="preserve"> 04 0000 151</t>
    </r>
  </si>
  <si>
    <t xml:space="preserve"> На предоставление 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</si>
  <si>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r>
      <t xml:space="preserve"> - за счёт федеральных средств  (</t>
    </r>
    <r>
      <rPr>
        <b/>
        <sz val="7"/>
        <rFont val="Times New Roman"/>
        <family val="1"/>
      </rPr>
      <t>дкл 17-780</t>
    </r>
    <r>
      <rPr>
        <sz val="8"/>
        <rFont val="Times New Roman"/>
        <family val="1"/>
      </rPr>
      <t>)</t>
    </r>
  </si>
  <si>
    <r>
      <t xml:space="preserve">892 2 02 </t>
    </r>
    <r>
      <rPr>
        <b/>
        <sz val="8"/>
        <rFont val="Times New Roman"/>
        <family val="1"/>
      </rPr>
      <t>35120</t>
    </r>
    <r>
      <rPr>
        <sz val="8"/>
        <rFont val="Times New Roman"/>
        <family val="1"/>
      </rPr>
      <t xml:space="preserve"> 04 0000 151</t>
    </r>
  </si>
  <si>
    <t>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</si>
  <si>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r>
      <t xml:space="preserve">892 2 02 </t>
    </r>
    <r>
      <rPr>
        <b/>
        <sz val="8"/>
        <rFont val="Times New Roman"/>
        <family val="1"/>
      </rPr>
      <t>35134</t>
    </r>
    <r>
      <rPr>
        <sz val="8"/>
        <rFont val="Times New Roman"/>
        <family val="1"/>
      </rPr>
      <t xml:space="preserve"> 04 0000 151</t>
    </r>
  </si>
  <si>
    <t>На обеспечение жильём отдельных категорий граждан, установленных Федеральныи законом от 12.01.1995г №5-ФЗ "О ветеранах", в соответствии с Указом Президента РФ от 07.05.2009г №714 "Об обеспечении жильем ветеранов Великой Отечественной войны 1941 - 1945 годов"</t>
  </si>
  <si>
    <r>
      <t xml:space="preserve">892 2 02 </t>
    </r>
    <r>
      <rPr>
        <b/>
        <sz val="8"/>
        <rFont val="Times New Roman"/>
        <family val="1"/>
      </rPr>
      <t>35135</t>
    </r>
    <r>
      <rPr>
        <sz val="8"/>
        <rFont val="Times New Roman"/>
        <family val="1"/>
      </rPr>
      <t xml:space="preserve"> 04 0000 151</t>
    </r>
  </si>
  <si>
    <t xml:space="preserve">На обеспечение жильём отдельных категорий граждан, установленных Фед. законами от 12.01.1995г №5-ФЗ "О ветеранах" и от 24.11.1995г №181-ФЗ "О социальной защите инвалидов в Российской Федерации" </t>
  </si>
  <si>
    <r>
      <t xml:space="preserve">892 2 02 </t>
    </r>
    <r>
      <rPr>
        <b/>
        <sz val="8"/>
        <rFont val="Times New Roman"/>
        <family val="1"/>
      </rPr>
      <t>35260</t>
    </r>
    <r>
      <rPr>
        <sz val="8"/>
        <rFont val="Times New Roman"/>
        <family val="1"/>
      </rPr>
      <t xml:space="preserve"> 04 0000 151</t>
    </r>
  </si>
  <si>
    <t xml:space="preserve">На выплату единовременного пособия при всех формах устройства детей, лишённых родительского попечения, в семью </t>
  </si>
  <si>
    <r>
      <t xml:space="preserve">892 2 02 </t>
    </r>
    <r>
      <rPr>
        <b/>
        <sz val="8"/>
        <rFont val="Times New Roman"/>
        <family val="1"/>
      </rPr>
      <t>39999</t>
    </r>
    <r>
      <rPr>
        <sz val="8"/>
        <rFont val="Times New Roman"/>
        <family val="1"/>
      </rPr>
      <t xml:space="preserve"> 04 0000 151</t>
    </r>
  </si>
  <si>
    <r>
      <t>Прочие субвенции</t>
    </r>
    <r>
      <rPr>
        <i/>
        <sz val="9"/>
        <rFont val="Times New Roman"/>
        <family val="1"/>
      </rPr>
      <t xml:space="preserve"> бюджетам городских округов  </t>
    </r>
  </si>
  <si>
    <t xml:space="preserve">На обеспечение образовательного процесса </t>
  </si>
  <si>
    <t>На выплату единовременного пособия и компенсации предметов вещевого обеспечения выпускникам муниципальных учреждений, из числа детей-сирот и детей оставшихся без попечения родителей</t>
  </si>
  <si>
    <t>На выплату единовременного пособия гражданам усыновившим детей-сирот и детей, оставшихся без попечения родителей
 (Закон Орловской обл  от 12.11.2008г № 832-ОЗ)</t>
  </si>
  <si>
    <r>
      <t xml:space="preserve">000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40000</t>
    </r>
    <r>
      <rPr>
        <sz val="8"/>
        <rFont val="Times New Roman"/>
        <family val="1"/>
      </rPr>
      <t xml:space="preserve"> 00 0000 151</t>
    </r>
  </si>
  <si>
    <t>Иные межбюджетные трансферты (всего)</t>
  </si>
  <si>
    <r>
      <t xml:space="preserve">000 2 02 </t>
    </r>
    <r>
      <rPr>
        <b/>
        <sz val="8"/>
        <rFont val="Times New Roman"/>
        <family val="1"/>
      </rPr>
      <t>45144</t>
    </r>
    <r>
      <rPr>
        <sz val="8"/>
        <rFont val="Times New Roman"/>
        <family val="1"/>
      </rPr>
      <t xml:space="preserve"> 04 0000 151</t>
    </r>
  </si>
  <si>
    <t xml:space="preserve"> Межбюджетные трансферты, передаваемые бюджетам городских округов на комплектование книжных фондов библиотек муниципальных образований</t>
  </si>
  <si>
    <r>
      <t xml:space="preserve">000 2 02 </t>
    </r>
    <r>
      <rPr>
        <b/>
        <sz val="8"/>
        <rFont val="Times New Roman"/>
        <family val="1"/>
      </rPr>
      <t>45146</t>
    </r>
    <r>
      <rPr>
        <sz val="8"/>
        <rFont val="Times New Roman"/>
        <family val="1"/>
      </rPr>
      <t xml:space="preserve"> 04 0000 151</t>
    </r>
  </si>
  <si>
    <r>
      <t xml:space="preserve"> Межбюджетные трансферты, передаваемые бюджетам городских округов на подключение общедоступных библиотек Российской Федерации к сети </t>
    </r>
    <r>
      <rPr>
        <sz val="8"/>
        <color indexed="10"/>
        <rFont val="Times New Roman"/>
        <family val="1"/>
      </rPr>
      <t>"Интернет"</t>
    </r>
    <r>
      <rPr>
        <sz val="8"/>
        <rFont val="Times New Roman"/>
        <family val="1"/>
      </rPr>
      <t xml:space="preserve"> и развитие системы библиотечного дела с учётом задачи расширения информационных технологий и оцифровки</t>
    </r>
  </si>
  <si>
    <r>
      <t>892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2 02 </t>
    </r>
    <r>
      <rPr>
        <b/>
        <sz val="8"/>
        <rFont val="Times New Roman"/>
        <family val="1"/>
      </rPr>
      <t>45224</t>
    </r>
    <r>
      <rPr>
        <sz val="8"/>
        <rFont val="Times New Roman"/>
        <family val="1"/>
      </rPr>
      <t xml:space="preserve"> 04 0000 151</t>
    </r>
  </si>
  <si>
    <t xml:space="preserve">  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</si>
  <si>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r>
      <t xml:space="preserve">892 2 02 </t>
    </r>
    <r>
      <rPr>
        <b/>
        <u val="single"/>
        <sz val="8"/>
        <color indexed="10"/>
        <rFont val="Times New Roman"/>
        <family val="1"/>
      </rPr>
      <t>00000</t>
    </r>
    <r>
      <rPr>
        <sz val="8"/>
        <rFont val="Times New Roman"/>
        <family val="1"/>
      </rPr>
      <t xml:space="preserve"> 04 0000 151</t>
    </r>
  </si>
  <si>
    <t>Межбюджетные трансферты, передаваемые бюджетам городских округов на финансовое обеспечение дорожной деятельности в отношении автомобильных дорог общего пользования местного значения</t>
  </si>
  <si>
    <r>
      <t xml:space="preserve">000 2 02 </t>
    </r>
    <r>
      <rPr>
        <b/>
        <sz val="8"/>
        <rFont val="Times New Roman"/>
        <family val="1"/>
      </rPr>
      <t>49999</t>
    </r>
    <r>
      <rPr>
        <sz val="8"/>
        <rFont val="Times New Roman"/>
        <family val="1"/>
      </rPr>
      <t xml:space="preserve"> 00 0000 151</t>
    </r>
  </si>
  <si>
    <t xml:space="preserve"> Прочие межбюджетные трансферты, передаваемые бюджетам </t>
  </si>
  <si>
    <r>
      <t xml:space="preserve">892 2 02 </t>
    </r>
    <r>
      <rPr>
        <b/>
        <sz val="8"/>
        <rFont val="Times New Roman"/>
        <family val="1"/>
      </rPr>
      <t>49999</t>
    </r>
    <r>
      <rPr>
        <sz val="8"/>
        <rFont val="Times New Roman"/>
        <family val="1"/>
      </rPr>
      <t xml:space="preserve"> 04 0000 151</t>
    </r>
  </si>
  <si>
    <t xml:space="preserve">Прочие межбюджетные трансферты, передаваемые бюджетам городских округов </t>
  </si>
  <si>
    <t xml:space="preserve"> - на наказы избирателей</t>
  </si>
  <si>
    <t xml:space="preserve"> - из резервного фонда Правительства Орловской области
(капремонт жилого дома №85 по ул.К.Маркса, в части устранения аварийности квартир №40, 53, 57, 58)                                                            </t>
  </si>
  <si>
    <t>000 2 07 00000 00 0000 000</t>
  </si>
  <si>
    <t>ПРОЧИЕ БЕЗВОЗМЕЗДНЫЕ ПОСТУПЛЕНИЯ</t>
  </si>
  <si>
    <r>
      <t xml:space="preserve">000 </t>
    </r>
    <r>
      <rPr>
        <b/>
        <sz val="8"/>
        <rFont val="Times New Roman"/>
        <family val="1"/>
      </rPr>
      <t>2 07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04000</t>
    </r>
    <r>
      <rPr>
        <sz val="8"/>
        <rFont val="Times New Roman"/>
        <family val="1"/>
      </rPr>
      <t xml:space="preserve"> 04 0000 180</t>
    </r>
  </si>
  <si>
    <t xml:space="preserve"> Прочие безвозмездные поступления в бюджеты городских округов</t>
  </si>
  <si>
    <r>
      <t xml:space="preserve">892 </t>
    </r>
    <r>
      <rPr>
        <b/>
        <sz val="8"/>
        <rFont val="Times New Roman"/>
        <family val="1"/>
      </rPr>
      <t>2 07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04010</t>
    </r>
    <r>
      <rPr>
        <sz val="8"/>
        <rFont val="Times New Roman"/>
        <family val="1"/>
      </rPr>
      <t xml:space="preserve"> 04 0000 180</t>
    </r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</si>
  <si>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</si>
  <si>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r>
      <t xml:space="preserve">892 </t>
    </r>
    <r>
      <rPr>
        <b/>
        <sz val="8"/>
        <rFont val="Times New Roman"/>
        <family val="1"/>
      </rPr>
      <t>2 07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04050</t>
    </r>
    <r>
      <rPr>
        <sz val="8"/>
        <rFont val="Times New Roman"/>
        <family val="1"/>
      </rPr>
      <t xml:space="preserve"> 04 0000 180</t>
    </r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</si>
  <si>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</si>
  <si>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</si>
  <si>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r>
      <t xml:space="preserve">000 </t>
    </r>
    <r>
      <rPr>
        <b/>
        <sz val="8"/>
        <rFont val="Times New Roman"/>
        <family val="1"/>
      </rPr>
      <t>2 19 00000 04</t>
    </r>
    <r>
      <rPr>
        <sz val="8"/>
        <rFont val="Times New Roman"/>
        <family val="1"/>
      </rPr>
      <t xml:space="preserve"> 0000 000</t>
    </r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</si>
  <si>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</si>
  <si>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r>
      <t xml:space="preserve">892 </t>
    </r>
    <r>
      <rPr>
        <b/>
        <sz val="8"/>
        <rFont val="Times New Roman"/>
        <family val="1"/>
      </rPr>
      <t>2 19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60010</t>
    </r>
    <r>
      <rPr>
        <sz val="8"/>
        <rFont val="Times New Roman"/>
        <family val="1"/>
      </rPr>
      <t xml:space="preserve"> 04 0000 151</t>
    </r>
  </si>
  <si>
    <t>Возврат прочих остатков субсидий, субвенций и иных межбюджетных трансфертов, имеющих целевое назначение, прошлых лет из  бюджетов городских округов</t>
  </si>
  <si>
    <t>000 0 00 0000 00 0000 000</t>
  </si>
  <si>
    <t xml:space="preserve">ВСЕГО ДОХОДОВ </t>
  </si>
  <si>
    <t>Из общей суммы доходов:</t>
  </si>
  <si>
    <t xml:space="preserve"> - На выполнение обязательств городского округа</t>
  </si>
  <si>
    <t xml:space="preserve">                    Удельный вес (в общем объёме доходов)</t>
  </si>
  <si>
    <t xml:space="preserve"> - На выполнение областных и федеральных полномочий</t>
  </si>
  <si>
    <r>
      <t>Профицит бюджета (</t>
    </r>
    <r>
      <rPr>
        <b/>
        <sz val="7"/>
        <rFont val="Times New Roman"/>
        <family val="1"/>
      </rPr>
      <t>со знаком "плюс"</t>
    </r>
    <r>
      <rPr>
        <sz val="8"/>
        <rFont val="Times New Roman"/>
        <family val="1"/>
      </rPr>
      <t xml:space="preserve">)                                   или                                                                                             </t>
    </r>
    <r>
      <rPr>
        <b/>
        <sz val="8"/>
        <rFont val="Times New Roman"/>
        <family val="1"/>
      </rPr>
      <t>Дефицит  бюджета (</t>
    </r>
    <r>
      <rPr>
        <b/>
        <sz val="7"/>
        <rFont val="Times New Roman"/>
        <family val="1"/>
      </rPr>
      <t>со знаком "минус"</t>
    </r>
    <r>
      <rPr>
        <b/>
        <sz val="8"/>
        <rFont val="Times New Roman"/>
        <family val="1"/>
      </rPr>
      <t>)</t>
    </r>
  </si>
  <si>
    <t xml:space="preserve">000 01 00 00 00 00 0000 000 </t>
  </si>
  <si>
    <t>Источники внутреннего финансирования дефицита бюджета</t>
  </si>
  <si>
    <t xml:space="preserve">000 01 01 00 00 00 0000 000 </t>
  </si>
  <si>
    <t>Бюджетные кредиты от кредитных организаций  Российской Федерации</t>
  </si>
  <si>
    <t xml:space="preserve">892 01 02 00 00 04 0000 710 </t>
  </si>
  <si>
    <t>Получение кредитов от кредитных организаций бюджетами городских округов в валюте Российской Федерации</t>
  </si>
  <si>
    <t xml:space="preserve">892 01 02 00 00 04 0000 810 </t>
  </si>
  <si>
    <t>Погашение бюджетами городских округов кредитов от кредитных организаций в валюте Российской Федерации</t>
  </si>
  <si>
    <t xml:space="preserve">000 01 03 00 00 00 0000 000 </t>
  </si>
  <si>
    <t>Кредитные соглашения с другими бюджетами бюджетной системы</t>
  </si>
  <si>
    <t xml:space="preserve">892 01 03 00 00 04 0000 710 </t>
  </si>
  <si>
    <t>Получение кредитов от других бюджетов бюджетной системы Российской Федерации бюджетами городских округов  в валюте Российской Федерации</t>
  </si>
  <si>
    <t xml:space="preserve">892 01 03 00 00 04 0000 810 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</si>
  <si>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</si>
  <si>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000 01 05 00 00 00 0000 600 </t>
  </si>
  <si>
    <t>Уменьшение остатков средств бюджетов</t>
  </si>
  <si>
    <t xml:space="preserve">000 01 05 02 00 00 0000 610 </t>
  </si>
  <si>
    <t>Уменьшение прочих остатков средств бюджетов</t>
  </si>
  <si>
    <t xml:space="preserve">892 01 05 02 01 04 0000 610 </t>
  </si>
  <si>
    <t>Уменьшение прочих остатков денежных средств местных бюджетов</t>
  </si>
  <si>
    <t xml:space="preserve"> - на начало отчётного  периода</t>
  </si>
  <si>
    <t xml:space="preserve"> - на конец  отчётного периода</t>
  </si>
  <si>
    <t xml:space="preserve">000 01 06 00 00 00 0000 000 </t>
  </si>
  <si>
    <t>Иные источники внутреннего финансирования дефицита бюджета</t>
  </si>
  <si>
    <t xml:space="preserve">892 01 06 01 00 04 0000 630 </t>
  </si>
  <si>
    <t>Средства от продажи акций и иных форм участия в капитале, находящихся в собственности городских округов</t>
  </si>
  <si>
    <r>
      <t>Приложение</t>
    </r>
    <r>
      <rPr>
        <sz val="8"/>
        <color indexed="10"/>
        <rFont val="Times New Roman"/>
        <family val="1"/>
      </rPr>
      <t xml:space="preserve"> 2</t>
    </r>
  </si>
  <si>
    <t>Изменения в приложение 4 к решению Мценского городского Совета нардных депутатов от 22 декабря 2016 года № 14 - МПА</t>
  </si>
  <si>
    <t>Распределение бюджетных ассигнований в бюджете города Мценска на 2017 год</t>
  </si>
  <si>
    <t>по разделам, подразделам, целевым статьям и видам расходов</t>
  </si>
  <si>
    <t>(тыс. руб.)</t>
  </si>
  <si>
    <t xml:space="preserve">Наименование организаций и показателей </t>
  </si>
  <si>
    <t>Коды классификации расходов</t>
  </si>
  <si>
    <t>Бюджет на 2017 год  (всего)</t>
  </si>
  <si>
    <t>код главы</t>
  </si>
  <si>
    <t>раздел</t>
  </si>
  <si>
    <t>подраздел</t>
  </si>
  <si>
    <t>целевая статья</t>
  </si>
  <si>
    <t>вид расхода</t>
  </si>
  <si>
    <t>за счёт собственных средств</t>
  </si>
  <si>
    <t>за счёт федеральных и областных ср-тв</t>
  </si>
  <si>
    <t>Изменения ("+" или "-")</t>
  </si>
  <si>
    <t>Общегосударственные вопросы</t>
  </si>
  <si>
    <t>892</t>
  </si>
  <si>
    <t>01</t>
  </si>
  <si>
    <t>00</t>
  </si>
  <si>
    <t>00 0 00 00000</t>
  </si>
  <si>
    <t>000</t>
  </si>
  <si>
    <t>Удельный вес (в общем объёме расходов)</t>
  </si>
  <si>
    <t>Глава города</t>
  </si>
  <si>
    <t>02</t>
  </si>
  <si>
    <t>БП 0 00 74010</t>
  </si>
  <si>
    <t>120</t>
  </si>
  <si>
    <t>расходы на выплаты персоналу государственных (муниципальных) органов</t>
  </si>
  <si>
    <t>121</t>
  </si>
  <si>
    <t>129</t>
  </si>
  <si>
    <t>Мценский городской Совет народных депутатов</t>
  </si>
  <si>
    <t>03</t>
  </si>
  <si>
    <t>в т.числе</t>
  </si>
  <si>
    <t>Совет (аппарат)</t>
  </si>
  <si>
    <t>БП 0 00 74020</t>
  </si>
  <si>
    <t>122</t>
  </si>
  <si>
    <t xml:space="preserve">прочая закупка товаров, работ и услуг для обеспечения государственных (муниципальных) нужд  </t>
  </si>
  <si>
    <t>244</t>
  </si>
  <si>
    <t>уплата прочих налогов, сборов</t>
  </si>
  <si>
    <t>852</t>
  </si>
  <si>
    <t>Председатель горсовета</t>
  </si>
  <si>
    <t>БП 0 00 74030</t>
  </si>
  <si>
    <t>Депутаты горсовета</t>
  </si>
  <si>
    <t>БП 0 00 74040</t>
  </si>
  <si>
    <t>123</t>
  </si>
  <si>
    <t>иные выплаты лицам, привлекаемым для выполнения отдельных полномочий</t>
  </si>
  <si>
    <t>Администрация г. Мценска (аппарат)</t>
  </si>
  <si>
    <t>04</t>
  </si>
  <si>
    <t>БП 0 00 74050</t>
  </si>
  <si>
    <t>уплата иных платежей</t>
  </si>
  <si>
    <t>853</t>
  </si>
  <si>
    <t xml:space="preserve"> Судебная система (составление (изменение) списков кандидатов в присяжные заседатели)</t>
  </si>
  <si>
    <t>05</t>
  </si>
  <si>
    <t>Финансовые органы и органы финансового (финансово-бюджетного) надзора (контроля)</t>
  </si>
  <si>
    <t>06</t>
  </si>
  <si>
    <t>в т.ч:</t>
  </si>
  <si>
    <t>Финансовое управление администрации города Мценска</t>
  </si>
  <si>
    <t>БП 0 00 74070</t>
  </si>
  <si>
    <t>Контрольно-счётная палата города</t>
  </si>
  <si>
    <t>БП 0 00 74080</t>
  </si>
  <si>
    <t xml:space="preserve">Выборы </t>
  </si>
  <si>
    <t>07</t>
  </si>
  <si>
    <t>Выборы депутатов городского Совета  (всео)</t>
  </si>
  <si>
    <t>БП 0 00 74090</t>
  </si>
  <si>
    <t xml:space="preserve">Резервные фонды местных администраций </t>
  </si>
  <si>
    <t>11</t>
  </si>
  <si>
    <t>БП 0 00 74110</t>
  </si>
  <si>
    <t>870</t>
  </si>
  <si>
    <t xml:space="preserve">Другие общегосударственные вопросы, всего </t>
  </si>
  <si>
    <t>13</t>
  </si>
  <si>
    <t>в том числе</t>
  </si>
  <si>
    <t>Управление по муниципальному имуществу г. Мценска</t>
  </si>
  <si>
    <t>БП 0 00 74120</t>
  </si>
  <si>
    <t>БП 0 00 71580</t>
  </si>
  <si>
    <t>БП 0 00 71590</t>
  </si>
  <si>
    <t>БП 0 00 71610</t>
  </si>
  <si>
    <t>Итого: по управлению по имуществу и переданным полномочиям</t>
  </si>
  <si>
    <t>013</t>
  </si>
  <si>
    <t xml:space="preserve">Прочие расходы       - всего             </t>
  </si>
  <si>
    <t>БП 0 00 74130</t>
  </si>
  <si>
    <t>премии</t>
  </si>
  <si>
    <t>350</t>
  </si>
  <si>
    <t>иные выплаты населению</t>
  </si>
  <si>
    <t>360</t>
  </si>
  <si>
    <t>испонение судебных актов</t>
  </si>
  <si>
    <t>831</t>
  </si>
  <si>
    <t>Муниципальная программа "О поддержке социально ориентированных некоммерческих организаций в городе Мценске на 2016-2018 годы"</t>
  </si>
  <si>
    <t>П3 0 00 74220</t>
  </si>
  <si>
    <t>630</t>
  </si>
  <si>
    <t>Оценка недвижимости, признание прав и регулирование отношений по гос. и муниципальной собственности  (всего)</t>
  </si>
  <si>
    <t>БП 0 00 74140</t>
  </si>
  <si>
    <r>
      <t xml:space="preserve">закупка товаров, работ, услуг в целях </t>
    </r>
    <r>
      <rPr>
        <i/>
        <sz val="7"/>
        <rFont val="Times New Roman"/>
        <family val="1"/>
      </rPr>
      <t>капитального ремонта</t>
    </r>
    <r>
      <rPr>
        <sz val="7"/>
        <rFont val="Times New Roman"/>
        <family val="1"/>
      </rPr>
      <t xml:space="preserve"> государственного (муниципального) имущества  </t>
    </r>
  </si>
  <si>
    <t>243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</si>
  <si>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</si>
  <si>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</si>
  <si>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>09</t>
  </si>
  <si>
    <t>Муниципальное казённое учреждение "ЕДДС города Мценска"</t>
  </si>
  <si>
    <t>БП 0 00 74610</t>
  </si>
  <si>
    <t>расходы на выплаты персоналу казённых учреждений</t>
  </si>
  <si>
    <t>111</t>
  </si>
  <si>
    <t>112</t>
  </si>
  <si>
    <t>119</t>
  </si>
  <si>
    <t xml:space="preserve">Другие вопросы в области национальной безопасности и правоохранительной деятельности, всего </t>
  </si>
  <si>
    <t>14</t>
  </si>
  <si>
    <t>в т.ч.</t>
  </si>
  <si>
    <t xml:space="preserve">Муниципальная программа "Профилактика правонарушений в городе Мценске на 2017-2019 годы" </t>
  </si>
  <si>
    <t>ПА 0 00 74230</t>
  </si>
  <si>
    <t>323</t>
  </si>
  <si>
    <t xml:space="preserve"> Национальная экономика </t>
  </si>
  <si>
    <t>Дорожное хозяйство (дорожные фонды)</t>
  </si>
  <si>
    <t>Обеспечение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 и проездов к ним</t>
  </si>
  <si>
    <t xml:space="preserve"> - за счёт средств дорожного фонда субъекта</t>
  </si>
  <si>
    <t xml:space="preserve"> - за счёт средств муниципального дорожного фонда</t>
  </si>
  <si>
    <t>- содержание улично-дорожной сети</t>
  </si>
  <si>
    <t xml:space="preserve"> - за счёт средств дорожного фонда субъекта         (дкл 7204)</t>
  </si>
  <si>
    <t>БП 0 00 70550</t>
  </si>
  <si>
    <r>
      <t>П1 1</t>
    </r>
    <r>
      <rPr>
        <sz val="8"/>
        <color indexed="10"/>
        <rFont val="Times New Roman"/>
        <family val="1"/>
      </rPr>
      <t xml:space="preserve"> 00 </t>
    </r>
    <r>
      <rPr>
        <sz val="8"/>
        <rFont val="Times New Roman"/>
        <family val="1"/>
      </rPr>
      <t>74300</t>
    </r>
  </si>
  <si>
    <t xml:space="preserve"> - за счёт средств муниципального дорожного фонда (освещение+ТО)</t>
  </si>
  <si>
    <t>- ремонт улично-дорожной сети</t>
  </si>
  <si>
    <t xml:space="preserve"> - за счёт средств дорожного фонда субъекта         (дкл  792)</t>
  </si>
  <si>
    <t>БП 0 00 53900</t>
  </si>
  <si>
    <t xml:space="preserve"> - за счёт средств дорожного фонда субъекта         (дкл 7201)</t>
  </si>
  <si>
    <r>
      <t>П1 1</t>
    </r>
    <r>
      <rPr>
        <sz val="8"/>
        <color indexed="10"/>
        <rFont val="Times New Roman"/>
        <family val="1"/>
      </rPr>
      <t xml:space="preserve"> 00 74150</t>
    </r>
  </si>
  <si>
    <t>- по предложениям избирателей (муниципальный дорожный фонд)</t>
  </si>
  <si>
    <t>БП 0 00 74190</t>
  </si>
  <si>
    <t>- капитальный ремонт улично-дорожной сети</t>
  </si>
  <si>
    <t>414</t>
  </si>
  <si>
    <t xml:space="preserve"> - за счёт средств дорожного фонда субъекта         (дкл 7304)</t>
  </si>
  <si>
    <t>БП 0 00 72320</t>
  </si>
  <si>
    <t>П1 2 00 74180</t>
  </si>
  <si>
    <t>-строительство (реконструкция) дорог</t>
  </si>
  <si>
    <t xml:space="preserve"> - за счёт средств дорожного фонда субъекта          (дкл  793)</t>
  </si>
  <si>
    <t>БП 0 00 54200</t>
  </si>
  <si>
    <t xml:space="preserve"> - за счёт средств дорожного фонда субъекта          (дкл  7203)</t>
  </si>
  <si>
    <t>БП 0 00 72310</t>
  </si>
  <si>
    <t>П1 1 00 74170</t>
  </si>
  <si>
    <t xml:space="preserve"> - строительство объектов дорожной инфраструктуры в целях повышения безопасности дорожного движения</t>
  </si>
  <si>
    <t xml:space="preserve"> - ремонт проездов к дворовым территориям многоквартирных домов и дворовых территорий многоквартирных домов</t>
  </si>
  <si>
    <t xml:space="preserve"> - за счёт средств дорожного фонда субъекта           (дкл 7301)</t>
  </si>
  <si>
    <r>
      <t>П1 1</t>
    </r>
    <r>
      <rPr>
        <sz val="8"/>
        <color indexed="10"/>
        <rFont val="Times New Roman"/>
        <family val="1"/>
      </rPr>
      <t xml:space="preserve"> 00 </t>
    </r>
    <r>
      <rPr>
        <sz val="8"/>
        <rFont val="Times New Roman"/>
        <family val="1"/>
      </rPr>
      <t>74200</t>
    </r>
  </si>
  <si>
    <t>Другие вопросы в области национальной экономики</t>
  </si>
  <si>
    <t>12</t>
  </si>
  <si>
    <t>Программа "Развитие и поддержка малого и среднего предпринимательства в городе Мценске на 2014-2017 годы"</t>
  </si>
  <si>
    <t>ПБ 0 00 74590</t>
  </si>
  <si>
    <t>811</t>
  </si>
  <si>
    <t>Жилищно-коммунальное хозяйство</t>
  </si>
  <si>
    <t>Жилищное хозяйство</t>
  </si>
  <si>
    <t>в том числе6</t>
  </si>
  <si>
    <t>Поддержка жилищного хозяйства  (всего)</t>
  </si>
  <si>
    <t xml:space="preserve"> - Капитальный ремонт жилого фонда (всего)</t>
  </si>
  <si>
    <t xml:space="preserve"> - взносы собственника по капремонту  
   (за счёт городского бюджета)                                                                                      </t>
  </si>
  <si>
    <t>БП 0 00 74600</t>
  </si>
  <si>
    <t xml:space="preserve"> - резервный фонд Правительства Орловской области (капремонт жилого дома №85 по ул.К.Маркса, в части устранения аварийности квартир №40, 53, 57, 58)                                                                         </t>
  </si>
  <si>
    <t>БП 0 00 70070</t>
  </si>
  <si>
    <t xml:space="preserve"> - Мероприятия в области жилищного хозяйства (всего)</t>
  </si>
  <si>
    <t>- по предложениям избирателей</t>
  </si>
  <si>
    <t>- наказы избирателей депутатам областного Совета</t>
  </si>
  <si>
    <t xml:space="preserve"> БП 0 00 72650</t>
  </si>
  <si>
    <r>
      <t xml:space="preserve"> - </t>
    </r>
    <r>
      <rPr>
        <sz val="7"/>
        <rFont val="Times New Roman"/>
        <family val="1"/>
      </rPr>
      <t>на реализацию гос.программы</t>
    </r>
    <r>
      <rPr>
        <sz val="8"/>
        <rFont val="Times New Roman"/>
        <family val="1"/>
      </rPr>
      <t xml:space="preserve"> "Формирование современной городской среды"</t>
    </r>
  </si>
  <si>
    <t xml:space="preserve"> в т.ч: - за счёт собственных средств </t>
  </si>
  <si>
    <t>ПВ 0 00 L5560</t>
  </si>
  <si>
    <t xml:space="preserve">Благоустройство </t>
  </si>
  <si>
    <t>Уличное освещение</t>
  </si>
  <si>
    <t>П2 2 00 74240</t>
  </si>
  <si>
    <t xml:space="preserve"> - уличное освещение и ТО уличных сетей</t>
  </si>
  <si>
    <t xml:space="preserve"> - строительство линий уличного освещения</t>
  </si>
  <si>
    <t xml:space="preserve">Озеленение </t>
  </si>
  <si>
    <t>00 0 0 00000</t>
  </si>
  <si>
    <t xml:space="preserve"> - бюджет</t>
  </si>
  <si>
    <t>П2 2 00 74250</t>
  </si>
  <si>
    <t xml:space="preserve"> - по предложениям избирателей</t>
  </si>
  <si>
    <t>Организация и содержание мест захоронения</t>
  </si>
  <si>
    <t xml:space="preserve"> - содержание мест захоронения</t>
  </si>
  <si>
    <t>П2 2 00 74260</t>
  </si>
  <si>
    <t xml:space="preserve"> - реконструкция кладбища по ул.Болховская</t>
  </si>
  <si>
    <t>- подпрограмма 2 "Сохранение и реконструкция военно-мемориальных объектов в городе Мценске на 2014-2017 годы"</t>
  </si>
  <si>
    <r>
      <t xml:space="preserve">П7 </t>
    </r>
    <r>
      <rPr>
        <sz val="8"/>
        <color indexed="10"/>
        <rFont val="Times New Roman"/>
        <family val="1"/>
      </rPr>
      <t>2</t>
    </r>
    <r>
      <rPr>
        <sz val="8"/>
        <rFont val="Times New Roman"/>
        <family val="1"/>
      </rPr>
      <t xml:space="preserve"> 00 74480</t>
    </r>
  </si>
  <si>
    <t>Прочие мероприятия по благоустройству (всего)</t>
  </si>
  <si>
    <t xml:space="preserve"> -прочие мероприятия по благоустройству</t>
  </si>
  <si>
    <t>П2 2 00 74270</t>
  </si>
  <si>
    <r>
      <t xml:space="preserve"> </t>
    </r>
    <r>
      <rPr>
        <sz val="8"/>
        <rFont val="Times New Roman"/>
        <family val="1"/>
      </rPr>
      <t>- на осуществление мероприятий по отлову безнадзорных животных</t>
    </r>
  </si>
  <si>
    <t>БП 0 00 72650</t>
  </si>
  <si>
    <t xml:space="preserve"> в т.ч: - за счёт собственных средств (обустройство парков)</t>
  </si>
  <si>
    <t>ПГ 0 00 L5600</t>
  </si>
  <si>
    <t xml:space="preserve">     - за счёт собственных средств
      (благоустройство дворовых территорий)</t>
  </si>
  <si>
    <r>
      <t xml:space="preserve">ПВ 0 </t>
    </r>
    <r>
      <rPr>
        <b/>
        <sz val="8"/>
        <color indexed="10"/>
        <rFont val="Times New Roman"/>
        <family val="1"/>
      </rPr>
      <t>01</t>
    </r>
    <r>
      <rPr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L</t>
    </r>
    <r>
      <rPr>
        <sz val="8"/>
        <color indexed="10"/>
        <rFont val="Times New Roman"/>
        <family val="1"/>
      </rPr>
      <t>5550</t>
    </r>
  </si>
  <si>
    <r>
      <t xml:space="preserve">     - за счёт  федеральных средств
      (благоустройство дворовых территорий)    </t>
    </r>
    <r>
      <rPr>
        <b/>
        <sz val="7"/>
        <rFont val="Times New Roman"/>
        <family val="1"/>
      </rPr>
      <t>дкл 17-992</t>
    </r>
  </si>
  <si>
    <r>
      <t xml:space="preserve">ПВ 0 </t>
    </r>
    <r>
      <rPr>
        <b/>
        <sz val="8"/>
        <rFont val="Times New Roman"/>
        <family val="1"/>
      </rPr>
      <t>01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R</t>
    </r>
    <r>
      <rPr>
        <sz val="8"/>
        <rFont val="Times New Roman"/>
        <family val="1"/>
      </rPr>
      <t>5550</t>
    </r>
  </si>
  <si>
    <r>
      <t xml:space="preserve">     - за счёт  федеральных средств
      (благоустройство общественных территорий)   </t>
    </r>
    <r>
      <rPr>
        <b/>
        <sz val="7"/>
        <rFont val="Times New Roman"/>
        <family val="1"/>
      </rPr>
      <t>дкл 17-992</t>
    </r>
  </si>
  <si>
    <r>
      <t xml:space="preserve">ПВ 0 </t>
    </r>
    <r>
      <rPr>
        <b/>
        <sz val="8"/>
        <rFont val="Times New Roman"/>
        <family val="1"/>
      </rPr>
      <t>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R</t>
    </r>
    <r>
      <rPr>
        <sz val="8"/>
        <rFont val="Times New Roman"/>
        <family val="1"/>
      </rPr>
      <t>5550</t>
    </r>
  </si>
  <si>
    <t>Другие вопросы в области ЖКХ</t>
  </si>
  <si>
    <t>Управление ЖКХ</t>
  </si>
  <si>
    <t>БП 0 00 74290</t>
  </si>
  <si>
    <t>Муниципальная программа "Комплексное развитие систем коммунальной инфраструктуры города Мценска на 2014-2025 годы"</t>
  </si>
  <si>
    <t>П4 0 00 74570</t>
  </si>
  <si>
    <r>
      <t xml:space="preserve">строит.водопровода в р-не "Агролицея" </t>
    </r>
    <r>
      <rPr>
        <sz val="7"/>
        <rFont val="Times New Roman"/>
        <family val="1"/>
      </rPr>
      <t>(ул.Круглова, ул.Данкова, ул.Жегалкина)</t>
    </r>
  </si>
  <si>
    <r>
      <t xml:space="preserve">стр.канализационной насосной станции и напорного коллектора </t>
    </r>
    <r>
      <rPr>
        <sz val="7"/>
        <rFont val="Times New Roman"/>
        <family val="1"/>
      </rPr>
      <t>в р-не "Агролицея"</t>
    </r>
  </si>
  <si>
    <t>На строительство объектов, в рамках программы "Развитие и укрепление социальной и инженерной инфрастуктуры Орловской области на 2017 год" (свод)</t>
  </si>
  <si>
    <t xml:space="preserve"> На реализацию гос.программы "Формирование современной городской среды"</t>
  </si>
  <si>
    <t xml:space="preserve"> -за счёт собственных средств  (обустройство парков)</t>
  </si>
  <si>
    <r>
      <t xml:space="preserve">ПГ 0 00 </t>
    </r>
    <r>
      <rPr>
        <b/>
        <sz val="8"/>
        <rFont val="Times New Roman"/>
        <family val="1"/>
      </rPr>
      <t>L</t>
    </r>
    <r>
      <rPr>
        <sz val="8"/>
        <rFont val="Times New Roman"/>
        <family val="1"/>
      </rPr>
      <t>5600</t>
    </r>
  </si>
  <si>
    <r>
      <t xml:space="preserve"> -за счёт  федеральных средстватв
 (обустройство парков) </t>
    </r>
    <r>
      <rPr>
        <b/>
        <sz val="7"/>
        <rFont val="Times New Roman"/>
        <family val="1"/>
      </rPr>
      <t>дкл 17-А38</t>
    </r>
  </si>
  <si>
    <r>
      <t xml:space="preserve">ПГ 0 00 </t>
    </r>
    <r>
      <rPr>
        <b/>
        <sz val="8"/>
        <rFont val="Times New Roman"/>
        <family val="1"/>
      </rPr>
      <t>R</t>
    </r>
    <r>
      <rPr>
        <sz val="8"/>
        <rFont val="Times New Roman"/>
        <family val="1"/>
      </rPr>
      <t>5600</t>
    </r>
  </si>
  <si>
    <t xml:space="preserve">Образование </t>
  </si>
  <si>
    <t xml:space="preserve">Свод </t>
  </si>
  <si>
    <t>Дошкольное образование</t>
  </si>
  <si>
    <t xml:space="preserve">Общее образование </t>
  </si>
  <si>
    <t>Дополнительное образование детей</t>
  </si>
  <si>
    <t xml:space="preserve">Молодёжная политика </t>
  </si>
  <si>
    <t>Другие вопросы в области образования</t>
  </si>
  <si>
    <t>Субсидия учреждениям дошкольного образования на выполнение муниципального задания (всего)</t>
  </si>
  <si>
    <t>611</t>
  </si>
  <si>
    <t xml:space="preserve">в том числе: </t>
  </si>
  <si>
    <t>МБДОУ г. Мценска "Детский сад № 1"</t>
  </si>
  <si>
    <t>в т.ч.: - за счёт собственных средств</t>
  </si>
  <si>
    <t>БП 0 00 74310</t>
  </si>
  <si>
    <t xml:space="preserve">           - за счёт областных средств</t>
  </si>
  <si>
    <t>БП 0 00 71570</t>
  </si>
  <si>
    <t>МБДОУ г. Мценска "Детский сад № 4"</t>
  </si>
  <si>
    <t>МБДОУ г. Мценска "Детский сад № 5"</t>
  </si>
  <si>
    <t>МБДОУ г. Мценска "Детский сад № 6"</t>
  </si>
  <si>
    <t>МБДОУ г. Мценска "Детский сад № 7"</t>
  </si>
  <si>
    <t>МБДОУ г. Мценска "Детский сад № 9"</t>
  </si>
  <si>
    <t>МБДОУ г. Мценска "Детский сад № 10"</t>
  </si>
  <si>
    <t>МБДОУ г. Мценска "Детский сад № 11"</t>
  </si>
  <si>
    <t>МБДОУ г. Мценска "Детский сад № 12"</t>
  </si>
  <si>
    <t>МБДОУ г. Мценска "Детский сад № 13"</t>
  </si>
  <si>
    <t>МБДОУ г.Мценска "Детский сад №14"</t>
  </si>
  <si>
    <t>МБДОУ г. Мценска "Детский сад № 15"</t>
  </si>
  <si>
    <t>Субсидия учреждениям дошкольного образования на иные цели (всего)</t>
  </si>
  <si>
    <t>612</t>
  </si>
  <si>
    <r>
      <t>Подпрограмма "Развитие системы дошкольного образования города Мценска на 201</t>
    </r>
    <r>
      <rPr>
        <sz val="8"/>
        <color indexed="10"/>
        <rFont val="Times New Roman"/>
        <family val="1"/>
      </rPr>
      <t>4</t>
    </r>
    <r>
      <rPr>
        <sz val="8"/>
        <rFont val="Times New Roman"/>
        <family val="1"/>
      </rPr>
      <t>-2020 годы"</t>
    </r>
  </si>
  <si>
    <t>П5 1 00 74320</t>
  </si>
  <si>
    <t xml:space="preserve">Резервный фонд Правительства Орловской области                                                         </t>
  </si>
  <si>
    <t>Наказы избирателей депутатам областного Совета</t>
  </si>
  <si>
    <t>По предложениям избирателей</t>
  </si>
  <si>
    <t xml:space="preserve">892 </t>
  </si>
  <si>
    <r>
      <t xml:space="preserve">На реализацию мероприятий программы </t>
    </r>
    <r>
      <rPr>
        <sz val="9"/>
        <rFont val="Times New Roman"/>
        <family val="1"/>
      </rPr>
      <t>"Социальная поддержка инвалидов (доступная среда)"</t>
    </r>
  </si>
  <si>
    <t xml:space="preserve"> -за счёт собственных средств</t>
  </si>
  <si>
    <t>П9 0 00 74580</t>
  </si>
  <si>
    <t xml:space="preserve"> -за счёт федеральных средств</t>
  </si>
  <si>
    <t xml:space="preserve"> -за счёт областных средств</t>
  </si>
  <si>
    <t>Всего: по учреждениям дошкольного образования</t>
  </si>
  <si>
    <t>Субсидия общеобразовательным учреждениям  на выполнение муниципального задания (всего)</t>
  </si>
  <si>
    <t>МБОУ г. Мценска "Средняя школа № 1"</t>
  </si>
  <si>
    <t>БП 0 00 74330</t>
  </si>
  <si>
    <t xml:space="preserve">           - за счёт областных средств (на образовательный процесс)</t>
  </si>
  <si>
    <t>МБОУ г. Мценска "Средняя школа № 2"</t>
  </si>
  <si>
    <t>МБОУ г. Мценска "Средняя школа № 3"</t>
  </si>
  <si>
    <t>МБОУ г. Мценска "Средняя школа № 4"</t>
  </si>
  <si>
    <t>МБОУ г. Мценска "Лицей № 5"</t>
  </si>
  <si>
    <t>МБОУ г. Мценска "Средняя школа № 7"</t>
  </si>
  <si>
    <t>МБОУ г. Мценска "Средняя школа № 8"</t>
  </si>
  <si>
    <t>МБОУ г. Мценска "Средняя школа № 9"</t>
  </si>
  <si>
    <t xml:space="preserve"> Итого на выполнение образовательного процесса и обеспечение деятельности общеобразовательного учреждения </t>
  </si>
  <si>
    <t xml:space="preserve">Ежемесячное денежное вознаграждение за классное руководство  </t>
  </si>
  <si>
    <t>БП 0 00 71500</t>
  </si>
  <si>
    <t>Субсидия общеобразовательным учреждениям на иные цели (всего)</t>
  </si>
  <si>
    <t xml:space="preserve">На возмещение затрат по питанию учащихся </t>
  </si>
  <si>
    <t>БП 0 00 74340</t>
  </si>
  <si>
    <t>БП 0 00 72410</t>
  </si>
  <si>
    <r>
      <t>Подпрограмма "Развитие системы общего образования города Мценска на 201</t>
    </r>
    <r>
      <rPr>
        <sz val="8"/>
        <color indexed="10"/>
        <rFont val="Times New Roman"/>
        <family val="1"/>
      </rPr>
      <t>4</t>
    </r>
    <r>
      <rPr>
        <sz val="8"/>
        <rFont val="Times New Roman"/>
        <family val="1"/>
      </rPr>
      <t>-2020 годы"</t>
    </r>
  </si>
  <si>
    <t>П5 2 00 74350</t>
  </si>
  <si>
    <t xml:space="preserve">Всего: по общеобразовательным учреждениям </t>
  </si>
  <si>
    <t>Субсидия учреждениям дополнительного образования на выполнение муниципального задания (всего)</t>
  </si>
  <si>
    <t>МБУДО города Мценска "Детско-юношеский центр"</t>
  </si>
  <si>
    <t>БП 0 00 74360</t>
  </si>
  <si>
    <t>МБУДО г. Мценска "ДЮСШ"</t>
  </si>
  <si>
    <t>МБУДО "Мценская ДШИ"</t>
  </si>
  <si>
    <t>БП 0 00 74370</t>
  </si>
  <si>
    <t>МБУДО ДХШ</t>
  </si>
  <si>
    <t>Субсидия учреждениям дополнительного образования на иные цели (всего)</t>
  </si>
  <si>
    <t>в т.числе:</t>
  </si>
  <si>
    <r>
      <t>Подпрограмма "Развитие системы дополнительного образования детей и молодёжи города Мценска на 201</t>
    </r>
    <r>
      <rPr>
        <sz val="8"/>
        <color indexed="10"/>
        <rFont val="Times New Roman"/>
        <family val="1"/>
      </rPr>
      <t>4</t>
    </r>
    <r>
      <rPr>
        <sz val="8"/>
        <rFont val="Times New Roman"/>
        <family val="1"/>
      </rPr>
      <t>-2020 годы"</t>
    </r>
  </si>
  <si>
    <t>П5 3 00 74380</t>
  </si>
  <si>
    <r>
      <t>На реализацию мероприятий муниципальной программы</t>
    </r>
    <r>
      <rPr>
        <sz val="8"/>
        <rFont val="Times New Roman"/>
        <family val="1"/>
      </rPr>
      <t xml:space="preserve"> "Социальная поддержка инвалидов (доступная среда) на 2014-2018 годы") </t>
    </r>
  </si>
  <si>
    <t xml:space="preserve"> -за счёт федеральных  средств      </t>
  </si>
  <si>
    <t>Всего: по учреждениям дополнительного образования детей</t>
  </si>
  <si>
    <t xml:space="preserve">Молодёжная политика  </t>
  </si>
  <si>
    <t xml:space="preserve">Подпрограмма "Молодёжь города Мценска на 2015-2020 годы" </t>
  </si>
  <si>
    <t>П6 1 00 74390</t>
  </si>
  <si>
    <t xml:space="preserve"> - Проведение мероприятий для детей и молодёжи </t>
  </si>
  <si>
    <t xml:space="preserve"> - Выплаты премий</t>
  </si>
  <si>
    <t xml:space="preserve"> - Иные выплаты  (стипенди)</t>
  </si>
  <si>
    <t>Отдых детей в каникулярное время (всего)</t>
  </si>
  <si>
    <t>БП 0 00 74400</t>
  </si>
  <si>
    <t>БП 0 00 70850</t>
  </si>
  <si>
    <t>муниципальная программа "Отдых детей в каникулярное время на 2017-2020 годы" (всего)</t>
  </si>
  <si>
    <t>П8 0 00 74490</t>
  </si>
  <si>
    <t>в т.ч.: - в организациях отдыха и оздоровления детей</t>
  </si>
  <si>
    <t xml:space="preserve">          - в пришкольных летних лагерях     </t>
  </si>
  <si>
    <t>Подпрограмма "Комплексные меры противодействия злоупотреблению наркотиками и профилактика алкоголизма в молодёжной среде в городе Мценске на 2015-2018 годы"</t>
  </si>
  <si>
    <t>П6 2 00 74410</t>
  </si>
  <si>
    <t xml:space="preserve">Другие вопросы в области образования </t>
  </si>
  <si>
    <t>Управление образования г. Мценска</t>
  </si>
  <si>
    <t>БП 0 00 74420</t>
  </si>
  <si>
    <t>МБУ г. Мценска "ППМСП-Центр" (всего)</t>
  </si>
  <si>
    <t xml:space="preserve"> - на выполнение муниципального задания</t>
  </si>
  <si>
    <t>БП 0 00 74430</t>
  </si>
  <si>
    <t xml:space="preserve"> - на иные цели  (по предложениям избирателей)</t>
  </si>
  <si>
    <t>Мероприятия в области образования</t>
  </si>
  <si>
    <t xml:space="preserve"> - Выплата ежегодной премии педагогическим работникам муниципальных образовательных учреждений города Мценска
 (№ 167 - МПА от 23.09.2008г.)</t>
  </si>
  <si>
    <t>БП 0 00 74440</t>
  </si>
  <si>
    <t>Культура и кинематография</t>
  </si>
  <si>
    <t>08</t>
  </si>
  <si>
    <t xml:space="preserve">Культура </t>
  </si>
  <si>
    <t>Субсидия учреждениям культуры на выполнение муниципального задания (всего)</t>
  </si>
  <si>
    <t>МБУ "Мценский Дворец культуры"</t>
  </si>
  <si>
    <t>БП 0 00 74450</t>
  </si>
  <si>
    <t>МБУ "Мценский парк К и О"</t>
  </si>
  <si>
    <t xml:space="preserve">Итого: (Дворец+Парк) </t>
  </si>
  <si>
    <t>МБУ "Мценский краеведческий музей"</t>
  </si>
  <si>
    <t>БП 0 00 74460</t>
  </si>
  <si>
    <t>МБУ ЦБС</t>
  </si>
  <si>
    <t>БП 0 00 74470</t>
  </si>
  <si>
    <t>Субсидия учреждениям культуры на иные цели (всего)</t>
  </si>
  <si>
    <t>Подпрограмма 1 "Развитие культуры и искусства в городе Мценске на 2014-2017 годы"</t>
  </si>
  <si>
    <r>
      <t xml:space="preserve">П7 </t>
    </r>
    <r>
      <rPr>
        <sz val="8"/>
        <color indexed="10"/>
        <rFont val="Times New Roman"/>
        <family val="1"/>
      </rPr>
      <t>1</t>
    </r>
    <r>
      <rPr>
        <sz val="8"/>
        <rFont val="Times New Roman"/>
        <family val="1"/>
      </rPr>
      <t xml:space="preserve"> 00 74480</t>
    </r>
  </si>
  <si>
    <t xml:space="preserve">На реализацию мероприятий муниципальной программы "Социальная поддержка инвалидов (доступная среда) на 2014-2018 годы") </t>
  </si>
  <si>
    <t>Социальная политика</t>
  </si>
  <si>
    <t>10</t>
  </si>
  <si>
    <t xml:space="preserve">Пенсионное обеспечение </t>
  </si>
  <si>
    <t xml:space="preserve">Муниципальные пенсии и доплаты </t>
  </si>
  <si>
    <t>БП 0 00 74500</t>
  </si>
  <si>
    <t>313</t>
  </si>
  <si>
    <t>Персональные надбавки местного значения</t>
  </si>
  <si>
    <t>БП 0 00 74510</t>
  </si>
  <si>
    <t>Социальное обеспечение населения</t>
  </si>
  <si>
    <t>Софинансирование мероприятий подпрограммы"Обеспечение жильём молодых семей" федеральной программы "Жилище"</t>
  </si>
  <si>
    <t>П6 3 00 74520</t>
  </si>
  <si>
    <t>322</t>
  </si>
  <si>
    <t xml:space="preserve"> -за счёт федеральных  средств      (дкл 666)</t>
  </si>
  <si>
    <t>БП 0 00 50200</t>
  </si>
  <si>
    <t xml:space="preserve">БП 0 00 R0200  </t>
  </si>
  <si>
    <r>
      <t>Оказание социальной помощи</t>
    </r>
    <r>
      <rPr>
        <sz val="8"/>
        <rFont val="Times New Roman"/>
        <family val="1"/>
      </rPr>
      <t xml:space="preserve"> (</t>
    </r>
    <r>
      <rPr>
        <sz val="7"/>
        <rFont val="Times New Roman"/>
        <family val="1"/>
      </rPr>
      <t>Решение Мценского городского Совета народных депутатов от 26.01.2006 г. №78/896-ГС "О дополнительных социальных гарантиях гражданам, предоставляемых за счёт средств бюджета города Мценска"</t>
    </r>
    <r>
      <rPr>
        <sz val="8"/>
        <rFont val="Times New Roman"/>
        <family val="1"/>
      </rPr>
      <t xml:space="preserve">)  </t>
    </r>
  </si>
  <si>
    <t>БП 0 00 74530</t>
  </si>
  <si>
    <t>Обеспечение жильём ветеранов и инвалидов (свод)</t>
  </si>
  <si>
    <t xml:space="preserve">Обеспечение жильём отдельных категорий граждан, установл Фед зак от 12.01.1995г №5-ФЗ "О ветеранах", в соотв с Указом Президента РФ от 07.05.2008г №714 </t>
  </si>
  <si>
    <t xml:space="preserve"> -за счёт федеральных  средств</t>
  </si>
  <si>
    <t>БП 0 00 51340</t>
  </si>
  <si>
    <t xml:space="preserve"> Обеспечение жильём отдельных категорий граждан, установленных Фед зак от 12.01.1995г №5-ФЗ "О ветеранах" и от 24.11.1995г №181-ФЗ "О социальной защите инвалидов в Российской Федерации" </t>
  </si>
  <si>
    <t>Охрана семьи и детства</t>
  </si>
  <si>
    <t>БП 0 00 52600</t>
  </si>
  <si>
    <t>321</t>
  </si>
  <si>
    <t xml:space="preserve"> -за счёт федеральных  средств      (дкл 17-780)</t>
  </si>
  <si>
    <t>БП 0 00 50820</t>
  </si>
  <si>
    <t>412</t>
  </si>
  <si>
    <t>БП 0 00 R0820</t>
  </si>
  <si>
    <t>БП 0 00 71510</t>
  </si>
  <si>
    <t>БП 0 00 72480</t>
  </si>
  <si>
    <t xml:space="preserve"> - содержание ребёнка в семье опекуна и приёмной семье</t>
  </si>
  <si>
    <t xml:space="preserve"> - вознаграждение, причитающееся приёмному родителю</t>
  </si>
  <si>
    <t>БП 0 00 72460</t>
  </si>
  <si>
    <t>Обеспечение бесплатного проезда детям из числа детей-сирот и детей, оставшихся без попечения родителей и лицам из  их числа</t>
  </si>
  <si>
    <t>БП 0 00 72470</t>
  </si>
  <si>
    <t>БП 0 00 72490</t>
  </si>
  <si>
    <t>БП 0 00 72500</t>
  </si>
  <si>
    <t xml:space="preserve">Другие вопросы  в области социальной политики </t>
  </si>
  <si>
    <t>БП 0 00 71600</t>
  </si>
  <si>
    <t>Физическая культура и спорт</t>
  </si>
  <si>
    <t xml:space="preserve">Физическая культура </t>
  </si>
  <si>
    <t>Мероприятия в области физической культуры</t>
  </si>
  <si>
    <t>БП 0 00 74540</t>
  </si>
  <si>
    <t>Средства массовой информации</t>
  </si>
  <si>
    <t>Телевидение и радиовещание</t>
  </si>
  <si>
    <t>МАУ "Мценская телерадиокомпания"  (всего)</t>
  </si>
  <si>
    <t xml:space="preserve">  - на выполнение муниципального задания</t>
  </si>
  <si>
    <t>БП 0 00 74550</t>
  </si>
  <si>
    <t>621</t>
  </si>
  <si>
    <t>622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</si>
  <si>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</si>
  <si>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</si>
  <si>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БП 0 00 74560</t>
  </si>
  <si>
    <t>730</t>
  </si>
  <si>
    <t xml:space="preserve"> Всего расходов   </t>
  </si>
  <si>
    <t>96</t>
  </si>
  <si>
    <r>
      <t>Приложение</t>
    </r>
    <r>
      <rPr>
        <sz val="8"/>
        <color indexed="10"/>
        <rFont val="Times New Roman"/>
        <family val="1"/>
      </rPr>
      <t xml:space="preserve"> 3 </t>
    </r>
  </si>
  <si>
    <t>к решению Мценского городского Совета народных депутатов</t>
  </si>
  <si>
    <t xml:space="preserve"> от 26 мая 2017 года  № 48 - МПА</t>
  </si>
  <si>
    <t>Изменения в приложение 9 к решению Мценского городского Совета народных депутатов от 22 декабря 2016 года № 14 - МПА</t>
  </si>
  <si>
    <t>Распределение бюджетных ассигнований на реализацию муниципальных программ</t>
  </si>
  <si>
    <t>в бюджете города Мценска на 2017 год</t>
  </si>
  <si>
    <t>(в тыс.руб)</t>
  </si>
  <si>
    <t>Номер программы</t>
  </si>
  <si>
    <t>Номер подпрограммы</t>
  </si>
  <si>
    <t>Наименование программы</t>
  </si>
  <si>
    <t>Нормативный документ</t>
  </si>
  <si>
    <t>Главный раздел, подраздел (ГРП)</t>
  </si>
  <si>
    <t>Целевая статья</t>
  </si>
  <si>
    <t>Вид расхода</t>
  </si>
  <si>
    <t>Утверждено на
 2017 год</t>
  </si>
  <si>
    <t>Муниципальная программа города Мценска "Развитие дорожного хозяйства города Мценска"</t>
  </si>
  <si>
    <t>Постановление администрации города Мценска
от 17.10.2013 года №1286</t>
  </si>
  <si>
    <t>Итого по программе № 1</t>
  </si>
  <si>
    <t>1.1</t>
  </si>
  <si>
    <t>Подпрограмма "Проектирование, ремонт, капитальный ремонт, строительство, реконструкция и содержание улично-дорожной сети города Мценска, ремонт дворовых территорий многоквартирных домов и проездов к ним на 2015-2018 годы"</t>
  </si>
  <si>
    <t>04 09</t>
  </si>
  <si>
    <t>П1 1 00 74150</t>
  </si>
  <si>
    <t>П1 1 00 74160</t>
  </si>
  <si>
    <t>П1 1 00 74200</t>
  </si>
  <si>
    <t>П1 1 00 74300</t>
  </si>
  <si>
    <r>
      <t xml:space="preserve">П1 1 00 </t>
    </r>
    <r>
      <rPr>
        <sz val="8"/>
        <color indexed="10"/>
        <rFont val="Times New Roman"/>
        <family val="1"/>
      </rPr>
      <t>7421</t>
    </r>
    <r>
      <rPr>
        <sz val="8"/>
        <rFont val="Times New Roman"/>
        <family val="1"/>
      </rPr>
      <t>0</t>
    </r>
  </si>
  <si>
    <t xml:space="preserve">Итого по подпрограмме 1.1 </t>
  </si>
  <si>
    <t>1.2</t>
  </si>
  <si>
    <t>Подпрограмма "Обеспечение безопасности дорожного движения на территории города Мценска на 2015-2018 годы"</t>
  </si>
  <si>
    <t>Муниципальная программа "Обеспечение условий и формирование комфортной среды проживания в городе Мценске"</t>
  </si>
  <si>
    <t>Постановление администрации
 города Мценска
от 17.10.2013 года №1287</t>
  </si>
  <si>
    <t>Итого по программе № 2</t>
  </si>
  <si>
    <t>2.1</t>
  </si>
  <si>
    <r>
      <t>Подпрограмма "Стимулирование развития жилищного строительства на 20</t>
    </r>
    <r>
      <rPr>
        <sz val="8"/>
        <color indexed="10"/>
        <rFont val="Times New Roman"/>
        <family val="1"/>
      </rPr>
      <t>15</t>
    </r>
    <r>
      <rPr>
        <sz val="8"/>
        <rFont val="Times New Roman"/>
        <family val="1"/>
      </rPr>
      <t>-20</t>
    </r>
    <r>
      <rPr>
        <sz val="8"/>
        <color indexed="10"/>
        <rFont val="Times New Roman"/>
        <family val="1"/>
      </rPr>
      <t>18</t>
    </r>
    <r>
      <rPr>
        <sz val="8"/>
        <rFont val="Times New Roman"/>
        <family val="1"/>
      </rPr>
      <t xml:space="preserve"> годы в городе Мценске"</t>
    </r>
  </si>
  <si>
    <t>04 12</t>
  </si>
  <si>
    <r>
      <t xml:space="preserve">П2 1 00 </t>
    </r>
    <r>
      <rPr>
        <sz val="8"/>
        <color indexed="10"/>
        <rFont val="Times New Roman"/>
        <family val="1"/>
      </rPr>
      <t>7460</t>
    </r>
    <r>
      <rPr>
        <sz val="8"/>
        <rFont val="Times New Roman"/>
        <family val="1"/>
      </rPr>
      <t>0</t>
    </r>
  </si>
  <si>
    <t>2.2</t>
  </si>
  <si>
    <r>
      <t>Подпрограмма "Благоустройство территории города Мценска на 20</t>
    </r>
    <r>
      <rPr>
        <sz val="8"/>
        <color indexed="10"/>
        <rFont val="Times New Roman"/>
        <family val="1"/>
      </rPr>
      <t>15</t>
    </r>
    <r>
      <rPr>
        <sz val="8"/>
        <rFont val="Times New Roman"/>
        <family val="1"/>
      </rPr>
      <t>-20</t>
    </r>
    <r>
      <rPr>
        <sz val="8"/>
        <color indexed="10"/>
        <rFont val="Times New Roman"/>
        <family val="1"/>
      </rPr>
      <t>18</t>
    </r>
    <r>
      <rPr>
        <sz val="8"/>
        <rFont val="Times New Roman"/>
        <family val="1"/>
      </rPr>
      <t xml:space="preserve"> годы"</t>
    </r>
  </si>
  <si>
    <t>05 03</t>
  </si>
  <si>
    <t xml:space="preserve">05 03 </t>
  </si>
  <si>
    <t xml:space="preserve">Итого по подпрограмме 2.2 </t>
  </si>
  <si>
    <t>2.5</t>
  </si>
  <si>
    <t>Подпрограмма "Обращение с отходами производства и потребления на территории города Мценска на 2015-2018 годы"</t>
  </si>
  <si>
    <t>П2 5 00 74280</t>
  </si>
  <si>
    <t>Постановление администрации города Мценска
от 03.06.2016 года №550</t>
  </si>
  <si>
    <t>01 13</t>
  </si>
  <si>
    <t>633</t>
  </si>
  <si>
    <t>Постановление администрации города Мценска
от 01.11.2013 года №1348</t>
  </si>
  <si>
    <t>05 05</t>
  </si>
  <si>
    <r>
      <t xml:space="preserve">Муниципальная программа "Развитие муниципальной системы образования города Мценска на </t>
    </r>
    <r>
      <rPr>
        <sz val="8"/>
        <color indexed="10"/>
        <rFont val="Times New Roman"/>
        <family val="1"/>
      </rPr>
      <t>2014-2020</t>
    </r>
    <r>
      <rPr>
        <sz val="8"/>
        <rFont val="Times New Roman"/>
        <family val="1"/>
      </rPr>
      <t xml:space="preserve"> годы"</t>
    </r>
  </si>
  <si>
    <t>Постановление администрации города Мценска
от 31.12.2013 года №1626</t>
  </si>
  <si>
    <t>Итого по программе № 5</t>
  </si>
  <si>
    <t>5.1</t>
  </si>
  <si>
    <r>
      <t xml:space="preserve">Подпрограмма "Развитие системы дошкольного образования города Мценска на </t>
    </r>
    <r>
      <rPr>
        <sz val="8"/>
        <color indexed="10"/>
        <rFont val="Times New Roman"/>
        <family val="1"/>
      </rPr>
      <t>2014-2020</t>
    </r>
    <r>
      <rPr>
        <sz val="8"/>
        <rFont val="Times New Roman"/>
        <family val="1"/>
      </rPr>
      <t xml:space="preserve"> годы"</t>
    </r>
  </si>
  <si>
    <t>07 01</t>
  </si>
  <si>
    <t>5.2</t>
  </si>
  <si>
    <r>
      <t xml:space="preserve">Подпрограмма "Развитие системы общего образования города Мценска на </t>
    </r>
    <r>
      <rPr>
        <sz val="8"/>
        <color indexed="10"/>
        <rFont val="Times New Roman"/>
        <family val="1"/>
      </rPr>
      <t>2014-2020</t>
    </r>
    <r>
      <rPr>
        <sz val="8"/>
        <rFont val="Times New Roman"/>
        <family val="1"/>
      </rPr>
      <t xml:space="preserve"> годы"</t>
    </r>
  </si>
  <si>
    <t>07 02</t>
  </si>
  <si>
    <t>5.3</t>
  </si>
  <si>
    <r>
      <t xml:space="preserve">Подпрограмма "Развитие системы дополнительного образования детей и молодёжи города Мценска на </t>
    </r>
    <r>
      <rPr>
        <sz val="8"/>
        <color indexed="10"/>
        <rFont val="Times New Roman"/>
        <family val="1"/>
      </rPr>
      <t>2014-2020</t>
    </r>
    <r>
      <rPr>
        <sz val="8"/>
        <rFont val="Times New Roman"/>
        <family val="1"/>
      </rPr>
      <t xml:space="preserve"> годы"</t>
    </r>
  </si>
  <si>
    <r>
      <t>Муниципальная программа "Молодёжь города Мценска на 2015-20</t>
    </r>
    <r>
      <rPr>
        <sz val="8"/>
        <color indexed="10"/>
        <rFont val="Times New Roman"/>
        <family val="1"/>
      </rPr>
      <t>20</t>
    </r>
    <r>
      <rPr>
        <sz val="8"/>
        <rFont val="Times New Roman"/>
        <family val="1"/>
      </rPr>
      <t xml:space="preserve"> годы"</t>
    </r>
  </si>
  <si>
    <t>Постановление администрации города Мценска
от 30.09.2015 года №1022</t>
  </si>
  <si>
    <t>Итого по программе № 6</t>
  </si>
  <si>
    <t>6.1</t>
  </si>
  <si>
    <r>
      <t>Подпрограмма "Молодёжь города Мценска на 2015-20</t>
    </r>
    <r>
      <rPr>
        <sz val="8"/>
        <color indexed="10"/>
        <rFont val="Times New Roman"/>
        <family val="1"/>
      </rPr>
      <t>20</t>
    </r>
    <r>
      <rPr>
        <sz val="8"/>
        <rFont val="Times New Roman"/>
        <family val="1"/>
      </rPr>
      <t xml:space="preserve"> годы"</t>
    </r>
  </si>
  <si>
    <t xml:space="preserve">07 07 </t>
  </si>
  <si>
    <t xml:space="preserve">Итого по подпрограмме 6.1 </t>
  </si>
  <si>
    <t>6.2</t>
  </si>
  <si>
    <t>6.3</t>
  </si>
  <si>
    <r>
      <t>Подпрограмма"Обеспечение жильём молодых семей в городе Мценске на 2015-20</t>
    </r>
    <r>
      <rPr>
        <sz val="8"/>
        <color indexed="10"/>
        <rFont val="Times New Roman"/>
        <family val="1"/>
      </rPr>
      <t>20</t>
    </r>
    <r>
      <rPr>
        <sz val="8"/>
        <rFont val="Times New Roman"/>
        <family val="1"/>
      </rPr>
      <t xml:space="preserve"> годы"</t>
    </r>
  </si>
  <si>
    <t>10 03</t>
  </si>
  <si>
    <t>Муниципальная программа "Развитие культуры и искусства, сохранение и реконструкция военно-мемориальных объектов в городе Мценске (2014-2017 годы)"</t>
  </si>
  <si>
    <t>Постановление администрации города Мценска
от 26.02.2015 года №194</t>
  </si>
  <si>
    <t>Итого по программе № 7</t>
  </si>
  <si>
    <t>7.1</t>
  </si>
  <si>
    <t>Подпрограмма "Развитие отрасли культуры и искусства в городе Мценске на 2014-2017 годы"</t>
  </si>
  <si>
    <t xml:space="preserve">08 01 </t>
  </si>
  <si>
    <t>П7 1 00 74480</t>
  </si>
  <si>
    <t>7.2</t>
  </si>
  <si>
    <t>Подпрограмма "Сохранение и реконструкция военно-мемориальных объектов в городе Мценске на 2014-2017 годы"</t>
  </si>
  <si>
    <t>П7 2 00 74480</t>
  </si>
  <si>
    <t>Муниципальная программа  "Отдых детей в каникулярное время на 2017-2020годы"</t>
  </si>
  <si>
    <t>Постановление администрации города Мценска
от 16.03.2017 года №242</t>
  </si>
  <si>
    <t>Итого по программе № 8</t>
  </si>
  <si>
    <t>07 07</t>
  </si>
  <si>
    <t>Муниципальная программа города Мценска "Социальная поддержка инвалидов (доступная среда) на 2014-2018 годы"</t>
  </si>
  <si>
    <t>Постановление администрации города Мценска
от 15.11.2013 года №1413</t>
  </si>
  <si>
    <t>Итого по программе № 9</t>
  </si>
  <si>
    <t xml:space="preserve">07 03 </t>
  </si>
  <si>
    <t>08 01</t>
  </si>
  <si>
    <t>А</t>
  </si>
  <si>
    <t>Муниципальная программа "Профилактика правонарушений в городе Мценске на 2017-2019 годы"</t>
  </si>
  <si>
    <t>Постановление администрации города Мценска
от 31.01.2017 года №110</t>
  </si>
  <si>
    <t xml:space="preserve">03 14 </t>
  </si>
  <si>
    <t>Б</t>
  </si>
  <si>
    <t>Муниципальная программа "Развитие и поддержка малого и среднего предпринимательства в городе Мценске на 2014-2017 годы"</t>
  </si>
  <si>
    <t>Постановление администрации города Мценска
от 11.10.2013 года №1243</t>
  </si>
  <si>
    <r>
      <t>ПБ 0 00 745</t>
    </r>
    <r>
      <rPr>
        <sz val="8"/>
        <color indexed="10"/>
        <rFont val="Times New Roman"/>
        <family val="1"/>
      </rPr>
      <t>9</t>
    </r>
    <r>
      <rPr>
        <sz val="8"/>
        <rFont val="Times New Roman"/>
        <family val="1"/>
      </rPr>
      <t>0</t>
    </r>
  </si>
  <si>
    <t>В</t>
  </si>
  <si>
    <t>Муниципальная программа "Формирование современной городской среды на территории города Мценске в 2017 году"</t>
  </si>
  <si>
    <t>Проект</t>
  </si>
  <si>
    <t>05 01</t>
  </si>
  <si>
    <r>
      <t xml:space="preserve">Постановление администрации города Мценска
от </t>
    </r>
    <r>
      <rPr>
        <sz val="7"/>
        <color indexed="10"/>
        <rFont val="Times New Roman"/>
        <family val="1"/>
      </rPr>
      <t>11.05.2017</t>
    </r>
    <r>
      <rPr>
        <sz val="7"/>
        <rFont val="Times New Roman"/>
        <family val="1"/>
      </rPr>
      <t xml:space="preserve"> года № 453</t>
    </r>
  </si>
  <si>
    <r>
      <t>ПВ 0 0</t>
    </r>
    <r>
      <rPr>
        <b/>
        <sz val="8"/>
        <color indexed="10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 L5550</t>
    </r>
  </si>
  <si>
    <t>Г</t>
  </si>
  <si>
    <t>Муниципальная программа "Обустройство мест массового отдыха населения, расположенных на территории города Мценска, в 2017 году"</t>
  </si>
  <si>
    <r>
      <t xml:space="preserve">Постановление администрации города Мценска
от </t>
    </r>
    <r>
      <rPr>
        <sz val="7"/>
        <color indexed="10"/>
        <rFont val="Times New Roman"/>
        <family val="1"/>
      </rPr>
      <t>11.05.2017</t>
    </r>
    <r>
      <rPr>
        <sz val="7"/>
        <rFont val="Times New Roman"/>
        <family val="1"/>
      </rPr>
      <t xml:space="preserve"> года № 454</t>
    </r>
  </si>
  <si>
    <t xml:space="preserve">                      Итого:</t>
  </si>
  <si>
    <r>
      <t>Приложение</t>
    </r>
    <r>
      <rPr>
        <sz val="8"/>
        <color indexed="10"/>
        <rFont val="Times New Roman"/>
        <family val="1"/>
      </rPr>
      <t xml:space="preserve"> 4</t>
    </r>
  </si>
  <si>
    <t>Изменения в приложение 13 к решению Мценского городского Совета нардных депутатов от 22 декабря 2016 года № 14 - МПА</t>
  </si>
  <si>
    <t>Прогнозируемое поступление доходов и распределение бюджетных ассигнований</t>
  </si>
  <si>
    <t xml:space="preserve">муниципального дорожного фонда города Мценска </t>
  </si>
  <si>
    <t>на 2017 год</t>
  </si>
  <si>
    <t>Утверждено        на                2017 год</t>
  </si>
  <si>
    <r>
      <t>Доходы</t>
    </r>
    <r>
      <rPr>
        <b/>
        <sz val="12"/>
        <rFont val="Times New Roman"/>
        <family val="1"/>
      </rPr>
      <t xml:space="preserve"> муниципального дорожного фонда (всего)</t>
    </r>
  </si>
  <si>
    <t>000 1 11 00000 00 0000 000</t>
  </si>
  <si>
    <r>
      <t xml:space="preserve">892 </t>
    </r>
    <r>
      <rPr>
        <b/>
        <sz val="8"/>
        <rFont val="Times New Roman"/>
        <family val="1"/>
      </rPr>
      <t>1 11 05012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22</t>
    </r>
    <r>
      <rPr>
        <sz val="8"/>
        <rFont val="Times New Roman"/>
        <family val="1"/>
      </rPr>
      <t xml:space="preserve"> 120</t>
    </r>
  </si>
  <si>
    <r>
      <t xml:space="preserve"> - доходы, получаемые в виде арендной платы за земельные участки, гос.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  </r>
    <r>
      <rPr>
        <i/>
        <sz val="8"/>
        <rFont val="Times New Roman"/>
        <family val="1"/>
      </rPr>
      <t>(под объектами дорожного сервиса)</t>
    </r>
  </si>
  <si>
    <r>
      <t xml:space="preserve">892 </t>
    </r>
    <r>
      <rPr>
        <b/>
        <sz val="8"/>
        <rFont val="Times New Roman"/>
        <family val="1"/>
      </rPr>
      <t>1 11 07014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22</t>
    </r>
    <r>
      <rPr>
        <sz val="8"/>
        <rFont val="Times New Roman"/>
        <family val="1"/>
      </rPr>
      <t xml:space="preserve"> 120</t>
    </r>
  </si>
  <si>
    <t xml:space="preserve">000 1 13 00000 00 0000 000 </t>
  </si>
  <si>
    <t xml:space="preserve">000 1 15 00000 00 0000 000 </t>
  </si>
  <si>
    <r>
      <t xml:space="preserve">892 </t>
    </r>
    <r>
      <rPr>
        <b/>
        <sz val="8"/>
        <rFont val="Times New Roman"/>
        <family val="1"/>
      </rPr>
      <t>1 15 02000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21</t>
    </r>
    <r>
      <rPr>
        <sz val="8"/>
        <rFont val="Times New Roman"/>
        <family val="1"/>
      </rPr>
      <t xml:space="preserve"> 140</t>
    </r>
  </si>
  <si>
    <t xml:space="preserve">000 1 16 00000 00 0000 000 </t>
  </si>
  <si>
    <t xml:space="preserve"> -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</si>
  <si>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892 1 17 00000 00 0000 000</t>
  </si>
  <si>
    <r>
      <t>892</t>
    </r>
    <r>
      <rPr>
        <b/>
        <sz val="8"/>
        <rFont val="Times New Roman"/>
        <family val="1"/>
      </rPr>
      <t xml:space="preserve"> 1 17 05040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22</t>
    </r>
    <r>
      <rPr>
        <sz val="8"/>
        <rFont val="Times New Roman"/>
        <family val="1"/>
      </rPr>
      <t xml:space="preserve"> 180</t>
    </r>
  </si>
  <si>
    <t xml:space="preserve"> Прочие неналоговые доходы бюджетов городских округов (на формирование муниципального дорожного фонда)</t>
  </si>
  <si>
    <t xml:space="preserve"> - 1 -</t>
  </si>
  <si>
    <r>
      <t xml:space="preserve">000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20000</t>
    </r>
    <r>
      <rPr>
        <sz val="8"/>
        <rFont val="Times New Roman"/>
        <family val="1"/>
      </rPr>
      <t xml:space="preserve"> 00 0000 151</t>
    </r>
  </si>
  <si>
    <r>
      <t xml:space="preserve"> - на строительство (реконструкцию) дорог   (</t>
    </r>
    <r>
      <rPr>
        <b/>
        <sz val="8"/>
        <rFont val="Times New Roman"/>
        <family val="1"/>
      </rPr>
      <t>ДКЛ 793</t>
    </r>
    <r>
      <rPr>
        <sz val="8"/>
        <rFont val="Times New Roman"/>
        <family val="1"/>
      </rPr>
      <t xml:space="preserve">) </t>
    </r>
  </si>
  <si>
    <r>
      <t xml:space="preserve"> - на строительство (реконструкцию) дорог   (</t>
    </r>
    <r>
      <rPr>
        <b/>
        <sz val="8"/>
        <rFont val="Times New Roman"/>
        <family val="1"/>
      </rPr>
      <t>ДКЛ 7203</t>
    </r>
    <r>
      <rPr>
        <sz val="8"/>
        <rFont val="Times New Roman"/>
        <family val="1"/>
      </rPr>
      <t>)</t>
    </r>
  </si>
  <si>
    <r>
      <t xml:space="preserve">000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20216</t>
    </r>
    <r>
      <rPr>
        <sz val="8"/>
        <rFont val="Times New Roman"/>
        <family val="1"/>
      </rPr>
      <t xml:space="preserve"> 04 0000 151</t>
    </r>
  </si>
  <si>
    <t>На осуществление дорожной деятельности в отношении автомобильных дорог общего пользования, а также капитального ремонта  и ремонта дворовых территорий многоквартирных домов, проездов к дворовым территориям многоквартирных домов населённых пунктов</t>
  </si>
  <si>
    <r>
      <t xml:space="preserve"> - на ремонт автомобильных дорог общего пользования местного значения
 (</t>
    </r>
    <r>
      <rPr>
        <b/>
        <sz val="7"/>
        <rFont val="Times New Roman"/>
        <family val="1"/>
      </rPr>
      <t>ДКЛ  792</t>
    </r>
    <r>
      <rPr>
        <sz val="8"/>
        <rFont val="Times New Roman"/>
        <family val="1"/>
      </rPr>
      <t>)</t>
    </r>
  </si>
  <si>
    <r>
      <t xml:space="preserve"> - на ремонт автомобильных дорог общего пользования местного значения
 (</t>
    </r>
    <r>
      <rPr>
        <b/>
        <sz val="7"/>
        <rFont val="Times New Roman"/>
        <family val="1"/>
      </rPr>
      <t>ДКЛ 7 201</t>
    </r>
    <r>
      <rPr>
        <sz val="8"/>
        <rFont val="Times New Roman"/>
        <family val="1"/>
      </rPr>
      <t>)</t>
    </r>
  </si>
  <si>
    <r>
      <t xml:space="preserve"> - на содержание автомобильных дорог общего пользования местного значения
 (</t>
    </r>
    <r>
      <rPr>
        <b/>
        <sz val="7"/>
        <rFont val="Times New Roman"/>
        <family val="1"/>
      </rPr>
      <t>ДКЛ 7 204</t>
    </r>
    <r>
      <rPr>
        <sz val="8"/>
        <rFont val="Times New Roman"/>
        <family val="1"/>
      </rPr>
      <t>)</t>
    </r>
  </si>
  <si>
    <r>
      <t xml:space="preserve"> - на ремонт проездов к дворовым территориям многоквартирных домов и дворовых территорий многоквартирных домов  (</t>
    </r>
    <r>
      <rPr>
        <b/>
        <sz val="7"/>
        <rFont val="Times New Roman"/>
        <family val="1"/>
      </rPr>
      <t>ДКЛ 7 301</t>
    </r>
    <r>
      <rPr>
        <sz val="8"/>
        <rFont val="Times New Roman"/>
        <family val="1"/>
      </rPr>
      <t xml:space="preserve">) </t>
    </r>
  </si>
  <si>
    <r>
      <t xml:space="preserve">  - устройство (монтаж) недостающих средств организации и регулирования дорожного движения, в том числе светофорных объектов, на пересечении автомобильных дорог с автомобильными и железными дорогами, а также в местах пешеходных переходов в одном уровне  (ДКЛ </t>
    </r>
    <r>
      <rPr>
        <b/>
        <sz val="8"/>
        <rFont val="Times New Roman"/>
        <family val="1"/>
      </rPr>
      <t>7304</t>
    </r>
    <r>
      <rPr>
        <sz val="8"/>
        <rFont val="Times New Roman"/>
        <family val="1"/>
      </rPr>
      <t>)</t>
    </r>
  </si>
  <si>
    <r>
      <t xml:space="preserve">000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45390</t>
    </r>
    <r>
      <rPr>
        <sz val="8"/>
        <rFont val="Times New Roman"/>
        <family val="1"/>
      </rPr>
      <t xml:space="preserve"> 00 0000 151</t>
    </r>
  </si>
  <si>
    <t xml:space="preserve">Межбюджетные трансферты, передаваемые бюджетам на финансовое обеспечение дорожной деятельности в отношении автомобильных дорог общего пользования </t>
  </si>
  <si>
    <r>
      <t xml:space="preserve">000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45390</t>
    </r>
    <r>
      <rPr>
        <sz val="8"/>
        <rFont val="Times New Roman"/>
        <family val="1"/>
      </rPr>
      <t xml:space="preserve"> 04 0000 151</t>
    </r>
  </si>
  <si>
    <t xml:space="preserve"> - межбюджетные трансферты, передаваемые бюджетам городских округов на финансовое обеспечение дорожной деятельности в отношении автомобильных дорог общего пользования местного значения</t>
  </si>
  <si>
    <r>
      <t xml:space="preserve">000 </t>
    </r>
    <r>
      <rPr>
        <b/>
        <sz val="8"/>
        <rFont val="Times New Roman"/>
        <family val="1"/>
      </rPr>
      <t>2 07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04010</t>
    </r>
    <r>
      <rPr>
        <sz val="8"/>
        <rFont val="Times New Roman"/>
        <family val="1"/>
      </rPr>
      <t xml:space="preserve"> 04 0000 180</t>
    </r>
  </si>
  <si>
    <t xml:space="preserve"> - 2 -</t>
  </si>
  <si>
    <r>
      <t>Расходы</t>
    </r>
    <r>
      <rPr>
        <b/>
        <sz val="12"/>
        <rFont val="Times New Roman"/>
        <family val="1"/>
      </rPr>
      <t xml:space="preserve"> муниципального дорожного фонда (всего)</t>
    </r>
  </si>
  <si>
    <t>892 04 09 00 0 00 00000 000</t>
  </si>
  <si>
    <t>в том числе по видам работ:</t>
  </si>
  <si>
    <t>-содержание улично-дорожной сети</t>
  </si>
  <si>
    <t>892 04 09 БП 0 00 70550 244</t>
  </si>
  <si>
    <r>
      <t>в том числе: - за счёт средств дорожного фонда субъекта   (</t>
    </r>
    <r>
      <rPr>
        <b/>
        <sz val="7"/>
        <rFont val="Times New Roman"/>
        <family val="1"/>
      </rPr>
      <t>ДКЛ  7204</t>
    </r>
    <r>
      <rPr>
        <sz val="7"/>
        <rFont val="Times New Roman"/>
        <family val="1"/>
      </rPr>
      <t>)</t>
    </r>
  </si>
  <si>
    <t>892 04 09 П1 1 00 74300 244</t>
  </si>
  <si>
    <t xml:space="preserve">                         - за счёт средств муниципального дорожного фонда</t>
  </si>
  <si>
    <t xml:space="preserve">                         - за счёт средств муниципального дорожного фонда   (освещение + ТО)</t>
  </si>
  <si>
    <t>-ремонт улично-дорожной сети</t>
  </si>
  <si>
    <t>892 04 09 БП 0 00 53900 244</t>
  </si>
  <si>
    <r>
      <t>в том числе: - за счёт средств дорожного фонда субъекта   (</t>
    </r>
    <r>
      <rPr>
        <b/>
        <sz val="7"/>
        <rFont val="Times New Roman"/>
        <family val="1"/>
      </rPr>
      <t>ДКЛ  792</t>
    </r>
    <r>
      <rPr>
        <sz val="7"/>
        <rFont val="Times New Roman"/>
        <family val="1"/>
      </rPr>
      <t>)</t>
    </r>
  </si>
  <si>
    <r>
      <t xml:space="preserve">                          - за счёт средств дорожного фонда субъекта  (</t>
    </r>
    <r>
      <rPr>
        <b/>
        <sz val="7"/>
        <rFont val="Times New Roman"/>
        <family val="1"/>
      </rPr>
      <t>ДКЛ 7201</t>
    </r>
    <r>
      <rPr>
        <sz val="7"/>
        <rFont val="Times New Roman"/>
        <family val="1"/>
      </rPr>
      <t>)</t>
    </r>
  </si>
  <si>
    <r>
      <t xml:space="preserve">892 04 09 П1 1 00 </t>
    </r>
    <r>
      <rPr>
        <sz val="8"/>
        <color indexed="14"/>
        <rFont val="Times New Roman"/>
        <family val="1"/>
      </rPr>
      <t>74150</t>
    </r>
    <r>
      <rPr>
        <sz val="8"/>
        <rFont val="Times New Roman"/>
        <family val="1"/>
      </rPr>
      <t xml:space="preserve"> 244</t>
    </r>
  </si>
  <si>
    <t>892 04 09 БП 0 00 74190 244</t>
  </si>
  <si>
    <r>
      <t xml:space="preserve">                 - </t>
    </r>
    <r>
      <rPr>
        <sz val="8"/>
        <rFont val="Times New Roman"/>
        <family val="1"/>
      </rPr>
      <t>по предложениям избирателей (муниципальный дорожный фонд)</t>
    </r>
  </si>
  <si>
    <r>
      <t xml:space="preserve">892 04 09 БП 0 00 72320 </t>
    </r>
    <r>
      <rPr>
        <sz val="8"/>
        <color indexed="10"/>
        <rFont val="Times New Roman"/>
        <family val="1"/>
      </rPr>
      <t>243</t>
    </r>
  </si>
  <si>
    <r>
      <t>в том числе: - за счёт средств дорожного фонда субъекта  (</t>
    </r>
    <r>
      <rPr>
        <b/>
        <sz val="7"/>
        <rFont val="Times New Roman"/>
        <family val="1"/>
      </rPr>
      <t>ДКЛ 7304</t>
    </r>
    <r>
      <rPr>
        <sz val="7"/>
        <rFont val="Times New Roman"/>
        <family val="1"/>
      </rPr>
      <t>)</t>
    </r>
  </si>
  <si>
    <r>
      <t xml:space="preserve">892 04 09 П1 1 00 74160 </t>
    </r>
    <r>
      <rPr>
        <sz val="8"/>
        <color indexed="10"/>
        <rFont val="Times New Roman"/>
        <family val="1"/>
      </rPr>
      <t>243</t>
    </r>
  </si>
  <si>
    <r>
      <t xml:space="preserve">892 04 09 П1 </t>
    </r>
    <r>
      <rPr>
        <sz val="8"/>
        <color indexed="14"/>
        <rFont val="Times New Roman"/>
        <family val="1"/>
      </rPr>
      <t>2</t>
    </r>
    <r>
      <rPr>
        <sz val="8"/>
        <rFont val="Times New Roman"/>
        <family val="1"/>
      </rPr>
      <t xml:space="preserve"> 00 </t>
    </r>
    <r>
      <rPr>
        <sz val="8"/>
        <color indexed="11"/>
        <rFont val="Times New Roman"/>
        <family val="1"/>
      </rPr>
      <t>74180</t>
    </r>
    <r>
      <rPr>
        <sz val="8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>243</t>
    </r>
  </si>
  <si>
    <t>892 04 09 БП 0 00 54200 414</t>
  </si>
  <si>
    <r>
      <t>в том числе: - за счёт средств дорожного фонда субъекта   (</t>
    </r>
    <r>
      <rPr>
        <b/>
        <sz val="7"/>
        <rFont val="Times New Roman"/>
        <family val="1"/>
      </rPr>
      <t>ДКЛ  793</t>
    </r>
    <r>
      <rPr>
        <sz val="7"/>
        <rFont val="Times New Roman"/>
        <family val="1"/>
      </rPr>
      <t>)</t>
    </r>
  </si>
  <si>
    <t>892 04 09 БП 0 00 72310 414</t>
  </si>
  <si>
    <r>
      <t xml:space="preserve">                          - за счёт средств дорожного фонда субъекта  (</t>
    </r>
    <r>
      <rPr>
        <b/>
        <sz val="7"/>
        <rFont val="Times New Roman"/>
        <family val="1"/>
      </rPr>
      <t>ДКЛ 7203</t>
    </r>
    <r>
      <rPr>
        <sz val="7"/>
        <rFont val="Times New Roman"/>
        <family val="1"/>
      </rPr>
      <t>)</t>
    </r>
  </si>
  <si>
    <t>892 04 09 П1 1 00 74170 414</t>
  </si>
  <si>
    <t>в том числе: - за счёт средств дорожного фонда субъекта</t>
  </si>
  <si>
    <r>
      <t xml:space="preserve">892 04 09 П1 1 00 </t>
    </r>
    <r>
      <rPr>
        <sz val="8"/>
        <color indexed="14"/>
        <rFont val="Times New Roman"/>
        <family val="1"/>
      </rPr>
      <t>74210</t>
    </r>
    <r>
      <rPr>
        <sz val="8"/>
        <rFont val="Times New Roman"/>
        <family val="1"/>
      </rPr>
      <t xml:space="preserve"> 414</t>
    </r>
  </si>
  <si>
    <r>
      <t xml:space="preserve">892 04 09 П1 2 00 74180 </t>
    </r>
    <r>
      <rPr>
        <sz val="8"/>
        <color indexed="14"/>
        <rFont val="Times New Roman"/>
        <family val="1"/>
      </rPr>
      <t>414</t>
    </r>
    <r>
      <rPr>
        <sz val="8"/>
        <rFont val="Times New Roman"/>
        <family val="1"/>
      </rPr>
      <t xml:space="preserve"> </t>
    </r>
  </si>
  <si>
    <r>
      <t>в том числе: - за счёт средств дорожного фонда субъекта   (</t>
    </r>
    <r>
      <rPr>
        <b/>
        <sz val="7"/>
        <rFont val="Times New Roman"/>
        <family val="1"/>
      </rPr>
      <t>ДКЛ 7301</t>
    </r>
    <r>
      <rPr>
        <sz val="7"/>
        <rFont val="Times New Roman"/>
        <family val="1"/>
      </rPr>
      <t>)</t>
    </r>
  </si>
  <si>
    <r>
      <t xml:space="preserve">892 04 09 П1 1 00 </t>
    </r>
    <r>
      <rPr>
        <sz val="8"/>
        <color indexed="14"/>
        <rFont val="Times New Roman"/>
        <family val="1"/>
      </rPr>
      <t>74200</t>
    </r>
    <r>
      <rPr>
        <sz val="8"/>
        <rFont val="Times New Roman"/>
        <family val="1"/>
      </rPr>
      <t xml:space="preserve"> 244</t>
    </r>
  </si>
  <si>
    <r>
      <t>Профицит муниципального дорожного фонда  (со знаком "плюс"</t>
    </r>
    <r>
      <rPr>
        <sz val="9"/>
        <rFont val="Times New Roman"/>
        <family val="1"/>
      </rPr>
      <t xml:space="preserve">)             или                                                                                             </t>
    </r>
    <r>
      <rPr>
        <b/>
        <sz val="9"/>
        <rFont val="Times New Roman"/>
        <family val="1"/>
      </rPr>
      <t>Дефицит  муниципального дорожного фонда   (со знаком "минус")</t>
    </r>
  </si>
  <si>
    <t>Источники внутреннего финансирования дефицита муниципального дорожного фонда</t>
  </si>
  <si>
    <t xml:space="preserve">Уменьшение остатка средств муниципального дорожного фонда </t>
  </si>
  <si>
    <t xml:space="preserve"> - на начало отчётного  периода (всего)</t>
  </si>
  <si>
    <t xml:space="preserve"> - за счёт средств дорожного фонда субъекта (на софиансирование) </t>
  </si>
  <si>
    <t xml:space="preserve"> - на конец  отчётного периода (всего)</t>
  </si>
  <si>
    <t xml:space="preserve"> - 3 -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</si>
</sst>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"/>
    <numFmt numFmtId="167" formatCode="0.00%"/>
    <numFmt numFmtId="168" formatCode="0.0%"/>
    <numFmt numFmtId="169" formatCode="0.00"/>
    <numFmt numFmtId="170" formatCode="_-* #,##0.00_р_._-;\-* #,##0.00_р_._-;_-* \-??_р_._-;_-@_-"/>
    <numFmt numFmtId="171" formatCode="0.000%"/>
  </numFmts>
  <fonts count="34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1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color indexed="10"/>
      <name val="Times New Roman"/>
      <family val="1"/>
    </font>
    <font>
      <b/>
      <u val="single"/>
      <sz val="8"/>
      <color indexed="10"/>
      <name val="Times New Roman"/>
      <family val="1"/>
    </font>
    <font>
      <b/>
      <u val="single"/>
      <sz val="8"/>
      <name val="Times New Roman"/>
      <family val="1"/>
    </font>
    <font>
      <sz val="8"/>
      <name val="Arial Narrow"/>
      <family val="2"/>
    </font>
    <font>
      <sz val="8"/>
      <name val="Arial Cyr"/>
      <family val="2"/>
    </font>
    <font>
      <b/>
      <sz val="8"/>
      <color indexed="10"/>
      <name val="Times New Roman"/>
      <family val="1"/>
    </font>
    <font>
      <sz val="7"/>
      <color indexed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color indexed="14"/>
      <name val="Times New Roman"/>
      <family val="1"/>
    </font>
    <font>
      <sz val="8"/>
      <color indexed="11"/>
      <name val="Times New Roman"/>
      <family val="1"/>
    </font>
    <font>
      <sz val="10"/>
      <color indexed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55">
    <xf numFmtId="164" fontId="0" fillId="0" borderId="0" xfId="0" applyAlignment="1">
      <alignment/>
    </xf>
    <xf numFmtId="164" fontId="2" fillId="0" borderId="0" xfId="0" applyFont="1" applyFill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right"/>
    </xf>
    <xf numFmtId="164" fontId="5" fillId="0" borderId="0" xfId="0" applyFont="1" applyFill="1" applyAlignment="1">
      <alignment horizontal="center"/>
    </xf>
    <xf numFmtId="164" fontId="3" fillId="0" borderId="0" xfId="0" applyFont="1" applyBorder="1" applyAlignment="1">
      <alignment horizontal="right" vertical="center"/>
    </xf>
    <xf numFmtId="164" fontId="6" fillId="0" borderId="0" xfId="0" applyFont="1" applyFill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 horizontal="right" vertical="center"/>
    </xf>
    <xf numFmtId="164" fontId="6" fillId="0" borderId="0" xfId="0" applyFont="1" applyAlignment="1">
      <alignment horizontal="right" vertical="center"/>
    </xf>
    <xf numFmtId="164" fontId="8" fillId="0" borderId="0" xfId="0" applyFont="1" applyBorder="1" applyAlignment="1">
      <alignment horizontal="center"/>
    </xf>
    <xf numFmtId="164" fontId="9" fillId="0" borderId="1" xfId="0" applyFont="1" applyBorder="1" applyAlignment="1">
      <alignment horizontal="right" vertical="center"/>
    </xf>
    <xf numFmtId="164" fontId="9" fillId="0" borderId="0" xfId="0" applyFont="1" applyBorder="1" applyAlignment="1">
      <alignment horizontal="right" vertical="center"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horizontal="right"/>
    </xf>
    <xf numFmtId="164" fontId="3" fillId="0" borderId="2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 wrapText="1"/>
    </xf>
    <xf numFmtId="164" fontId="7" fillId="0" borderId="7" xfId="0" applyFont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/>
    </xf>
    <xf numFmtId="164" fontId="10" fillId="2" borderId="8" xfId="0" applyFont="1" applyFill="1" applyBorder="1" applyAlignment="1">
      <alignment vertical="center"/>
    </xf>
    <xf numFmtId="166" fontId="12" fillId="2" borderId="2" xfId="0" applyNumberFormat="1" applyFont="1" applyFill="1" applyBorder="1" applyAlignment="1">
      <alignment vertical="center"/>
    </xf>
    <xf numFmtId="166" fontId="12" fillId="2" borderId="9" xfId="0" applyNumberFormat="1" applyFont="1" applyFill="1" applyBorder="1" applyAlignment="1">
      <alignment vertical="center"/>
    </xf>
    <xf numFmtId="166" fontId="12" fillId="2" borderId="3" xfId="0" applyNumberFormat="1" applyFont="1" applyFill="1" applyBorder="1" applyAlignment="1">
      <alignment vertical="center"/>
    </xf>
    <xf numFmtId="165" fontId="13" fillId="0" borderId="2" xfId="0" applyNumberFormat="1" applyFont="1" applyFill="1" applyBorder="1" applyAlignment="1">
      <alignment horizontal="center" vertical="center"/>
    </xf>
    <xf numFmtId="164" fontId="9" fillId="2" borderId="8" xfId="0" applyFont="1" applyFill="1" applyBorder="1" applyAlignment="1">
      <alignment vertical="center"/>
    </xf>
    <xf numFmtId="167" fontId="9" fillId="2" borderId="2" xfId="0" applyNumberFormat="1" applyFont="1" applyFill="1" applyBorder="1" applyAlignment="1">
      <alignment vertical="center"/>
    </xf>
    <xf numFmtId="167" fontId="9" fillId="2" borderId="9" xfId="0" applyNumberFormat="1" applyFont="1" applyFill="1" applyBorder="1" applyAlignment="1">
      <alignment vertical="center"/>
    </xf>
    <xf numFmtId="167" fontId="9" fillId="2" borderId="3" xfId="0" applyNumberFormat="1" applyFont="1" applyFill="1" applyBorder="1" applyAlignment="1">
      <alignment vertical="center"/>
    </xf>
    <xf numFmtId="164" fontId="12" fillId="2" borderId="8" xfId="0" applyFont="1" applyFill="1" applyBorder="1" applyAlignment="1">
      <alignment horizontal="left" vertical="center" wrapText="1"/>
    </xf>
    <xf numFmtId="165" fontId="9" fillId="0" borderId="10" xfId="0" applyNumberFormat="1" applyFont="1" applyFill="1" applyBorder="1" applyAlignment="1">
      <alignment horizontal="center" vertical="center"/>
    </xf>
    <xf numFmtId="164" fontId="9" fillId="2" borderId="11" xfId="0" applyFont="1" applyFill="1" applyBorder="1" applyAlignment="1">
      <alignment vertical="center"/>
    </xf>
    <xf numFmtId="167" fontId="9" fillId="2" borderId="10" xfId="0" applyNumberFormat="1" applyFont="1" applyFill="1" applyBorder="1" applyAlignment="1">
      <alignment vertical="center"/>
    </xf>
    <xf numFmtId="167" fontId="9" fillId="2" borderId="12" xfId="0" applyNumberFormat="1" applyFont="1" applyFill="1" applyBorder="1" applyAlignment="1">
      <alignment vertical="center"/>
    </xf>
    <xf numFmtId="167" fontId="9" fillId="2" borderId="13" xfId="0" applyNumberFormat="1" applyFont="1" applyFill="1" applyBorder="1" applyAlignment="1">
      <alignment vertical="center"/>
    </xf>
    <xf numFmtId="165" fontId="7" fillId="0" borderId="14" xfId="0" applyNumberFormat="1" applyFont="1" applyBorder="1" applyAlignment="1">
      <alignment horizontal="center" vertical="center"/>
    </xf>
    <xf numFmtId="164" fontId="3" fillId="0" borderId="15" xfId="0" applyFont="1" applyBorder="1" applyAlignment="1">
      <alignment vertical="center"/>
    </xf>
    <xf numFmtId="166" fontId="3" fillId="3" borderId="14" xfId="0" applyNumberFormat="1" applyFont="1" applyFill="1" applyBorder="1" applyAlignment="1">
      <alignment vertical="center"/>
    </xf>
    <xf numFmtId="166" fontId="3" fillId="3" borderId="16" xfId="0" applyNumberFormat="1" applyFont="1" applyFill="1" applyBorder="1" applyAlignment="1">
      <alignment vertical="center"/>
    </xf>
    <xf numFmtId="166" fontId="3" fillId="3" borderId="17" xfId="0" applyNumberFormat="1" applyFont="1" applyFill="1" applyBorder="1" applyAlignment="1">
      <alignment vertical="center"/>
    </xf>
    <xf numFmtId="165" fontId="13" fillId="4" borderId="18" xfId="0" applyNumberFormat="1" applyFont="1" applyFill="1" applyBorder="1" applyAlignment="1">
      <alignment horizontal="center" vertical="center"/>
    </xf>
    <xf numFmtId="164" fontId="11" fillId="4" borderId="19" xfId="0" applyFont="1" applyFill="1" applyBorder="1" applyAlignment="1">
      <alignment horizontal="left" vertical="center"/>
    </xf>
    <xf numFmtId="166" fontId="3" fillId="4" borderId="20" xfId="0" applyNumberFormat="1" applyFont="1" applyFill="1" applyBorder="1" applyAlignment="1">
      <alignment vertical="center"/>
    </xf>
    <xf numFmtId="166" fontId="3" fillId="4" borderId="21" xfId="0" applyNumberFormat="1" applyFont="1" applyFill="1" applyBorder="1" applyAlignment="1">
      <alignment vertical="center"/>
    </xf>
    <xf numFmtId="166" fontId="3" fillId="4" borderId="22" xfId="0" applyNumberFormat="1" applyFont="1" applyFill="1" applyBorder="1" applyAlignment="1">
      <alignment vertical="center"/>
    </xf>
    <xf numFmtId="164" fontId="11" fillId="4" borderId="23" xfId="0" applyFont="1" applyFill="1" applyBorder="1" applyAlignment="1">
      <alignment horizontal="left" vertical="center"/>
    </xf>
    <xf numFmtId="166" fontId="3" fillId="4" borderId="24" xfId="0" applyNumberFormat="1" applyFont="1" applyFill="1" applyBorder="1" applyAlignment="1">
      <alignment vertical="center"/>
    </xf>
    <xf numFmtId="166" fontId="3" fillId="4" borderId="25" xfId="0" applyNumberFormat="1" applyFont="1" applyFill="1" applyBorder="1" applyAlignment="1">
      <alignment vertical="center"/>
    </xf>
    <xf numFmtId="166" fontId="3" fillId="4" borderId="26" xfId="0" applyNumberFormat="1" applyFont="1" applyFill="1" applyBorder="1" applyAlignment="1">
      <alignment vertical="center"/>
    </xf>
    <xf numFmtId="164" fontId="11" fillId="4" borderId="27" xfId="0" applyFont="1" applyFill="1" applyBorder="1" applyAlignment="1">
      <alignment horizontal="left" vertical="center" wrapText="1"/>
    </xf>
    <xf numFmtId="166" fontId="3" fillId="4" borderId="28" xfId="0" applyNumberFormat="1" applyFont="1" applyFill="1" applyBorder="1" applyAlignment="1">
      <alignment vertical="center"/>
    </xf>
    <xf numFmtId="166" fontId="3" fillId="4" borderId="29" xfId="0" applyNumberFormat="1" applyFont="1" applyFill="1" applyBorder="1" applyAlignment="1">
      <alignment vertical="center"/>
    </xf>
    <xf numFmtId="166" fontId="3" fillId="4" borderId="30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center" vertical="center"/>
    </xf>
    <xf numFmtId="164" fontId="7" fillId="0" borderId="31" xfId="0" applyNumberFormat="1" applyFont="1" applyFill="1" applyBorder="1" applyAlignment="1">
      <alignment horizontal="left" vertical="center" wrapText="1"/>
    </xf>
    <xf numFmtId="166" fontId="3" fillId="0" borderId="14" xfId="0" applyNumberFormat="1" applyFont="1" applyFill="1" applyBorder="1" applyAlignment="1">
      <alignment vertical="center"/>
    </xf>
    <xf numFmtId="166" fontId="3" fillId="0" borderId="16" xfId="0" applyNumberFormat="1" applyFont="1" applyFill="1" applyBorder="1" applyAlignment="1">
      <alignment vertical="center"/>
    </xf>
    <xf numFmtId="166" fontId="3" fillId="0" borderId="17" xfId="0" applyNumberFormat="1" applyFont="1" applyFill="1" applyBorder="1" applyAlignment="1">
      <alignment vertical="center"/>
    </xf>
    <xf numFmtId="165" fontId="7" fillId="0" borderId="32" xfId="0" applyNumberFormat="1" applyFont="1" applyFill="1" applyBorder="1" applyAlignment="1">
      <alignment horizontal="center" vertical="center"/>
    </xf>
    <xf numFmtId="164" fontId="7" fillId="0" borderId="15" xfId="0" applyFont="1" applyFill="1" applyBorder="1" applyAlignment="1">
      <alignment horizontal="left" vertical="center" wrapText="1"/>
    </xf>
    <xf numFmtId="165" fontId="7" fillId="0" borderId="14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left" vertical="center" wrapText="1"/>
    </xf>
    <xf numFmtId="165" fontId="11" fillId="2" borderId="33" xfId="0" applyNumberFormat="1" applyFont="1" applyFill="1" applyBorder="1" applyAlignment="1">
      <alignment horizontal="center" vertical="center"/>
    </xf>
    <xf numFmtId="165" fontId="12" fillId="2" borderId="34" xfId="0" applyNumberFormat="1" applyFont="1" applyFill="1" applyBorder="1" applyAlignment="1">
      <alignment vertical="center" wrapText="1"/>
    </xf>
    <xf numFmtId="166" fontId="12" fillId="2" borderId="33" xfId="0" applyNumberFormat="1" applyFont="1" applyFill="1" applyBorder="1" applyAlignment="1">
      <alignment vertical="center"/>
    </xf>
    <xf numFmtId="166" fontId="12" fillId="2" borderId="35" xfId="0" applyNumberFormat="1" applyFont="1" applyFill="1" applyBorder="1" applyAlignment="1">
      <alignment vertical="center"/>
    </xf>
    <xf numFmtId="166" fontId="12" fillId="2" borderId="36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center" vertical="center"/>
    </xf>
    <xf numFmtId="165" fontId="3" fillId="0" borderId="31" xfId="0" applyNumberFormat="1" applyFont="1" applyFill="1" applyBorder="1" applyAlignment="1">
      <alignment horizontal="left" vertical="center" wrapText="1"/>
    </xf>
    <xf numFmtId="166" fontId="3" fillId="3" borderId="18" xfId="0" applyNumberFormat="1" applyFont="1" applyFill="1" applyBorder="1" applyAlignment="1">
      <alignment vertical="center"/>
    </xf>
    <xf numFmtId="166" fontId="3" fillId="3" borderId="37" xfId="0" applyNumberFormat="1" applyFont="1" applyFill="1" applyBorder="1" applyAlignment="1">
      <alignment vertical="center"/>
    </xf>
    <xf numFmtId="166" fontId="3" fillId="3" borderId="38" xfId="0" applyNumberFormat="1" applyFont="1" applyFill="1" applyBorder="1" applyAlignment="1">
      <alignment vertical="center"/>
    </xf>
    <xf numFmtId="164" fontId="14" fillId="0" borderId="39" xfId="0" applyNumberFormat="1" applyFont="1" applyFill="1" applyBorder="1" applyAlignment="1">
      <alignment horizontal="center" vertical="center"/>
    </xf>
    <xf numFmtId="164" fontId="7" fillId="0" borderId="40" xfId="0" applyNumberFormat="1" applyFont="1" applyFill="1" applyBorder="1" applyAlignment="1">
      <alignment horizontal="left" vertical="center" wrapText="1"/>
    </xf>
    <xf numFmtId="166" fontId="3" fillId="0" borderId="39" xfId="0" applyNumberFormat="1" applyFont="1" applyFill="1" applyBorder="1" applyAlignment="1">
      <alignment vertical="center"/>
    </xf>
    <xf numFmtId="166" fontId="3" fillId="0" borderId="41" xfId="0" applyNumberFormat="1" applyFont="1" applyFill="1" applyBorder="1" applyAlignment="1">
      <alignment vertical="center"/>
    </xf>
    <xf numFmtId="166" fontId="3" fillId="0" borderId="42" xfId="0" applyNumberFormat="1" applyFont="1" applyFill="1" applyBorder="1" applyAlignment="1">
      <alignment vertical="center"/>
    </xf>
    <xf numFmtId="164" fontId="14" fillId="0" borderId="24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left" vertical="center" wrapText="1"/>
    </xf>
    <xf numFmtId="166" fontId="3" fillId="0" borderId="24" xfId="0" applyNumberFormat="1" applyFont="1" applyFill="1" applyBorder="1" applyAlignment="1">
      <alignment vertical="center"/>
    </xf>
    <xf numFmtId="166" fontId="3" fillId="0" borderId="25" xfId="0" applyNumberFormat="1" applyFont="1" applyFill="1" applyBorder="1" applyAlignment="1">
      <alignment vertical="center"/>
    </xf>
    <xf numFmtId="166" fontId="3" fillId="0" borderId="26" xfId="0" applyNumberFormat="1" applyFont="1" applyFill="1" applyBorder="1" applyAlignment="1">
      <alignment vertical="center"/>
    </xf>
    <xf numFmtId="164" fontId="14" fillId="0" borderId="43" xfId="0" applyNumberFormat="1" applyFont="1" applyFill="1" applyBorder="1" applyAlignment="1">
      <alignment horizontal="center" vertical="center"/>
    </xf>
    <xf numFmtId="164" fontId="7" fillId="0" borderId="44" xfId="0" applyNumberFormat="1" applyFont="1" applyFill="1" applyBorder="1" applyAlignment="1">
      <alignment horizontal="left" vertical="center" wrapText="1"/>
    </xf>
    <xf numFmtId="166" fontId="3" fillId="0" borderId="43" xfId="0" applyNumberFormat="1" applyFont="1" applyFill="1" applyBorder="1" applyAlignment="1">
      <alignment vertical="center"/>
    </xf>
    <xf numFmtId="166" fontId="3" fillId="0" borderId="45" xfId="0" applyNumberFormat="1" applyFont="1" applyFill="1" applyBorder="1" applyAlignment="1">
      <alignment vertical="center"/>
    </xf>
    <xf numFmtId="166" fontId="3" fillId="0" borderId="46" xfId="0" applyNumberFormat="1" applyFont="1" applyFill="1" applyBorder="1" applyAlignment="1">
      <alignment vertical="center"/>
    </xf>
    <xf numFmtId="164" fontId="14" fillId="0" borderId="47" xfId="0" applyNumberFormat="1" applyFont="1" applyFill="1" applyBorder="1" applyAlignment="1">
      <alignment horizontal="center" vertical="center"/>
    </xf>
    <xf numFmtId="164" fontId="7" fillId="0" borderId="47" xfId="0" applyNumberFormat="1" applyFont="1" applyFill="1" applyBorder="1" applyAlignment="1">
      <alignment horizontal="left" vertical="center" wrapText="1"/>
    </xf>
    <xf numFmtId="166" fontId="3" fillId="0" borderId="47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vertical="center"/>
    </xf>
    <xf numFmtId="165" fontId="12" fillId="2" borderId="34" xfId="0" applyNumberFormat="1" applyFont="1" applyFill="1" applyBorder="1" applyAlignment="1">
      <alignment vertical="center"/>
    </xf>
    <xf numFmtId="166" fontId="11" fillId="2" borderId="33" xfId="0" applyNumberFormat="1" applyFont="1" applyFill="1" applyBorder="1" applyAlignment="1">
      <alignment vertical="center"/>
    </xf>
    <xf numFmtId="166" fontId="11" fillId="2" borderId="35" xfId="0" applyNumberFormat="1" applyFont="1" applyFill="1" applyBorder="1" applyAlignment="1">
      <alignment vertical="center"/>
    </xf>
    <xf numFmtId="166" fontId="11" fillId="2" borderId="36" xfId="0" applyNumberFormat="1" applyFont="1" applyFill="1" applyBorder="1" applyAlignment="1">
      <alignment vertical="center"/>
    </xf>
    <xf numFmtId="164" fontId="7" fillId="0" borderId="20" xfId="0" applyNumberFormat="1" applyFont="1" applyFill="1" applyBorder="1" applyAlignment="1">
      <alignment horizontal="center" vertical="center"/>
    </xf>
    <xf numFmtId="165" fontId="3" fillId="0" borderId="19" xfId="0" applyNumberFormat="1" applyFont="1" applyFill="1" applyBorder="1" applyAlignment="1">
      <alignment horizontal="left" vertical="center" wrapText="1"/>
    </xf>
    <xf numFmtId="166" fontId="3" fillId="3" borderId="20" xfId="0" applyNumberFormat="1" applyFont="1" applyFill="1" applyBorder="1" applyAlignment="1">
      <alignment vertical="center"/>
    </xf>
    <xf numFmtId="166" fontId="3" fillId="3" borderId="21" xfId="0" applyNumberFormat="1" applyFont="1" applyFill="1" applyBorder="1" applyAlignment="1">
      <alignment vertical="center"/>
    </xf>
    <xf numFmtId="166" fontId="3" fillId="3" borderId="22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>
      <alignment horizontal="left" vertical="center" wrapText="1"/>
    </xf>
    <xf numFmtId="164" fontId="7" fillId="0" borderId="28" xfId="0" applyNumberFormat="1" applyFont="1" applyFill="1" applyBorder="1" applyAlignment="1">
      <alignment horizontal="center" vertical="center"/>
    </xf>
    <xf numFmtId="165" fontId="7" fillId="0" borderId="27" xfId="0" applyNumberFormat="1" applyFont="1" applyFill="1" applyBorder="1" applyAlignment="1">
      <alignment horizontal="left" vertical="center" wrapText="1"/>
    </xf>
    <xf numFmtId="166" fontId="3" fillId="0" borderId="28" xfId="0" applyNumberFormat="1" applyFont="1" applyFill="1" applyBorder="1" applyAlignment="1">
      <alignment vertical="center"/>
    </xf>
    <xf numFmtId="166" fontId="3" fillId="0" borderId="29" xfId="0" applyNumberFormat="1" applyFont="1" applyFill="1" applyBorder="1" applyAlignment="1">
      <alignment vertical="center"/>
    </xf>
    <xf numFmtId="166" fontId="3" fillId="0" borderId="30" xfId="0" applyNumberFormat="1" applyFont="1" applyFill="1" applyBorder="1" applyAlignment="1">
      <alignment vertical="center"/>
    </xf>
    <xf numFmtId="164" fontId="7" fillId="0" borderId="39" xfId="0" applyNumberFormat="1" applyFont="1" applyFill="1" applyBorder="1" applyAlignment="1">
      <alignment horizontal="center" vertical="center"/>
    </xf>
    <xf numFmtId="165" fontId="3" fillId="0" borderId="40" xfId="0" applyNumberFormat="1" applyFont="1" applyFill="1" applyBorder="1" applyAlignment="1">
      <alignment horizontal="left" vertical="center" wrapText="1"/>
    </xf>
    <xf numFmtId="166" fontId="3" fillId="3" borderId="39" xfId="0" applyNumberFormat="1" applyFont="1" applyFill="1" applyBorder="1" applyAlignment="1">
      <alignment vertical="center"/>
    </xf>
    <xf numFmtId="166" fontId="3" fillId="3" borderId="41" xfId="0" applyNumberFormat="1" applyFont="1" applyFill="1" applyBorder="1" applyAlignment="1">
      <alignment vertical="center"/>
    </xf>
    <xf numFmtId="166" fontId="3" fillId="3" borderId="42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>
      <alignment horizontal="left" vertical="center" wrapText="1"/>
    </xf>
    <xf numFmtId="164" fontId="7" fillId="0" borderId="48" xfId="0" applyNumberFormat="1" applyFont="1" applyFill="1" applyBorder="1" applyAlignment="1">
      <alignment horizontal="center" vertical="center"/>
    </xf>
    <xf numFmtId="165" fontId="7" fillId="0" borderId="49" xfId="0" applyNumberFormat="1" applyFont="1" applyFill="1" applyBorder="1" applyAlignment="1">
      <alignment horizontal="left" vertical="center" wrapText="1"/>
    </xf>
    <xf numFmtId="166" fontId="3" fillId="0" borderId="48" xfId="0" applyNumberFormat="1" applyFont="1" applyFill="1" applyBorder="1" applyAlignment="1">
      <alignment vertical="center"/>
    </xf>
    <xf numFmtId="166" fontId="3" fillId="0" borderId="50" xfId="0" applyNumberFormat="1" applyFont="1" applyFill="1" applyBorder="1" applyAlignment="1">
      <alignment vertical="center"/>
    </xf>
    <xf numFmtId="166" fontId="3" fillId="0" borderId="51" xfId="0" applyNumberFormat="1" applyFont="1" applyFill="1" applyBorder="1" applyAlignment="1">
      <alignment vertical="center"/>
    </xf>
    <xf numFmtId="164" fontId="12" fillId="2" borderId="34" xfId="0" applyFont="1" applyFill="1" applyBorder="1" applyAlignment="1">
      <alignment horizontal="left" vertical="center" wrapText="1"/>
    </xf>
    <xf numFmtId="164" fontId="3" fillId="0" borderId="52" xfId="0" applyFont="1" applyBorder="1" applyAlignment="1">
      <alignment vertical="center" wrapText="1"/>
    </xf>
    <xf numFmtId="164" fontId="7" fillId="0" borderId="0" xfId="0" applyFont="1" applyBorder="1" applyAlignment="1">
      <alignment vertical="center" wrapText="1"/>
    </xf>
    <xf numFmtId="166" fontId="3" fillId="0" borderId="32" xfId="0" applyNumberFormat="1" applyFont="1" applyFill="1" applyBorder="1" applyAlignment="1">
      <alignment vertical="center"/>
    </xf>
    <xf numFmtId="166" fontId="3" fillId="0" borderId="53" xfId="0" applyNumberFormat="1" applyFont="1" applyFill="1" applyBorder="1" applyAlignment="1">
      <alignment vertical="center"/>
    </xf>
    <xf numFmtId="166" fontId="3" fillId="0" borderId="54" xfId="0" applyNumberFormat="1" applyFont="1" applyFill="1" applyBorder="1" applyAlignment="1">
      <alignment vertical="center"/>
    </xf>
    <xf numFmtId="164" fontId="3" fillId="0" borderId="55" xfId="0" applyFont="1" applyFill="1" applyBorder="1" applyAlignment="1">
      <alignment vertical="center"/>
    </xf>
    <xf numFmtId="165" fontId="7" fillId="0" borderId="32" xfId="0" applyNumberFormat="1" applyFont="1" applyBorder="1" applyAlignment="1">
      <alignment horizontal="center" vertical="center"/>
    </xf>
    <xf numFmtId="165" fontId="15" fillId="0" borderId="56" xfId="0" applyNumberFormat="1" applyFont="1" applyBorder="1" applyAlignment="1">
      <alignment horizontal="left" vertical="center" wrapText="1"/>
    </xf>
    <xf numFmtId="166" fontId="3" fillId="5" borderId="32" xfId="0" applyNumberFormat="1" applyFont="1" applyFill="1" applyBorder="1" applyAlignment="1">
      <alignment vertical="center"/>
    </xf>
    <xf numFmtId="166" fontId="3" fillId="5" borderId="53" xfId="0" applyNumberFormat="1" applyFont="1" applyFill="1" applyBorder="1" applyAlignment="1">
      <alignment vertical="center"/>
    </xf>
    <xf numFmtId="166" fontId="3" fillId="5" borderId="54" xfId="0" applyNumberFormat="1" applyFont="1" applyFill="1" applyBorder="1" applyAlignment="1">
      <alignment vertical="center"/>
    </xf>
    <xf numFmtId="165" fontId="7" fillId="0" borderId="28" xfId="0" applyNumberFormat="1" applyFont="1" applyBorder="1" applyAlignment="1">
      <alignment horizontal="center" vertical="center"/>
    </xf>
    <xf numFmtId="164" fontId="7" fillId="0" borderId="57" xfId="0" applyFont="1" applyBorder="1" applyAlignment="1">
      <alignment vertical="center" wrapText="1"/>
    </xf>
    <xf numFmtId="165" fontId="7" fillId="0" borderId="43" xfId="0" applyNumberFormat="1" applyFont="1" applyBorder="1" applyAlignment="1">
      <alignment horizontal="center" vertical="center"/>
    </xf>
    <xf numFmtId="164" fontId="7" fillId="0" borderId="58" xfId="0" applyFont="1" applyBorder="1" applyAlignment="1">
      <alignment horizontal="left" vertical="center" wrapText="1"/>
    </xf>
    <xf numFmtId="166" fontId="11" fillId="2" borderId="2" xfId="0" applyNumberFormat="1" applyFont="1" applyFill="1" applyBorder="1" applyAlignment="1">
      <alignment vertical="center"/>
    </xf>
    <xf numFmtId="166" fontId="11" fillId="2" borderId="9" xfId="0" applyNumberFormat="1" applyFont="1" applyFill="1" applyBorder="1" applyAlignment="1">
      <alignment vertical="center"/>
    </xf>
    <xf numFmtId="166" fontId="11" fillId="2" borderId="3" xfId="0" applyNumberFormat="1" applyFont="1" applyFill="1" applyBorder="1" applyAlignment="1">
      <alignment vertical="center"/>
    </xf>
    <xf numFmtId="165" fontId="7" fillId="0" borderId="48" xfId="0" applyNumberFormat="1" applyFont="1" applyBorder="1" applyAlignment="1">
      <alignment horizontal="center" vertical="center"/>
    </xf>
    <xf numFmtId="164" fontId="7" fillId="0" borderId="49" xfId="0" applyFont="1" applyBorder="1" applyAlignment="1">
      <alignment horizontal="left" vertical="center" wrapText="1"/>
    </xf>
    <xf numFmtId="166" fontId="3" fillId="3" borderId="48" xfId="0" applyNumberFormat="1" applyFont="1" applyFill="1" applyBorder="1" applyAlignment="1">
      <alignment horizontal="right" vertical="center"/>
    </xf>
    <xf numFmtId="166" fontId="3" fillId="3" borderId="50" xfId="0" applyNumberFormat="1" applyFont="1" applyFill="1" applyBorder="1" applyAlignment="1">
      <alignment horizontal="right" vertical="center"/>
    </xf>
    <xf numFmtId="166" fontId="3" fillId="3" borderId="51" xfId="0" applyNumberFormat="1" applyFont="1" applyFill="1" applyBorder="1" applyAlignment="1">
      <alignment horizontal="right" vertical="center"/>
    </xf>
    <xf numFmtId="165" fontId="7" fillId="0" borderId="59" xfId="0" applyNumberFormat="1" applyFont="1" applyBorder="1" applyAlignment="1">
      <alignment horizontal="center" vertical="center"/>
    </xf>
    <xf numFmtId="164" fontId="16" fillId="0" borderId="60" xfId="0" applyFont="1" applyBorder="1" applyAlignment="1">
      <alignment horizontal="left" vertical="center" wrapText="1"/>
    </xf>
    <xf numFmtId="166" fontId="3" fillId="0" borderId="59" xfId="0" applyNumberFormat="1" applyFont="1" applyFill="1" applyBorder="1" applyAlignment="1">
      <alignment horizontal="right" vertical="center"/>
    </xf>
    <xf numFmtId="166" fontId="3" fillId="0" borderId="61" xfId="0" applyNumberFormat="1" applyFont="1" applyFill="1" applyBorder="1" applyAlignment="1">
      <alignment horizontal="right" vertical="center"/>
    </xf>
    <xf numFmtId="166" fontId="3" fillId="0" borderId="62" xfId="0" applyNumberFormat="1" applyFont="1" applyFill="1" applyBorder="1" applyAlignment="1">
      <alignment horizontal="right" vertical="center"/>
    </xf>
    <xf numFmtId="165" fontId="7" fillId="0" borderId="20" xfId="0" applyNumberFormat="1" applyFont="1" applyBorder="1" applyAlignment="1">
      <alignment horizontal="center" vertical="center"/>
    </xf>
    <xf numFmtId="164" fontId="7" fillId="0" borderId="19" xfId="0" applyFont="1" applyBorder="1" applyAlignment="1">
      <alignment horizontal="left" vertical="center" wrapText="1"/>
    </xf>
    <xf numFmtId="166" fontId="3" fillId="3" borderId="20" xfId="0" applyNumberFormat="1" applyFont="1" applyFill="1" applyBorder="1" applyAlignment="1">
      <alignment horizontal="right" vertical="center"/>
    </xf>
    <xf numFmtId="166" fontId="3" fillId="3" borderId="21" xfId="0" applyNumberFormat="1" applyFont="1" applyFill="1" applyBorder="1" applyAlignment="1">
      <alignment horizontal="right" vertical="center"/>
    </xf>
    <xf numFmtId="166" fontId="3" fillId="3" borderId="22" xfId="0" applyNumberFormat="1" applyFont="1" applyFill="1" applyBorder="1" applyAlignment="1">
      <alignment horizontal="right" vertical="center"/>
    </xf>
    <xf numFmtId="165" fontId="7" fillId="0" borderId="24" xfId="0" applyNumberFormat="1" applyFont="1" applyBorder="1" applyAlignment="1">
      <alignment horizontal="center" vertical="center"/>
    </xf>
    <xf numFmtId="164" fontId="9" fillId="0" borderId="23" xfId="0" applyFont="1" applyBorder="1" applyAlignment="1">
      <alignment horizontal="left" vertical="center" wrapText="1"/>
    </xf>
    <xf numFmtId="166" fontId="3" fillId="5" borderId="24" xfId="0" applyNumberFormat="1" applyFont="1" applyFill="1" applyBorder="1" applyAlignment="1">
      <alignment horizontal="right" vertical="center"/>
    </xf>
    <xf numFmtId="166" fontId="3" fillId="5" borderId="25" xfId="0" applyNumberFormat="1" applyFont="1" applyFill="1" applyBorder="1" applyAlignment="1">
      <alignment horizontal="right" vertical="center"/>
    </xf>
    <xf numFmtId="166" fontId="3" fillId="5" borderId="26" xfId="0" applyNumberFormat="1" applyFont="1" applyFill="1" applyBorder="1" applyAlignment="1">
      <alignment horizontal="right" vertical="center"/>
    </xf>
    <xf numFmtId="164" fontId="16" fillId="0" borderId="23" xfId="0" applyFont="1" applyBorder="1" applyAlignment="1">
      <alignment horizontal="left" vertical="center" wrapText="1"/>
    </xf>
    <xf numFmtId="166" fontId="3" fillId="0" borderId="24" xfId="0" applyNumberFormat="1" applyFont="1" applyFill="1" applyBorder="1" applyAlignment="1">
      <alignment horizontal="right" vertical="center"/>
    </xf>
    <xf numFmtId="166" fontId="3" fillId="0" borderId="25" xfId="0" applyNumberFormat="1" applyFont="1" applyFill="1" applyBorder="1" applyAlignment="1">
      <alignment horizontal="right" vertical="center"/>
    </xf>
    <xf numFmtId="166" fontId="3" fillId="0" borderId="26" xfId="0" applyNumberFormat="1" applyFont="1" applyFill="1" applyBorder="1" applyAlignment="1">
      <alignment horizontal="right" vertical="center"/>
    </xf>
    <xf numFmtId="165" fontId="7" fillId="0" borderId="33" xfId="0" applyNumberFormat="1" applyFont="1" applyBorder="1" applyAlignment="1">
      <alignment horizontal="center" vertical="center"/>
    </xf>
    <xf numFmtId="166" fontId="3" fillId="0" borderId="33" xfId="0" applyNumberFormat="1" applyFont="1" applyFill="1" applyBorder="1" applyAlignment="1">
      <alignment horizontal="right" vertical="center"/>
    </xf>
    <xf numFmtId="166" fontId="3" fillId="0" borderId="35" xfId="0" applyNumberFormat="1" applyFont="1" applyFill="1" applyBorder="1" applyAlignment="1">
      <alignment horizontal="right" vertical="center"/>
    </xf>
    <xf numFmtId="166" fontId="3" fillId="0" borderId="36" xfId="0" applyNumberFormat="1" applyFont="1" applyFill="1" applyBorder="1" applyAlignment="1">
      <alignment horizontal="right" vertical="center"/>
    </xf>
    <xf numFmtId="165" fontId="10" fillId="2" borderId="63" xfId="0" applyNumberFormat="1" applyFont="1" applyFill="1" applyBorder="1" applyAlignment="1">
      <alignment horizontal="center" vertical="center"/>
    </xf>
    <xf numFmtId="166" fontId="11" fillId="2" borderId="2" xfId="0" applyNumberFormat="1" applyFont="1" applyFill="1" applyBorder="1" applyAlignment="1">
      <alignment horizontal="right" vertical="center"/>
    </xf>
    <xf numFmtId="166" fontId="11" fillId="2" borderId="9" xfId="0" applyNumberFormat="1" applyFont="1" applyFill="1" applyBorder="1" applyAlignment="1">
      <alignment horizontal="right" vertical="center"/>
    </xf>
    <xf numFmtId="166" fontId="11" fillId="2" borderId="3" xfId="0" applyNumberFormat="1" applyFont="1" applyFill="1" applyBorder="1" applyAlignment="1">
      <alignment horizontal="right" vertical="center"/>
    </xf>
    <xf numFmtId="165" fontId="12" fillId="0" borderId="10" xfId="0" applyNumberFormat="1" applyFont="1" applyFill="1" applyBorder="1" applyAlignment="1">
      <alignment horizontal="center" vertical="center"/>
    </xf>
    <xf numFmtId="164" fontId="7" fillId="2" borderId="11" xfId="0" applyFont="1" applyFill="1" applyBorder="1" applyAlignment="1">
      <alignment vertical="center"/>
    </xf>
    <xf numFmtId="168" fontId="13" fillId="2" borderId="10" xfId="0" applyNumberFormat="1" applyFont="1" applyFill="1" applyBorder="1" applyAlignment="1">
      <alignment vertical="center"/>
    </xf>
    <xf numFmtId="168" fontId="13" fillId="2" borderId="12" xfId="0" applyNumberFormat="1" applyFont="1" applyFill="1" applyBorder="1" applyAlignment="1">
      <alignment vertical="center"/>
    </xf>
    <xf numFmtId="168" fontId="13" fillId="2" borderId="13" xfId="0" applyNumberFormat="1" applyFont="1" applyFill="1" applyBorder="1" applyAlignment="1">
      <alignment vertical="center"/>
    </xf>
    <xf numFmtId="164" fontId="9" fillId="2" borderId="31" xfId="0" applyFont="1" applyFill="1" applyBorder="1" applyAlignment="1">
      <alignment vertical="center"/>
    </xf>
    <xf numFmtId="168" fontId="13" fillId="2" borderId="18" xfId="0" applyNumberFormat="1" applyFont="1" applyFill="1" applyBorder="1" applyAlignment="1">
      <alignment vertical="center"/>
    </xf>
    <xf numFmtId="168" fontId="13" fillId="2" borderId="37" xfId="0" applyNumberFormat="1" applyFont="1" applyFill="1" applyBorder="1" applyAlignment="1">
      <alignment vertical="center"/>
    </xf>
    <xf numFmtId="168" fontId="13" fillId="2" borderId="38" xfId="0" applyNumberFormat="1" applyFont="1" applyFill="1" applyBorder="1" applyAlignment="1">
      <alignment vertical="center"/>
    </xf>
    <xf numFmtId="164" fontId="6" fillId="0" borderId="56" xfId="0" applyFont="1" applyFill="1" applyBorder="1" applyAlignment="1">
      <alignment horizontal="center" vertical="center"/>
    </xf>
    <xf numFmtId="164" fontId="9" fillId="0" borderId="56" xfId="0" applyFont="1" applyFill="1" applyBorder="1" applyAlignment="1">
      <alignment vertical="center"/>
    </xf>
    <xf numFmtId="168" fontId="13" fillId="0" borderId="56" xfId="0" applyNumberFormat="1" applyFont="1" applyFill="1" applyBorder="1" applyAlignment="1">
      <alignment vertical="center"/>
    </xf>
    <xf numFmtId="164" fontId="6" fillId="0" borderId="0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vertical="center"/>
    </xf>
    <xf numFmtId="168" fontId="13" fillId="0" borderId="0" xfId="0" applyNumberFormat="1" applyFont="1" applyFill="1" applyBorder="1" applyAlignment="1">
      <alignment vertical="center"/>
    </xf>
    <xf numFmtId="165" fontId="7" fillId="2" borderId="33" xfId="0" applyNumberFormat="1" applyFont="1" applyFill="1" applyBorder="1" applyAlignment="1">
      <alignment horizontal="center" vertical="center"/>
    </xf>
    <xf numFmtId="165" fontId="7" fillId="0" borderId="14" xfId="0" applyNumberFormat="1" applyFont="1" applyBorder="1" applyAlignment="1">
      <alignment horizontal="left" vertical="center"/>
    </xf>
    <xf numFmtId="164" fontId="7" fillId="3" borderId="15" xfId="0" applyNumberFormat="1" applyFont="1" applyFill="1" applyBorder="1" applyAlignment="1">
      <alignment horizontal="left" vertical="center" wrapText="1"/>
    </xf>
    <xf numFmtId="166" fontId="11" fillId="3" borderId="14" xfId="0" applyNumberFormat="1" applyFont="1" applyFill="1" applyBorder="1" applyAlignment="1">
      <alignment horizontal="right" vertical="center"/>
    </xf>
    <xf numFmtId="166" fontId="11" fillId="3" borderId="16" xfId="0" applyNumberFormat="1" applyFont="1" applyFill="1" applyBorder="1" applyAlignment="1">
      <alignment horizontal="right" vertical="center"/>
    </xf>
    <xf numFmtId="166" fontId="11" fillId="3" borderId="17" xfId="0" applyNumberFormat="1" applyFont="1" applyFill="1" applyBorder="1" applyAlignment="1">
      <alignment horizontal="right" vertical="center"/>
    </xf>
    <xf numFmtId="165" fontId="11" fillId="5" borderId="31" xfId="0" applyNumberFormat="1" applyFont="1" applyFill="1" applyBorder="1" applyAlignment="1">
      <alignment horizontal="left" vertical="center" wrapText="1"/>
    </xf>
    <xf numFmtId="166" fontId="3" fillId="3" borderId="32" xfId="0" applyNumberFormat="1" applyFont="1" applyFill="1" applyBorder="1" applyAlignment="1">
      <alignment horizontal="right" vertical="center"/>
    </xf>
    <xf numFmtId="166" fontId="3" fillId="3" borderId="53" xfId="0" applyNumberFormat="1" applyFont="1" applyFill="1" applyBorder="1" applyAlignment="1">
      <alignment horizontal="right" vertical="center"/>
    </xf>
    <xf numFmtId="166" fontId="3" fillId="3" borderId="54" xfId="0" applyNumberFormat="1" applyFont="1" applyFill="1" applyBorder="1" applyAlignment="1">
      <alignment horizontal="right" vertical="center"/>
    </xf>
    <xf numFmtId="165" fontId="7" fillId="0" borderId="49" xfId="0" applyNumberFormat="1" applyFont="1" applyBorder="1" applyAlignment="1">
      <alignment horizontal="left" vertical="center" wrapText="1"/>
    </xf>
    <xf numFmtId="164" fontId="7" fillId="0" borderId="23" xfId="0" applyNumberFormat="1" applyFont="1" applyBorder="1" applyAlignment="1">
      <alignment horizontal="left" vertical="center" wrapText="1"/>
    </xf>
    <xf numFmtId="164" fontId="7" fillId="0" borderId="27" xfId="0" applyNumberFormat="1" applyFont="1" applyBorder="1" applyAlignment="1">
      <alignment horizontal="left" vertical="center" wrapText="1"/>
    </xf>
    <xf numFmtId="164" fontId="7" fillId="0" borderId="56" xfId="0" applyNumberFormat="1" applyFont="1" applyBorder="1" applyAlignment="1">
      <alignment horizontal="left" vertical="center" wrapText="1"/>
    </xf>
    <xf numFmtId="166" fontId="3" fillId="0" borderId="28" xfId="0" applyNumberFormat="1" applyFont="1" applyFill="1" applyBorder="1" applyAlignment="1">
      <alignment horizontal="right" vertical="center"/>
    </xf>
    <xf numFmtId="166" fontId="3" fillId="0" borderId="29" xfId="0" applyNumberFormat="1" applyFont="1" applyFill="1" applyBorder="1" applyAlignment="1">
      <alignment horizontal="right" vertical="center"/>
    </xf>
    <xf numFmtId="166" fontId="3" fillId="0" borderId="30" xfId="0" applyNumberFormat="1" applyFont="1" applyFill="1" applyBorder="1" applyAlignment="1">
      <alignment horizontal="right" vertical="center"/>
    </xf>
    <xf numFmtId="165" fontId="7" fillId="0" borderId="20" xfId="0" applyNumberFormat="1" applyFont="1" applyFill="1" applyBorder="1" applyAlignment="1">
      <alignment horizontal="center" vertical="center"/>
    </xf>
    <xf numFmtId="164" fontId="7" fillId="0" borderId="19" xfId="0" applyFont="1" applyBorder="1" applyAlignment="1">
      <alignment horizontal="justify" vertical="top" wrapText="1"/>
    </xf>
    <xf numFmtId="165" fontId="7" fillId="0" borderId="28" xfId="0" applyNumberFormat="1" applyFont="1" applyFill="1" applyBorder="1" applyAlignment="1">
      <alignment horizontal="center" vertical="center"/>
    </xf>
    <xf numFmtId="164" fontId="7" fillId="0" borderId="27" xfId="0" applyFont="1" applyBorder="1" applyAlignment="1">
      <alignment horizontal="justify" vertical="top" wrapText="1"/>
    </xf>
    <xf numFmtId="165" fontId="7" fillId="0" borderId="32" xfId="0" applyNumberFormat="1" applyFont="1" applyFill="1" applyBorder="1" applyAlignment="1">
      <alignment horizontal="left" vertical="center"/>
    </xf>
    <xf numFmtId="164" fontId="7" fillId="3" borderId="56" xfId="0" applyFont="1" applyFill="1" applyBorder="1" applyAlignment="1">
      <alignment vertical="center" wrapText="1"/>
    </xf>
    <xf numFmtId="165" fontId="7" fillId="0" borderId="24" xfId="0" applyNumberFormat="1" applyFont="1" applyFill="1" applyBorder="1" applyAlignment="1">
      <alignment horizontal="left" vertical="center"/>
    </xf>
    <xf numFmtId="165" fontId="7" fillId="0" borderId="59" xfId="0" applyNumberFormat="1" applyFont="1" applyFill="1" applyBorder="1" applyAlignment="1">
      <alignment horizontal="left" vertical="center"/>
    </xf>
    <xf numFmtId="165" fontId="7" fillId="0" borderId="60" xfId="0" applyNumberFormat="1" applyFont="1" applyBorder="1" applyAlignment="1">
      <alignment horizontal="left" vertical="center" wrapText="1"/>
    </xf>
    <xf numFmtId="165" fontId="7" fillId="0" borderId="18" xfId="0" applyNumberFormat="1" applyFont="1" applyFill="1" applyBorder="1" applyAlignment="1">
      <alignment horizontal="left" vertical="center"/>
    </xf>
    <xf numFmtId="165" fontId="11" fillId="6" borderId="31" xfId="0" applyNumberFormat="1" applyFont="1" applyFill="1" applyBorder="1" applyAlignment="1">
      <alignment horizontal="left" vertical="center" wrapText="1"/>
    </xf>
    <xf numFmtId="166" fontId="11" fillId="6" borderId="18" xfId="0" applyNumberFormat="1" applyFont="1" applyFill="1" applyBorder="1" applyAlignment="1">
      <alignment horizontal="right" vertical="center"/>
    </xf>
    <xf numFmtId="166" fontId="11" fillId="6" borderId="37" xfId="0" applyNumberFormat="1" applyFont="1" applyFill="1" applyBorder="1" applyAlignment="1">
      <alignment horizontal="right" vertical="center"/>
    </xf>
    <xf numFmtId="166" fontId="11" fillId="6" borderId="38" xfId="0" applyNumberFormat="1" applyFont="1" applyFill="1" applyBorder="1" applyAlignment="1">
      <alignment horizontal="right" vertical="center"/>
    </xf>
    <xf numFmtId="165" fontId="7" fillId="0" borderId="64" xfId="0" applyNumberFormat="1" applyFont="1" applyBorder="1" applyAlignment="1">
      <alignment horizontal="left" vertical="center" wrapText="1"/>
    </xf>
    <xf numFmtId="165" fontId="7" fillId="0" borderId="23" xfId="0" applyNumberFormat="1" applyFont="1" applyBorder="1" applyAlignment="1">
      <alignment horizontal="left" vertical="center" wrapText="1"/>
    </xf>
    <xf numFmtId="165" fontId="7" fillId="0" borderId="28" xfId="0" applyNumberFormat="1" applyFont="1" applyFill="1" applyBorder="1" applyAlignment="1">
      <alignment horizontal="left" vertical="center"/>
    </xf>
    <xf numFmtId="165" fontId="7" fillId="0" borderId="27" xfId="0" applyNumberFormat="1" applyFont="1" applyBorder="1" applyAlignment="1">
      <alignment horizontal="left" vertical="center" wrapText="1"/>
    </xf>
    <xf numFmtId="166" fontId="3" fillId="6" borderId="18" xfId="0" applyNumberFormat="1" applyFont="1" applyFill="1" applyBorder="1" applyAlignment="1">
      <alignment horizontal="right" vertical="center"/>
    </xf>
    <xf numFmtId="166" fontId="3" fillId="6" borderId="37" xfId="0" applyNumberFormat="1" applyFont="1" applyFill="1" applyBorder="1" applyAlignment="1">
      <alignment horizontal="right" vertical="center"/>
    </xf>
    <xf numFmtId="166" fontId="3" fillId="6" borderId="38" xfId="0" applyNumberFormat="1" applyFont="1" applyFill="1" applyBorder="1" applyAlignment="1">
      <alignment horizontal="right" vertical="center"/>
    </xf>
    <xf numFmtId="165" fontId="7" fillId="0" borderId="48" xfId="0" applyNumberFormat="1" applyFont="1" applyFill="1" applyBorder="1" applyAlignment="1">
      <alignment horizontal="left" vertical="center"/>
    </xf>
    <xf numFmtId="164" fontId="7" fillId="3" borderId="49" xfId="0" applyFont="1" applyFill="1" applyBorder="1" applyAlignment="1">
      <alignment vertical="top" wrapText="1"/>
    </xf>
    <xf numFmtId="164" fontId="7" fillId="0" borderId="23" xfId="0" applyFont="1" applyBorder="1" applyAlignment="1">
      <alignment vertical="top" wrapText="1"/>
    </xf>
    <xf numFmtId="164" fontId="7" fillId="3" borderId="19" xfId="0" applyFont="1" applyFill="1" applyBorder="1" applyAlignment="1">
      <alignment vertical="top" wrapText="1"/>
    </xf>
    <xf numFmtId="165" fontId="7" fillId="0" borderId="43" xfId="0" applyNumberFormat="1" applyFont="1" applyFill="1" applyBorder="1" applyAlignment="1">
      <alignment horizontal="center" vertical="center"/>
    </xf>
    <xf numFmtId="164" fontId="7" fillId="0" borderId="44" xfId="0" applyFont="1" applyBorder="1" applyAlignment="1">
      <alignment vertical="top" wrapText="1"/>
    </xf>
    <xf numFmtId="166" fontId="3" fillId="0" borderId="43" xfId="0" applyNumberFormat="1" applyFont="1" applyFill="1" applyBorder="1" applyAlignment="1">
      <alignment horizontal="right" vertical="center"/>
    </xf>
    <xf numFmtId="166" fontId="3" fillId="0" borderId="45" xfId="0" applyNumberFormat="1" applyFont="1" applyFill="1" applyBorder="1" applyAlignment="1">
      <alignment horizontal="right" vertical="center"/>
    </xf>
    <xf numFmtId="166" fontId="3" fillId="0" borderId="46" xfId="0" applyNumberFormat="1" applyFont="1" applyFill="1" applyBorder="1" applyAlignment="1">
      <alignment horizontal="right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12" fillId="2" borderId="8" xfId="0" applyNumberFormat="1" applyFont="1" applyFill="1" applyBorder="1" applyAlignment="1">
      <alignment horizontal="left" vertical="center" wrapText="1"/>
    </xf>
    <xf numFmtId="165" fontId="7" fillId="0" borderId="65" xfId="0" applyNumberFormat="1" applyFont="1" applyFill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165" fontId="3" fillId="0" borderId="31" xfId="0" applyNumberFormat="1" applyFont="1" applyBorder="1" applyAlignment="1">
      <alignment horizontal="left" vertical="center" wrapText="1"/>
    </xf>
    <xf numFmtId="164" fontId="7" fillId="0" borderId="66" xfId="0" applyFont="1" applyBorder="1" applyAlignment="1">
      <alignment horizontal="justify" vertical="center" wrapText="1"/>
    </xf>
    <xf numFmtId="166" fontId="3" fillId="0" borderId="20" xfId="0" applyNumberFormat="1" applyFont="1" applyFill="1" applyBorder="1" applyAlignment="1">
      <alignment vertical="center"/>
    </xf>
    <xf numFmtId="166" fontId="3" fillId="0" borderId="21" xfId="0" applyNumberFormat="1" applyFont="1" applyFill="1" applyBorder="1" applyAlignment="1">
      <alignment vertical="center"/>
    </xf>
    <xf numFmtId="166" fontId="3" fillId="0" borderId="22" xfId="0" applyNumberFormat="1" applyFont="1" applyFill="1" applyBorder="1" applyAlignment="1">
      <alignment vertical="center"/>
    </xf>
    <xf numFmtId="164" fontId="7" fillId="0" borderId="67" xfId="0" applyFont="1" applyBorder="1" applyAlignment="1">
      <alignment horizontal="justify" vertical="center" wrapText="1"/>
    </xf>
    <xf numFmtId="166" fontId="3" fillId="0" borderId="59" xfId="0" applyNumberFormat="1" applyFont="1" applyFill="1" applyBorder="1" applyAlignment="1">
      <alignment vertical="center"/>
    </xf>
    <xf numFmtId="166" fontId="3" fillId="0" borderId="61" xfId="0" applyNumberFormat="1" applyFont="1" applyFill="1" applyBorder="1" applyAlignment="1">
      <alignment vertical="center"/>
    </xf>
    <xf numFmtId="166" fontId="3" fillId="0" borderId="62" xfId="0" applyNumberFormat="1" applyFont="1" applyFill="1" applyBorder="1" applyAlignment="1">
      <alignment vertical="center"/>
    </xf>
    <xf numFmtId="164" fontId="7" fillId="0" borderId="19" xfId="0" applyFont="1" applyBorder="1" applyAlignment="1">
      <alignment vertical="top" wrapText="1"/>
    </xf>
    <xf numFmtId="165" fontId="7" fillId="0" borderId="59" xfId="0" applyNumberFormat="1" applyFont="1" applyFill="1" applyBorder="1" applyAlignment="1">
      <alignment horizontal="center" vertical="center"/>
    </xf>
    <xf numFmtId="164" fontId="7" fillId="0" borderId="27" xfId="0" applyFont="1" applyBorder="1" applyAlignment="1">
      <alignment vertical="top" wrapText="1"/>
    </xf>
    <xf numFmtId="165" fontId="3" fillId="0" borderId="64" xfId="0" applyNumberFormat="1" applyFont="1" applyFill="1" applyBorder="1" applyAlignment="1">
      <alignment horizontal="left" vertical="center" wrapText="1"/>
    </xf>
    <xf numFmtId="165" fontId="7" fillId="0" borderId="39" xfId="0" applyNumberFormat="1" applyFont="1" applyFill="1" applyBorder="1" applyAlignment="1">
      <alignment horizontal="center" vertical="center"/>
    </xf>
    <xf numFmtId="164" fontId="7" fillId="0" borderId="22" xfId="0" applyFont="1" applyFill="1" applyBorder="1" applyAlignment="1">
      <alignment horizontal="left" vertical="center" wrapText="1"/>
    </xf>
    <xf numFmtId="165" fontId="7" fillId="0" borderId="48" xfId="0" applyNumberFormat="1" applyFont="1" applyFill="1" applyBorder="1" applyAlignment="1">
      <alignment horizontal="center" vertical="center"/>
    </xf>
    <xf numFmtId="164" fontId="7" fillId="0" borderId="62" xfId="0" applyFont="1" applyFill="1" applyBorder="1" applyAlignment="1">
      <alignment horizontal="left" vertical="center" wrapText="1"/>
    </xf>
    <xf numFmtId="165" fontId="7" fillId="0" borderId="22" xfId="0" applyNumberFormat="1" applyFont="1" applyFill="1" applyBorder="1" applyAlignment="1">
      <alignment horizontal="left" vertical="center" wrapText="1"/>
    </xf>
    <xf numFmtId="164" fontId="7" fillId="0" borderId="58" xfId="0" applyFont="1" applyBorder="1" applyAlignment="1">
      <alignment vertical="center" wrapText="1"/>
    </xf>
    <xf numFmtId="165" fontId="3" fillId="0" borderId="15" xfId="0" applyNumberFormat="1" applyFont="1" applyBorder="1" applyAlignment="1">
      <alignment horizontal="left" vertical="center" wrapText="1"/>
    </xf>
    <xf numFmtId="166" fontId="3" fillId="3" borderId="14" xfId="0" applyNumberFormat="1" applyFont="1" applyFill="1" applyBorder="1" applyAlignment="1">
      <alignment horizontal="right" vertical="center"/>
    </xf>
    <xf numFmtId="166" fontId="3" fillId="3" borderId="16" xfId="0" applyNumberFormat="1" applyFont="1" applyFill="1" applyBorder="1" applyAlignment="1">
      <alignment horizontal="right" vertical="center"/>
    </xf>
    <xf numFmtId="166" fontId="3" fillId="3" borderId="17" xfId="0" applyNumberFormat="1" applyFont="1" applyFill="1" applyBorder="1" applyAlignment="1">
      <alignment horizontal="right" vertical="center"/>
    </xf>
    <xf numFmtId="165" fontId="7" fillId="0" borderId="31" xfId="0" applyNumberFormat="1" applyFont="1" applyBorder="1" applyAlignment="1">
      <alignment horizontal="left" vertical="center" wrapText="1"/>
    </xf>
    <xf numFmtId="166" fontId="3" fillId="0" borderId="32" xfId="0" applyNumberFormat="1" applyFont="1" applyFill="1" applyBorder="1" applyAlignment="1">
      <alignment horizontal="right" vertical="center"/>
    </xf>
    <xf numFmtId="166" fontId="3" fillId="0" borderId="53" xfId="0" applyNumberFormat="1" applyFont="1" applyFill="1" applyBorder="1" applyAlignment="1">
      <alignment horizontal="right" vertical="center"/>
    </xf>
    <xf numFmtId="166" fontId="3" fillId="0" borderId="54" xfId="0" applyNumberFormat="1" applyFont="1" applyFill="1" applyBorder="1" applyAlignment="1">
      <alignment horizontal="right" vertical="center"/>
    </xf>
    <xf numFmtId="165" fontId="3" fillId="0" borderId="49" xfId="0" applyNumberFormat="1" applyFont="1" applyBorder="1" applyAlignment="1">
      <alignment horizontal="left" vertical="center" wrapText="1"/>
    </xf>
    <xf numFmtId="165" fontId="7" fillId="0" borderId="68" xfId="0" applyNumberFormat="1" applyFont="1" applyBorder="1" applyAlignment="1">
      <alignment horizontal="center" vertical="center"/>
    </xf>
    <xf numFmtId="164" fontId="7" fillId="0" borderId="64" xfId="0" applyNumberFormat="1" applyFont="1" applyBorder="1" applyAlignment="1">
      <alignment horizontal="left" vertical="center" wrapText="1"/>
    </xf>
    <xf numFmtId="165" fontId="7" fillId="0" borderId="69" xfId="0" applyNumberFormat="1" applyFont="1" applyBorder="1" applyAlignment="1">
      <alignment horizontal="center" vertical="center"/>
    </xf>
    <xf numFmtId="164" fontId="9" fillId="0" borderId="27" xfId="0" applyNumberFormat="1" applyFont="1" applyBorder="1" applyAlignment="1">
      <alignment horizontal="left" vertical="center" wrapText="1"/>
    </xf>
    <xf numFmtId="165" fontId="7" fillId="0" borderId="70" xfId="0" applyNumberFormat="1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left" vertical="center" wrapText="1"/>
    </xf>
    <xf numFmtId="166" fontId="3" fillId="3" borderId="18" xfId="0" applyNumberFormat="1" applyFont="1" applyFill="1" applyBorder="1" applyAlignment="1">
      <alignment horizontal="right" vertical="center"/>
    </xf>
    <xf numFmtId="166" fontId="3" fillId="3" borderId="37" xfId="0" applyNumberFormat="1" applyFont="1" applyFill="1" applyBorder="1" applyAlignment="1">
      <alignment horizontal="right" vertical="center"/>
    </xf>
    <xf numFmtId="166" fontId="3" fillId="3" borderId="38" xfId="0" applyNumberFormat="1" applyFont="1" applyFill="1" applyBorder="1" applyAlignment="1">
      <alignment horizontal="right" vertical="center"/>
    </xf>
    <xf numFmtId="165" fontId="7" fillId="0" borderId="19" xfId="0" applyNumberFormat="1" applyFont="1" applyBorder="1" applyAlignment="1">
      <alignment horizontal="left" vertical="center" wrapText="1"/>
    </xf>
    <xf numFmtId="165" fontId="9" fillId="0" borderId="27" xfId="0" applyNumberFormat="1" applyFont="1" applyBorder="1" applyAlignment="1">
      <alignment horizontal="left" vertical="center" wrapText="1"/>
    </xf>
    <xf numFmtId="165" fontId="9" fillId="0" borderId="44" xfId="0" applyNumberFormat="1" applyFont="1" applyBorder="1" applyAlignment="1">
      <alignment horizontal="left" vertical="center" wrapText="1"/>
    </xf>
    <xf numFmtId="165" fontId="3" fillId="0" borderId="49" xfId="0" applyNumberFormat="1" applyFont="1" applyFill="1" applyBorder="1" applyAlignment="1">
      <alignment horizontal="left" vertical="center" wrapText="1"/>
    </xf>
    <xf numFmtId="166" fontId="3" fillId="3" borderId="48" xfId="0" applyNumberFormat="1" applyFont="1" applyFill="1" applyBorder="1" applyAlignment="1">
      <alignment vertical="center"/>
    </xf>
    <xf numFmtId="166" fontId="3" fillId="3" borderId="50" xfId="0" applyNumberFormat="1" applyFont="1" applyFill="1" applyBorder="1" applyAlignment="1">
      <alignment vertical="center"/>
    </xf>
    <xf numFmtId="166" fontId="3" fillId="3" borderId="51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left" vertical="center" wrapText="1"/>
    </xf>
    <xf numFmtId="165" fontId="12" fillId="2" borderId="34" xfId="0" applyNumberFormat="1" applyFont="1" applyFill="1" applyBorder="1" applyAlignment="1">
      <alignment horizontal="left" vertical="center" wrapText="1"/>
    </xf>
    <xf numFmtId="165" fontId="7" fillId="0" borderId="24" xfId="0" applyNumberFormat="1" applyFont="1" applyFill="1" applyBorder="1" applyAlignment="1">
      <alignment horizontal="center" vertical="center"/>
    </xf>
    <xf numFmtId="166" fontId="3" fillId="0" borderId="18" xfId="0" applyNumberFormat="1" applyFont="1" applyFill="1" applyBorder="1" applyAlignment="1">
      <alignment vertical="center"/>
    </xf>
    <xf numFmtId="166" fontId="3" fillId="0" borderId="37" xfId="0" applyNumberFormat="1" applyFont="1" applyFill="1" applyBorder="1" applyAlignment="1">
      <alignment vertical="center"/>
    </xf>
    <xf numFmtId="166" fontId="3" fillId="0" borderId="38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>
      <alignment horizontal="left" vertical="center" wrapText="1"/>
    </xf>
    <xf numFmtId="165" fontId="3" fillId="0" borderId="64" xfId="0" applyNumberFormat="1" applyFont="1" applyBorder="1" applyAlignment="1">
      <alignment horizontal="left" vertical="center" wrapText="1"/>
    </xf>
    <xf numFmtId="166" fontId="3" fillId="3" borderId="32" xfId="0" applyNumberFormat="1" applyFont="1" applyFill="1" applyBorder="1" applyAlignment="1">
      <alignment vertical="center"/>
    </xf>
    <xf numFmtId="166" fontId="3" fillId="3" borderId="53" xfId="0" applyNumberFormat="1" applyFont="1" applyFill="1" applyBorder="1" applyAlignment="1">
      <alignment vertical="center"/>
    </xf>
    <xf numFmtId="166" fontId="3" fillId="3" borderId="54" xfId="0" applyNumberFormat="1" applyFont="1" applyFill="1" applyBorder="1" applyAlignment="1">
      <alignment vertical="center"/>
    </xf>
    <xf numFmtId="164" fontId="3" fillId="0" borderId="19" xfId="0" applyFont="1" applyFill="1" applyBorder="1" applyAlignment="1">
      <alignment vertical="center" wrapText="1"/>
    </xf>
    <xf numFmtId="164" fontId="7" fillId="0" borderId="23" xfId="0" applyFont="1" applyFill="1" applyBorder="1" applyAlignment="1">
      <alignment vertical="center" wrapText="1"/>
    </xf>
    <xf numFmtId="164" fontId="7" fillId="0" borderId="27" xfId="0" applyFont="1" applyFill="1" applyBorder="1" applyAlignment="1">
      <alignment vertical="center" wrapText="1"/>
    </xf>
    <xf numFmtId="165" fontId="3" fillId="0" borderId="31" xfId="0" applyNumberFormat="1" applyFont="1" applyBorder="1" applyAlignment="1">
      <alignment horizontal="left" vertical="top" wrapText="1"/>
    </xf>
    <xf numFmtId="165" fontId="3" fillId="0" borderId="49" xfId="0" applyNumberFormat="1" applyFont="1" applyFill="1" applyBorder="1" applyAlignment="1">
      <alignment horizontal="left" vertical="top" wrapText="1"/>
    </xf>
    <xf numFmtId="165" fontId="3" fillId="0" borderId="49" xfId="0" applyNumberFormat="1" applyFont="1" applyBorder="1" applyAlignment="1">
      <alignment horizontal="left" vertical="top" wrapText="1"/>
    </xf>
    <xf numFmtId="165" fontId="7" fillId="0" borderId="27" xfId="0" applyNumberFormat="1" applyFont="1" applyBorder="1" applyAlignment="1">
      <alignment horizontal="left" vertical="top" wrapText="1"/>
    </xf>
    <xf numFmtId="164" fontId="3" fillId="0" borderId="19" xfId="0" applyFont="1" applyBorder="1" applyAlignment="1">
      <alignment vertical="top" wrapText="1"/>
    </xf>
    <xf numFmtId="165" fontId="3" fillId="0" borderId="64" xfId="0" applyNumberFormat="1" applyFont="1" applyBorder="1" applyAlignment="1">
      <alignment horizontal="left" vertical="top" wrapText="1"/>
    </xf>
    <xf numFmtId="164" fontId="3" fillId="0" borderId="64" xfId="0" applyNumberFormat="1" applyFont="1" applyFill="1" applyBorder="1" applyAlignment="1">
      <alignment horizontal="left" vertical="top" wrapText="1"/>
    </xf>
    <xf numFmtId="164" fontId="7" fillId="0" borderId="27" xfId="0" applyNumberFormat="1" applyFont="1" applyFill="1" applyBorder="1" applyAlignment="1">
      <alignment horizontal="left" vertical="top" wrapText="1"/>
    </xf>
    <xf numFmtId="165" fontId="3" fillId="0" borderId="19" xfId="0" applyNumberFormat="1" applyFont="1" applyBorder="1" applyAlignment="1">
      <alignment horizontal="left" vertical="center" wrapText="1"/>
    </xf>
    <xf numFmtId="165" fontId="7" fillId="0" borderId="44" xfId="0" applyNumberFormat="1" applyFont="1" applyBorder="1" applyAlignment="1">
      <alignment horizontal="left" vertical="center" wrapText="1"/>
    </xf>
    <xf numFmtId="165" fontId="12" fillId="2" borderId="8" xfId="0" applyNumberFormat="1" applyFont="1" applyFill="1" applyBorder="1" applyAlignment="1">
      <alignment vertical="center"/>
    </xf>
    <xf numFmtId="166" fontId="3" fillId="3" borderId="24" xfId="0" applyNumberFormat="1" applyFont="1" applyFill="1" applyBorder="1" applyAlignment="1">
      <alignment vertical="center"/>
    </xf>
    <xf numFmtId="166" fontId="3" fillId="3" borderId="25" xfId="0" applyNumberFormat="1" applyFont="1" applyFill="1" applyBorder="1" applyAlignment="1">
      <alignment vertical="center"/>
    </xf>
    <xf numFmtId="166" fontId="3" fillId="3" borderId="26" xfId="0" applyNumberFormat="1" applyFont="1" applyFill="1" applyBorder="1" applyAlignment="1">
      <alignment vertical="center"/>
    </xf>
    <xf numFmtId="167" fontId="13" fillId="2" borderId="10" xfId="0" applyNumberFormat="1" applyFont="1" applyFill="1" applyBorder="1" applyAlignment="1">
      <alignment vertical="center"/>
    </xf>
    <xf numFmtId="167" fontId="13" fillId="2" borderId="12" xfId="0" applyNumberFormat="1" applyFont="1" applyFill="1" applyBorder="1" applyAlignment="1">
      <alignment vertical="center"/>
    </xf>
    <xf numFmtId="167" fontId="13" fillId="2" borderId="13" xfId="0" applyNumberFormat="1" applyFont="1" applyFill="1" applyBorder="1" applyAlignment="1">
      <alignment vertical="center"/>
    </xf>
    <xf numFmtId="167" fontId="13" fillId="2" borderId="18" xfId="0" applyNumberFormat="1" applyFont="1" applyFill="1" applyBorder="1" applyAlignment="1">
      <alignment vertical="center"/>
    </xf>
    <xf numFmtId="167" fontId="13" fillId="2" borderId="37" xfId="0" applyNumberFormat="1" applyFont="1" applyFill="1" applyBorder="1" applyAlignment="1">
      <alignment vertical="center"/>
    </xf>
    <xf numFmtId="167" fontId="13" fillId="2" borderId="38" xfId="0" applyNumberFormat="1" applyFont="1" applyFill="1" applyBorder="1" applyAlignment="1">
      <alignment vertical="center"/>
    </xf>
    <xf numFmtId="164" fontId="7" fillId="0" borderId="56" xfId="0" applyFont="1" applyFill="1" applyBorder="1" applyAlignment="1">
      <alignment vertical="center"/>
    </xf>
    <xf numFmtId="167" fontId="13" fillId="0" borderId="56" xfId="0" applyNumberFormat="1" applyFont="1" applyFill="1" applyBorder="1" applyAlignment="1">
      <alignment vertical="center"/>
    </xf>
    <xf numFmtId="165" fontId="11" fillId="7" borderId="2" xfId="0" applyNumberFormat="1" applyFont="1" applyFill="1" applyBorder="1" applyAlignment="1">
      <alignment horizontal="center" vertical="center"/>
    </xf>
    <xf numFmtId="165" fontId="10" fillId="7" borderId="8" xfId="0" applyNumberFormat="1" applyFont="1" applyFill="1" applyBorder="1" applyAlignment="1">
      <alignment horizontal="left" vertical="center" wrapText="1"/>
    </xf>
    <xf numFmtId="166" fontId="11" fillId="7" borderId="2" xfId="0" applyNumberFormat="1" applyFont="1" applyFill="1" applyBorder="1" applyAlignment="1">
      <alignment vertical="center"/>
    </xf>
    <xf numFmtId="166" fontId="11" fillId="7" borderId="9" xfId="0" applyNumberFormat="1" applyFont="1" applyFill="1" applyBorder="1" applyAlignment="1">
      <alignment vertical="center"/>
    </xf>
    <xf numFmtId="166" fontId="11" fillId="7" borderId="3" xfId="0" applyNumberFormat="1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4" fontId="9" fillId="7" borderId="11" xfId="0" applyFont="1" applyFill="1" applyBorder="1" applyAlignment="1">
      <alignment vertical="center"/>
    </xf>
    <xf numFmtId="169" fontId="9" fillId="7" borderId="10" xfId="0" applyNumberFormat="1" applyFont="1" applyFill="1" applyBorder="1" applyAlignment="1" applyProtection="1">
      <alignment vertical="center"/>
      <protection locked="0"/>
    </xf>
    <xf numFmtId="169" fontId="9" fillId="7" borderId="12" xfId="0" applyNumberFormat="1" applyFont="1" applyFill="1" applyBorder="1" applyAlignment="1" applyProtection="1">
      <alignment vertical="center"/>
      <protection locked="0"/>
    </xf>
    <xf numFmtId="169" fontId="9" fillId="7" borderId="13" xfId="0" applyNumberFormat="1" applyFont="1" applyFill="1" applyBorder="1" applyAlignment="1" applyProtection="1">
      <alignment vertical="center"/>
      <protection locked="0"/>
    </xf>
    <xf numFmtId="165" fontId="11" fillId="3" borderId="14" xfId="0" applyNumberFormat="1" applyFont="1" applyFill="1" applyBorder="1" applyAlignment="1">
      <alignment horizontal="center" vertical="center"/>
    </xf>
    <xf numFmtId="165" fontId="11" fillId="3" borderId="49" xfId="0" applyNumberFormat="1" applyFont="1" applyFill="1" applyBorder="1" applyAlignment="1">
      <alignment horizontal="left" vertical="center" wrapText="1"/>
    </xf>
    <xf numFmtId="166" fontId="11" fillId="3" borderId="48" xfId="0" applyNumberFormat="1" applyFont="1" applyFill="1" applyBorder="1" applyAlignment="1">
      <alignment vertical="center"/>
    </xf>
    <xf numFmtId="166" fontId="11" fillId="3" borderId="50" xfId="0" applyNumberFormat="1" applyFont="1" applyFill="1" applyBorder="1" applyAlignment="1">
      <alignment vertical="center"/>
    </xf>
    <xf numFmtId="166" fontId="11" fillId="3" borderId="51" xfId="0" applyNumberFormat="1" applyFont="1" applyFill="1" applyBorder="1" applyAlignment="1">
      <alignment vertical="center"/>
    </xf>
    <xf numFmtId="165" fontId="11" fillId="0" borderId="48" xfId="0" applyNumberFormat="1" applyFont="1" applyFill="1" applyBorder="1" applyAlignment="1">
      <alignment horizontal="center" vertical="center"/>
    </xf>
    <xf numFmtId="164" fontId="9" fillId="3" borderId="31" xfId="0" applyFont="1" applyFill="1" applyBorder="1" applyAlignment="1">
      <alignment vertical="center"/>
    </xf>
    <xf numFmtId="169" fontId="9" fillId="3" borderId="18" xfId="0" applyNumberFormat="1" applyFont="1" applyFill="1" applyBorder="1" applyAlignment="1" applyProtection="1">
      <alignment vertical="center"/>
      <protection locked="0"/>
    </xf>
    <xf numFmtId="169" fontId="9" fillId="3" borderId="37" xfId="0" applyNumberFormat="1" applyFont="1" applyFill="1" applyBorder="1" applyAlignment="1" applyProtection="1">
      <alignment vertical="center"/>
      <protection locked="0"/>
    </xf>
    <xf numFmtId="169" fontId="9" fillId="3" borderId="38" xfId="0" applyNumberFormat="1" applyFont="1" applyFill="1" applyBorder="1" applyAlignment="1" applyProtection="1">
      <alignment vertical="center"/>
      <protection locked="0"/>
    </xf>
    <xf numFmtId="165" fontId="7" fillId="2" borderId="32" xfId="0" applyNumberFormat="1" applyFont="1" applyFill="1" applyBorder="1" applyAlignment="1">
      <alignment horizontal="center" vertical="center"/>
    </xf>
    <xf numFmtId="165" fontId="12" fillId="2" borderId="64" xfId="0" applyNumberFormat="1" applyFont="1" applyFill="1" applyBorder="1" applyAlignment="1">
      <alignment horizontal="left" vertical="center" wrapText="1"/>
    </xf>
    <xf numFmtId="166" fontId="11" fillId="2" borderId="18" xfId="0" applyNumberFormat="1" applyFont="1" applyFill="1" applyBorder="1" applyAlignment="1">
      <alignment vertical="center"/>
    </xf>
    <xf numFmtId="166" fontId="11" fillId="2" borderId="37" xfId="0" applyNumberFormat="1" applyFont="1" applyFill="1" applyBorder="1" applyAlignment="1">
      <alignment vertical="center"/>
    </xf>
    <xf numFmtId="166" fontId="11" fillId="2" borderId="38" xfId="0" applyNumberFormat="1" applyFont="1" applyFill="1" applyBorder="1" applyAlignment="1">
      <alignment vertical="center"/>
    </xf>
    <xf numFmtId="164" fontId="3" fillId="0" borderId="19" xfId="0" applyFont="1" applyFill="1" applyBorder="1" applyAlignment="1">
      <alignment horizontal="left" vertical="center" wrapText="1"/>
    </xf>
    <xf numFmtId="164" fontId="3" fillId="0" borderId="27" xfId="0" applyFont="1" applyFill="1" applyBorder="1" applyAlignment="1">
      <alignment horizontal="left" vertical="center" wrapText="1"/>
    </xf>
    <xf numFmtId="164" fontId="3" fillId="0" borderId="31" xfId="0" applyFont="1" applyFill="1" applyBorder="1" applyAlignment="1">
      <alignment vertical="center" wrapText="1"/>
    </xf>
    <xf numFmtId="164" fontId="7" fillId="0" borderId="71" xfId="0" applyFont="1" applyFill="1" applyBorder="1" applyAlignment="1">
      <alignment vertical="center" wrapText="1"/>
    </xf>
    <xf numFmtId="166" fontId="3" fillId="5" borderId="18" xfId="0" applyNumberFormat="1" applyFont="1" applyFill="1" applyBorder="1" applyAlignment="1">
      <alignment vertical="center"/>
    </xf>
    <xf numFmtId="166" fontId="3" fillId="5" borderId="37" xfId="0" applyNumberFormat="1" applyFont="1" applyFill="1" applyBorder="1" applyAlignment="1">
      <alignment vertical="center"/>
    </xf>
    <xf numFmtId="166" fontId="3" fillId="5" borderId="38" xfId="0" applyNumberFormat="1" applyFont="1" applyFill="1" applyBorder="1" applyAlignment="1">
      <alignment vertical="center"/>
    </xf>
    <xf numFmtId="164" fontId="7" fillId="0" borderId="19" xfId="0" applyFont="1" applyFill="1" applyBorder="1" applyAlignment="1">
      <alignment vertical="center" wrapText="1"/>
    </xf>
    <xf numFmtId="165" fontId="9" fillId="0" borderId="28" xfId="0" applyNumberFormat="1" applyFont="1" applyFill="1" applyBorder="1" applyAlignment="1">
      <alignment horizontal="center" vertical="center" wrapText="1"/>
    </xf>
    <xf numFmtId="164" fontId="7" fillId="0" borderId="67" xfId="0" applyFont="1" applyBorder="1" applyAlignment="1">
      <alignment vertical="center" wrapText="1"/>
    </xf>
    <xf numFmtId="164" fontId="7" fillId="0" borderId="26" xfId="0" applyFont="1" applyBorder="1" applyAlignment="1">
      <alignment vertical="center" wrapText="1"/>
    </xf>
    <xf numFmtId="164" fontId="7" fillId="0" borderId="30" xfId="0" applyFont="1" applyBorder="1" applyAlignment="1">
      <alignment vertical="center" wrapText="1"/>
    </xf>
    <xf numFmtId="164" fontId="3" fillId="0" borderId="55" xfId="0" applyFont="1" applyBorder="1" applyAlignment="1">
      <alignment vertical="center" wrapText="1"/>
    </xf>
    <xf numFmtId="164" fontId="7" fillId="0" borderId="19" xfId="0" applyFont="1" applyBorder="1" applyAlignment="1">
      <alignment vertical="center" wrapText="1"/>
    </xf>
    <xf numFmtId="164" fontId="3" fillId="0" borderId="23" xfId="0" applyFont="1" applyFill="1" applyBorder="1" applyAlignment="1">
      <alignment vertical="center" wrapText="1"/>
    </xf>
    <xf numFmtId="166" fontId="3" fillId="5" borderId="39" xfId="0" applyNumberFormat="1" applyFont="1" applyFill="1" applyBorder="1" applyAlignment="1">
      <alignment vertical="center"/>
    </xf>
    <xf numFmtId="166" fontId="3" fillId="5" borderId="41" xfId="0" applyNumberFormat="1" applyFont="1" applyFill="1" applyBorder="1" applyAlignment="1">
      <alignment vertical="center"/>
    </xf>
    <xf numFmtId="166" fontId="3" fillId="5" borderId="42" xfId="0" applyNumberFormat="1" applyFont="1" applyFill="1" applyBorder="1" applyAlignment="1">
      <alignment vertical="center"/>
    </xf>
    <xf numFmtId="164" fontId="7" fillId="0" borderId="40" xfId="0" applyFont="1" applyBorder="1" applyAlignment="1">
      <alignment vertical="center" wrapText="1"/>
    </xf>
    <xf numFmtId="164" fontId="7" fillId="0" borderId="23" xfId="0" applyFont="1" applyBorder="1" applyAlignment="1">
      <alignment horizontal="left" vertical="center" wrapText="1"/>
    </xf>
    <xf numFmtId="164" fontId="7" fillId="0" borderId="23" xfId="0" applyFont="1" applyBorder="1" applyAlignment="1">
      <alignment vertical="center" wrapText="1"/>
    </xf>
    <xf numFmtId="164" fontId="3" fillId="0" borderId="66" xfId="0" applyFont="1" applyFill="1" applyBorder="1" applyAlignment="1">
      <alignment vertical="center" wrapText="1"/>
    </xf>
    <xf numFmtId="165" fontId="9" fillId="0" borderId="59" xfId="0" applyNumberFormat="1" applyFont="1" applyFill="1" applyBorder="1" applyAlignment="1">
      <alignment horizontal="center" vertical="center" wrapText="1"/>
    </xf>
    <xf numFmtId="164" fontId="7" fillId="0" borderId="71" xfId="0" applyFont="1" applyBorder="1" applyAlignment="1">
      <alignment vertical="center" wrapText="1"/>
    </xf>
    <xf numFmtId="164" fontId="3" fillId="0" borderId="66" xfId="0" applyFont="1" applyBorder="1" applyAlignment="1">
      <alignment vertical="center" wrapText="1"/>
    </xf>
    <xf numFmtId="165" fontId="9" fillId="0" borderId="14" xfId="0" applyNumberFormat="1" applyFont="1" applyFill="1" applyBorder="1" applyAlignment="1">
      <alignment horizontal="center" vertical="center" wrapText="1"/>
    </xf>
    <xf numFmtId="164" fontId="15" fillId="0" borderId="40" xfId="0" applyFont="1" applyBorder="1" applyAlignment="1">
      <alignment vertical="center" wrapText="1"/>
    </xf>
    <xf numFmtId="164" fontId="15" fillId="0" borderId="27" xfId="0" applyFont="1" applyBorder="1" applyAlignment="1">
      <alignment vertical="center" wrapText="1"/>
    </xf>
    <xf numFmtId="164" fontId="12" fillId="8" borderId="31" xfId="0" applyFont="1" applyFill="1" applyBorder="1" applyAlignment="1">
      <alignment vertical="center" wrapText="1"/>
    </xf>
    <xf numFmtId="166" fontId="11" fillId="8" borderId="18" xfId="0" applyNumberFormat="1" applyFont="1" applyFill="1" applyBorder="1" applyAlignment="1">
      <alignment vertical="center"/>
    </xf>
    <xf numFmtId="166" fontId="11" fillId="8" borderId="37" xfId="0" applyNumberFormat="1" applyFont="1" applyFill="1" applyBorder="1" applyAlignment="1">
      <alignment vertical="center"/>
    </xf>
    <xf numFmtId="166" fontId="11" fillId="8" borderId="38" xfId="0" applyNumberFormat="1" applyFont="1" applyFill="1" applyBorder="1" applyAlignment="1">
      <alignment vertical="center"/>
    </xf>
    <xf numFmtId="165" fontId="9" fillId="0" borderId="32" xfId="0" applyNumberFormat="1" applyFont="1" applyFill="1" applyBorder="1" applyAlignment="1">
      <alignment horizontal="center" vertical="center" wrapText="1"/>
    </xf>
    <xf numFmtId="164" fontId="3" fillId="0" borderId="40" xfId="0" applyFont="1" applyFill="1" applyBorder="1" applyAlignment="1">
      <alignment vertical="center" wrapText="1"/>
    </xf>
    <xf numFmtId="164" fontId="7" fillId="0" borderId="49" xfId="0" applyFont="1" applyFill="1" applyBorder="1" applyAlignment="1">
      <alignment vertical="center" wrapText="1"/>
    </xf>
    <xf numFmtId="165" fontId="7" fillId="2" borderId="18" xfId="0" applyNumberFormat="1" applyFont="1" applyFill="1" applyBorder="1" applyAlignment="1">
      <alignment horizontal="center" vertical="center"/>
    </xf>
    <xf numFmtId="165" fontId="12" fillId="2" borderId="31" xfId="0" applyNumberFormat="1" applyFont="1" applyFill="1" applyBorder="1" applyAlignment="1">
      <alignment horizontal="left" vertical="center" wrapText="1"/>
    </xf>
    <xf numFmtId="166" fontId="7" fillId="0" borderId="18" xfId="0" applyNumberFormat="1" applyFont="1" applyFill="1" applyBorder="1" applyAlignment="1">
      <alignment vertical="center"/>
    </xf>
    <xf numFmtId="166" fontId="7" fillId="0" borderId="37" xfId="0" applyNumberFormat="1" applyFont="1" applyFill="1" applyBorder="1" applyAlignment="1">
      <alignment vertical="center"/>
    </xf>
    <xf numFmtId="166" fontId="7" fillId="0" borderId="38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>
      <alignment horizontal="center" vertical="center" wrapText="1"/>
    </xf>
    <xf numFmtId="164" fontId="7" fillId="0" borderId="40" xfId="0" applyFont="1" applyFill="1" applyBorder="1" applyAlignment="1">
      <alignment vertical="center" wrapText="1"/>
    </xf>
    <xf numFmtId="164" fontId="7" fillId="0" borderId="60" xfId="0" applyFont="1" applyFill="1" applyBorder="1" applyAlignment="1">
      <alignment vertical="center" wrapText="1"/>
    </xf>
    <xf numFmtId="164" fontId="3" fillId="0" borderId="15" xfId="0" applyFont="1" applyFill="1" applyBorder="1" applyAlignment="1">
      <alignment vertical="center" wrapText="1"/>
    </xf>
    <xf numFmtId="164" fontId="7" fillId="0" borderId="15" xfId="0" applyFont="1" applyFill="1" applyBorder="1" applyAlignment="1">
      <alignment vertical="center" wrapText="1"/>
    </xf>
    <xf numFmtId="164" fontId="7" fillId="0" borderId="15" xfId="0" applyFont="1" applyBorder="1" applyAlignment="1">
      <alignment vertical="center" wrapText="1"/>
    </xf>
    <xf numFmtId="164" fontId="3" fillId="0" borderId="31" xfId="0" applyFont="1" applyBorder="1" applyAlignment="1">
      <alignment vertical="center" wrapText="1"/>
    </xf>
    <xf numFmtId="164" fontId="3" fillId="0" borderId="49" xfId="0" applyFont="1" applyFill="1" applyBorder="1" applyAlignment="1">
      <alignment vertical="center" wrapText="1"/>
    </xf>
    <xf numFmtId="164" fontId="3" fillId="0" borderId="27" xfId="0" applyFont="1" applyFill="1" applyBorder="1" applyAlignment="1">
      <alignment vertical="center" wrapText="1"/>
    </xf>
    <xf numFmtId="164" fontId="7" fillId="0" borderId="27" xfId="0" applyFont="1" applyFill="1" applyBorder="1" applyAlignment="1">
      <alignment vertical="top" wrapText="1"/>
    </xf>
    <xf numFmtId="164" fontId="19" fillId="8" borderId="52" xfId="0" applyFont="1" applyFill="1" applyBorder="1" applyAlignment="1">
      <alignment vertical="center" wrapText="1"/>
    </xf>
    <xf numFmtId="166" fontId="3" fillId="8" borderId="14" xfId="0" applyNumberFormat="1" applyFont="1" applyFill="1" applyBorder="1" applyAlignment="1">
      <alignment vertical="center"/>
    </xf>
    <xf numFmtId="166" fontId="3" fillId="8" borderId="16" xfId="0" applyNumberFormat="1" applyFont="1" applyFill="1" applyBorder="1" applyAlignment="1">
      <alignment vertical="center"/>
    </xf>
    <xf numFmtId="166" fontId="3" fillId="8" borderId="17" xfId="0" applyNumberFormat="1" applyFont="1" applyFill="1" applyBorder="1" applyAlignment="1">
      <alignment vertical="center"/>
    </xf>
    <xf numFmtId="164" fontId="9" fillId="0" borderId="5" xfId="0" applyFont="1" applyFill="1" applyBorder="1" applyAlignment="1">
      <alignment horizontal="center" vertical="center" wrapText="1"/>
    </xf>
    <xf numFmtId="166" fontId="3" fillId="0" borderId="20" xfId="15" applyNumberFormat="1" applyFont="1" applyFill="1" applyBorder="1" applyAlignment="1" applyProtection="1">
      <alignment vertical="center"/>
      <protection/>
    </xf>
    <xf numFmtId="166" fontId="3" fillId="0" borderId="21" xfId="15" applyNumberFormat="1" applyFont="1" applyFill="1" applyBorder="1" applyAlignment="1" applyProtection="1">
      <alignment vertical="center"/>
      <protection/>
    </xf>
    <xf numFmtId="166" fontId="3" fillId="0" borderId="22" xfId="15" applyNumberFormat="1" applyFont="1" applyFill="1" applyBorder="1" applyAlignment="1" applyProtection="1">
      <alignment vertical="center"/>
      <protection/>
    </xf>
    <xf numFmtId="164" fontId="7" fillId="0" borderId="44" xfId="0" applyFont="1" applyFill="1" applyBorder="1" applyAlignment="1">
      <alignment vertical="center" wrapText="1"/>
    </xf>
    <xf numFmtId="164" fontId="9" fillId="0" borderId="47" xfId="0" applyFont="1" applyFill="1" applyBorder="1" applyAlignment="1">
      <alignment horizontal="center" vertical="center" wrapText="1"/>
    </xf>
    <xf numFmtId="164" fontId="7" fillId="0" borderId="47" xfId="0" applyFont="1" applyFill="1" applyBorder="1" applyAlignment="1">
      <alignment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vertical="center" wrapText="1"/>
    </xf>
    <xf numFmtId="165" fontId="11" fillId="3" borderId="33" xfId="0" applyNumberFormat="1" applyFont="1" applyFill="1" applyBorder="1" applyAlignment="1">
      <alignment horizontal="center" vertical="center"/>
    </xf>
    <xf numFmtId="164" fontId="12" fillId="3" borderId="34" xfId="0" applyFont="1" applyFill="1" applyBorder="1" applyAlignment="1">
      <alignment vertical="center" wrapText="1"/>
    </xf>
    <xf numFmtId="166" fontId="7" fillId="3" borderId="33" xfId="0" applyNumberFormat="1" applyFont="1" applyFill="1" applyBorder="1" applyAlignment="1">
      <alignment vertical="center"/>
    </xf>
    <xf numFmtId="166" fontId="7" fillId="3" borderId="35" xfId="0" applyNumberFormat="1" applyFont="1" applyFill="1" applyBorder="1" applyAlignment="1">
      <alignment vertical="center"/>
    </xf>
    <xf numFmtId="166" fontId="7" fillId="3" borderId="36" xfId="0" applyNumberFormat="1" applyFont="1" applyFill="1" applyBorder="1" applyAlignment="1">
      <alignment vertical="center"/>
    </xf>
    <xf numFmtId="164" fontId="9" fillId="0" borderId="48" xfId="0" applyFont="1" applyFill="1" applyBorder="1" applyAlignment="1">
      <alignment horizontal="center" vertical="center" wrapText="1"/>
    </xf>
    <xf numFmtId="164" fontId="9" fillId="3" borderId="64" xfId="0" applyFont="1" applyFill="1" applyBorder="1" applyAlignment="1">
      <alignment vertical="center"/>
    </xf>
    <xf numFmtId="169" fontId="9" fillId="3" borderId="32" xfId="0" applyNumberFormat="1" applyFont="1" applyFill="1" applyBorder="1" applyAlignment="1" applyProtection="1">
      <alignment vertical="center"/>
      <protection locked="0"/>
    </xf>
    <xf numFmtId="169" fontId="9" fillId="3" borderId="53" xfId="0" applyNumberFormat="1" applyFont="1" applyFill="1" applyBorder="1" applyAlignment="1" applyProtection="1">
      <alignment vertical="center"/>
      <protection locked="0"/>
    </xf>
    <xf numFmtId="169" fontId="9" fillId="3" borderId="54" xfId="0" applyNumberFormat="1" applyFont="1" applyFill="1" applyBorder="1" applyAlignment="1" applyProtection="1">
      <alignment vertical="center"/>
      <protection locked="0"/>
    </xf>
    <xf numFmtId="165" fontId="7" fillId="5" borderId="18" xfId="0" applyNumberFormat="1" applyFont="1" applyFill="1" applyBorder="1" applyAlignment="1">
      <alignment horizontal="center" vertical="center"/>
    </xf>
    <xf numFmtId="164" fontId="12" fillId="5" borderId="55" xfId="0" applyFont="1" applyFill="1" applyBorder="1" applyAlignment="1">
      <alignment vertical="center" wrapText="1"/>
    </xf>
    <xf numFmtId="164" fontId="3" fillId="0" borderId="64" xfId="0" applyFont="1" applyFill="1" applyBorder="1" applyAlignment="1">
      <alignment vertical="top" wrapText="1"/>
    </xf>
    <xf numFmtId="165" fontId="7" fillId="0" borderId="72" xfId="0" applyNumberFormat="1" applyFont="1" applyFill="1" applyBorder="1" applyAlignment="1">
      <alignment horizontal="center" vertical="center"/>
    </xf>
    <xf numFmtId="164" fontId="3" fillId="0" borderId="73" xfId="0" applyFont="1" applyFill="1" applyBorder="1" applyAlignment="1">
      <alignment vertical="center" wrapText="1"/>
    </xf>
    <xf numFmtId="166" fontId="3" fillId="0" borderId="72" xfId="0" applyNumberFormat="1" applyFont="1" applyFill="1" applyBorder="1" applyAlignment="1">
      <alignment vertical="center"/>
    </xf>
    <xf numFmtId="166" fontId="3" fillId="0" borderId="74" xfId="0" applyNumberFormat="1" applyFont="1" applyFill="1" applyBorder="1" applyAlignment="1">
      <alignment vertical="center"/>
    </xf>
    <xf numFmtId="166" fontId="3" fillId="0" borderId="75" xfId="0" applyNumberFormat="1" applyFont="1" applyFill="1" applyBorder="1" applyAlignment="1">
      <alignment vertical="center"/>
    </xf>
    <xf numFmtId="164" fontId="11" fillId="3" borderId="34" xfId="0" applyFont="1" applyFill="1" applyBorder="1" applyAlignment="1">
      <alignment vertical="center" wrapText="1"/>
    </xf>
    <xf numFmtId="165" fontId="7" fillId="5" borderId="20" xfId="0" applyNumberFormat="1" applyFont="1" applyFill="1" applyBorder="1" applyAlignment="1">
      <alignment horizontal="center" vertical="center"/>
    </xf>
    <xf numFmtId="164" fontId="11" fillId="5" borderId="66" xfId="0" applyFont="1" applyFill="1" applyBorder="1" applyAlignment="1">
      <alignment vertical="center" wrapText="1"/>
    </xf>
    <xf numFmtId="166" fontId="3" fillId="5" borderId="20" xfId="0" applyNumberFormat="1" applyFont="1" applyFill="1" applyBorder="1" applyAlignment="1">
      <alignment vertical="center"/>
    </xf>
    <xf numFmtId="166" fontId="3" fillId="5" borderId="21" xfId="0" applyNumberFormat="1" applyFont="1" applyFill="1" applyBorder="1" applyAlignment="1">
      <alignment vertical="center"/>
    </xf>
    <xf numFmtId="166" fontId="3" fillId="5" borderId="22" xfId="0" applyNumberFormat="1" applyFont="1" applyFill="1" applyBorder="1" applyAlignment="1">
      <alignment vertical="center"/>
    </xf>
    <xf numFmtId="164" fontId="7" fillId="0" borderId="52" xfId="0" applyFont="1" applyFill="1" applyBorder="1" applyAlignment="1">
      <alignment vertical="center" wrapText="1"/>
    </xf>
    <xf numFmtId="165" fontId="11" fillId="2" borderId="76" xfId="0" applyNumberFormat="1" applyFont="1" applyFill="1" applyBorder="1" applyAlignment="1">
      <alignment horizontal="center" vertical="center"/>
    </xf>
    <xf numFmtId="165" fontId="10" fillId="2" borderId="77" xfId="0" applyNumberFormat="1" applyFont="1" applyFill="1" applyBorder="1" applyAlignment="1">
      <alignment vertical="center"/>
    </xf>
    <xf numFmtId="166" fontId="11" fillId="2" borderId="76" xfId="0" applyNumberFormat="1" applyFont="1" applyFill="1" applyBorder="1" applyAlignment="1">
      <alignment vertical="center"/>
    </xf>
    <xf numFmtId="166" fontId="11" fillId="2" borderId="78" xfId="0" applyNumberFormat="1" applyFont="1" applyFill="1" applyBorder="1" applyAlignment="1">
      <alignment vertical="center"/>
    </xf>
    <xf numFmtId="166" fontId="11" fillId="2" borderId="79" xfId="0" applyNumberFormat="1" applyFont="1" applyFill="1" applyBorder="1" applyAlignment="1">
      <alignment vertical="center"/>
    </xf>
    <xf numFmtId="165" fontId="16" fillId="0" borderId="18" xfId="0" applyNumberFormat="1" applyFont="1" applyFill="1" applyBorder="1" applyAlignment="1">
      <alignment horizontal="center" vertical="center" wrapText="1"/>
    </xf>
    <xf numFmtId="165" fontId="18" fillId="0" borderId="64" xfId="0" applyNumberFormat="1" applyFont="1" applyFill="1" applyBorder="1" applyAlignment="1">
      <alignment vertical="center" wrapText="1"/>
    </xf>
    <xf numFmtId="166" fontId="11" fillId="5" borderId="32" xfId="0" applyNumberFormat="1" applyFont="1" applyFill="1" applyBorder="1" applyAlignment="1">
      <alignment vertical="center"/>
    </xf>
    <xf numFmtId="166" fontId="11" fillId="5" borderId="53" xfId="0" applyNumberFormat="1" applyFont="1" applyFill="1" applyBorder="1" applyAlignment="1">
      <alignment vertical="center"/>
    </xf>
    <xf numFmtId="166" fontId="11" fillId="5" borderId="54" xfId="0" applyNumberFormat="1" applyFont="1" applyFill="1" applyBorder="1" applyAlignment="1">
      <alignment vertical="center"/>
    </xf>
    <xf numFmtId="164" fontId="13" fillId="0" borderId="60" xfId="0" applyFont="1" applyFill="1" applyBorder="1" applyAlignment="1">
      <alignment horizontal="right" vertical="center"/>
    </xf>
    <xf numFmtId="167" fontId="13" fillId="0" borderId="59" xfId="0" applyNumberFormat="1" applyFont="1" applyFill="1" applyBorder="1" applyAlignment="1">
      <alignment vertical="center"/>
    </xf>
    <xf numFmtId="167" fontId="13" fillId="0" borderId="61" xfId="0" applyNumberFormat="1" applyFont="1" applyFill="1" applyBorder="1" applyAlignment="1">
      <alignment vertical="center"/>
    </xf>
    <xf numFmtId="167" fontId="13" fillId="0" borderId="62" xfId="0" applyNumberFormat="1" applyFont="1" applyFill="1" applyBorder="1" applyAlignment="1">
      <alignment vertical="center"/>
    </xf>
    <xf numFmtId="165" fontId="18" fillId="0" borderId="19" xfId="0" applyNumberFormat="1" applyFont="1" applyFill="1" applyBorder="1" applyAlignment="1">
      <alignment vertical="center" wrapText="1"/>
    </xf>
    <xf numFmtId="166" fontId="11" fillId="5" borderId="20" xfId="0" applyNumberFormat="1" applyFont="1" applyFill="1" applyBorder="1" applyAlignment="1">
      <alignment vertical="center"/>
    </xf>
    <xf numFmtId="166" fontId="11" fillId="5" borderId="21" xfId="0" applyNumberFormat="1" applyFont="1" applyFill="1" applyBorder="1" applyAlignment="1">
      <alignment vertical="center"/>
    </xf>
    <xf numFmtId="166" fontId="11" fillId="5" borderId="22" xfId="0" applyNumberFormat="1" applyFont="1" applyFill="1" applyBorder="1" applyAlignment="1">
      <alignment vertical="center"/>
    </xf>
    <xf numFmtId="164" fontId="13" fillId="0" borderId="27" xfId="0" applyFont="1" applyFill="1" applyBorder="1" applyAlignment="1">
      <alignment horizontal="right" vertical="center"/>
    </xf>
    <xf numFmtId="167" fontId="13" fillId="0" borderId="28" xfId="0" applyNumberFormat="1" applyFont="1" applyFill="1" applyBorder="1" applyAlignment="1">
      <alignment vertical="center"/>
    </xf>
    <xf numFmtId="167" fontId="13" fillId="0" borderId="29" xfId="0" applyNumberFormat="1" applyFont="1" applyFill="1" applyBorder="1" applyAlignment="1">
      <alignment vertical="center"/>
    </xf>
    <xf numFmtId="167" fontId="13" fillId="0" borderId="30" xfId="0" applyNumberFormat="1" applyFont="1" applyFill="1" applyBorder="1" applyAlignment="1">
      <alignment vertical="center"/>
    </xf>
    <xf numFmtId="165" fontId="9" fillId="2" borderId="80" xfId="0" applyNumberFormat="1" applyFont="1" applyFill="1" applyBorder="1" applyAlignment="1">
      <alignment horizontal="center" vertical="center"/>
    </xf>
    <xf numFmtId="165" fontId="11" fillId="2" borderId="81" xfId="0" applyNumberFormat="1" applyFont="1" applyFill="1" applyBorder="1" applyAlignment="1">
      <alignment vertical="center" wrapText="1"/>
    </xf>
    <xf numFmtId="166" fontId="11" fillId="2" borderId="80" xfId="0" applyNumberFormat="1" applyFont="1" applyFill="1" applyBorder="1" applyAlignment="1">
      <alignment vertical="center"/>
    </xf>
    <xf numFmtId="166" fontId="11" fillId="2" borderId="82" xfId="0" applyNumberFormat="1" applyFont="1" applyFill="1" applyBorder="1" applyAlignment="1">
      <alignment vertical="center"/>
    </xf>
    <xf numFmtId="166" fontId="11" fillId="2" borderId="83" xfId="0" applyNumberFormat="1" applyFont="1" applyFill="1" applyBorder="1" applyAlignment="1">
      <alignment vertical="center"/>
    </xf>
    <xf numFmtId="165" fontId="9" fillId="0" borderId="56" xfId="0" applyNumberFormat="1" applyFont="1" applyBorder="1" applyAlignment="1">
      <alignment horizontal="center" vertical="center"/>
    </xf>
    <xf numFmtId="165" fontId="2" fillId="0" borderId="56" xfId="0" applyNumberFormat="1" applyFont="1" applyBorder="1" applyAlignment="1">
      <alignment vertical="center"/>
    </xf>
    <xf numFmtId="166" fontId="11" fillId="0" borderId="56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6" fontId="11" fillId="0" borderId="1" xfId="0" applyNumberFormat="1" applyFont="1" applyBorder="1" applyAlignment="1">
      <alignment vertical="center"/>
    </xf>
    <xf numFmtId="165" fontId="11" fillId="2" borderId="63" xfId="0" applyNumberFormat="1" applyFont="1" applyFill="1" applyBorder="1" applyAlignment="1">
      <alignment horizontal="center" vertical="center"/>
    </xf>
    <xf numFmtId="165" fontId="12" fillId="2" borderId="3" xfId="0" applyNumberFormat="1" applyFont="1" applyFill="1" applyBorder="1" applyAlignment="1">
      <alignment horizontal="left" vertical="center" wrapText="1"/>
    </xf>
    <xf numFmtId="165" fontId="11" fillId="4" borderId="84" xfId="0" applyNumberFormat="1" applyFont="1" applyFill="1" applyBorder="1" applyAlignment="1">
      <alignment horizontal="center" vertical="center"/>
    </xf>
    <xf numFmtId="165" fontId="11" fillId="4" borderId="13" xfId="0" applyNumberFormat="1" applyFont="1" applyFill="1" applyBorder="1" applyAlignment="1">
      <alignment vertical="center" wrapText="1"/>
    </xf>
    <xf numFmtId="166" fontId="11" fillId="4" borderId="18" xfId="0" applyNumberFormat="1" applyFont="1" applyFill="1" applyBorder="1" applyAlignment="1">
      <alignment vertical="center"/>
    </xf>
    <xf numFmtId="166" fontId="11" fillId="4" borderId="37" xfId="0" applyNumberFormat="1" applyFont="1" applyFill="1" applyBorder="1" applyAlignment="1">
      <alignment vertical="center"/>
    </xf>
    <xf numFmtId="166" fontId="11" fillId="4" borderId="38" xfId="0" applyNumberFormat="1" applyFont="1" applyFill="1" applyBorder="1" applyAlignment="1">
      <alignment vertical="center"/>
    </xf>
    <xf numFmtId="165" fontId="7" fillId="0" borderId="85" xfId="0" applyNumberFormat="1" applyFont="1" applyBorder="1" applyAlignment="1">
      <alignment horizontal="center" vertical="center"/>
    </xf>
    <xf numFmtId="165" fontId="7" fillId="0" borderId="22" xfId="0" applyNumberFormat="1" applyFont="1" applyBorder="1" applyAlignment="1">
      <alignment horizontal="left" vertical="center" wrapText="1"/>
    </xf>
    <xf numFmtId="165" fontId="7" fillId="0" borderId="30" xfId="0" applyNumberFormat="1" applyFont="1" applyBorder="1" applyAlignment="1">
      <alignment horizontal="left" vertical="center" wrapText="1"/>
    </xf>
    <xf numFmtId="164" fontId="11" fillId="4" borderId="38" xfId="0" applyFont="1" applyFill="1" applyBorder="1" applyAlignment="1">
      <alignment horizontal="left" vertical="center" wrapText="1"/>
    </xf>
    <xf numFmtId="164" fontId="7" fillId="0" borderId="51" xfId="0" applyFont="1" applyBorder="1" applyAlignment="1">
      <alignment horizontal="left" vertical="center" wrapText="1"/>
    </xf>
    <xf numFmtId="164" fontId="7" fillId="0" borderId="30" xfId="0" applyFont="1" applyBorder="1" applyAlignment="1">
      <alignment horizontal="left" vertical="center" wrapText="1"/>
    </xf>
    <xf numFmtId="165" fontId="11" fillId="4" borderId="70" xfId="0" applyNumberFormat="1" applyFont="1" applyFill="1" applyBorder="1" applyAlignment="1">
      <alignment horizontal="center" vertical="center"/>
    </xf>
    <xf numFmtId="165" fontId="11" fillId="4" borderId="38" xfId="0" applyNumberFormat="1" applyFont="1" applyFill="1" applyBorder="1" applyAlignment="1">
      <alignment vertical="center"/>
    </xf>
    <xf numFmtId="165" fontId="7" fillId="0" borderId="38" xfId="0" applyNumberFormat="1" applyFont="1" applyBorder="1" applyAlignment="1">
      <alignment horizontal="left" vertical="center" wrapText="1"/>
    </xf>
    <xf numFmtId="166" fontId="3" fillId="4" borderId="18" xfId="0" applyNumberFormat="1" applyFont="1" applyFill="1" applyBorder="1" applyAlignment="1">
      <alignment vertical="center"/>
    </xf>
    <xf numFmtId="166" fontId="3" fillId="4" borderId="37" xfId="0" applyNumberFormat="1" applyFont="1" applyFill="1" applyBorder="1" applyAlignment="1">
      <alignment vertical="center"/>
    </xf>
    <xf numFmtId="166" fontId="3" fillId="4" borderId="38" xfId="0" applyNumberFormat="1" applyFont="1" applyFill="1" applyBorder="1" applyAlignment="1">
      <alignment vertical="center"/>
    </xf>
    <xf numFmtId="164" fontId="7" fillId="0" borderId="22" xfId="0" applyFont="1" applyBorder="1" applyAlignment="1">
      <alignment/>
    </xf>
    <xf numFmtId="164" fontId="7" fillId="0" borderId="30" xfId="0" applyFont="1" applyBorder="1" applyAlignment="1">
      <alignment/>
    </xf>
    <xf numFmtId="165" fontId="11" fillId="4" borderId="31" xfId="0" applyNumberFormat="1" applyFont="1" applyFill="1" applyBorder="1" applyAlignment="1">
      <alignment horizontal="center" vertical="center"/>
    </xf>
    <xf numFmtId="165" fontId="7" fillId="0" borderId="31" xfId="0" applyNumberFormat="1" applyFont="1" applyBorder="1" applyAlignment="1">
      <alignment horizontal="center" vertical="center"/>
    </xf>
    <xf numFmtId="166" fontId="7" fillId="4" borderId="18" xfId="0" applyNumberFormat="1" applyFont="1" applyFill="1" applyBorder="1" applyAlignment="1">
      <alignment vertical="center"/>
    </xf>
    <xf numFmtId="164" fontId="2" fillId="0" borderId="0" xfId="0" applyFont="1" applyFill="1" applyAlignment="1">
      <alignment/>
    </xf>
    <xf numFmtId="164" fontId="7" fillId="0" borderId="0" xfId="0" applyFont="1" applyBorder="1" applyAlignment="1">
      <alignment horizontal="right"/>
    </xf>
    <xf numFmtId="164" fontId="23" fillId="0" borderId="0" xfId="0" applyFont="1" applyFill="1" applyAlignment="1">
      <alignment/>
    </xf>
    <xf numFmtId="164" fontId="7" fillId="0" borderId="0" xfId="0" applyFont="1" applyBorder="1" applyAlignment="1">
      <alignment horizontal="right" vertical="center"/>
    </xf>
    <xf numFmtId="164" fontId="3" fillId="0" borderId="0" xfId="0" applyFont="1" applyFill="1" applyBorder="1" applyAlignment="1">
      <alignment horizontal="right"/>
    </xf>
    <xf numFmtId="164" fontId="8" fillId="0" borderId="0" xfId="0" applyFont="1" applyFill="1" applyBorder="1" applyAlignment="1">
      <alignment horizontal="center" vertical="center"/>
    </xf>
    <xf numFmtId="164" fontId="3" fillId="0" borderId="1" xfId="0" applyFont="1" applyBorder="1" applyAlignment="1">
      <alignment horizontal="right"/>
    </xf>
    <xf numFmtId="165" fontId="3" fillId="0" borderId="2" xfId="0" applyNumberFormat="1" applyFont="1" applyBorder="1" applyAlignment="1">
      <alignment horizontal="center" vertical="center" wrapText="1"/>
    </xf>
    <xf numFmtId="164" fontId="7" fillId="0" borderId="11" xfId="0" applyFont="1" applyBorder="1" applyAlignment="1">
      <alignment horizontal="center" vertical="center" wrapText="1"/>
    </xf>
    <xf numFmtId="164" fontId="10" fillId="0" borderId="86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/>
    </xf>
    <xf numFmtId="165" fontId="7" fillId="0" borderId="87" xfId="0" applyNumberFormat="1" applyFont="1" applyBorder="1" applyAlignment="1">
      <alignment horizontal="center" vertical="center" textRotation="90" wrapText="1"/>
    </xf>
    <xf numFmtId="165" fontId="7" fillId="0" borderId="88" xfId="0" applyNumberFormat="1" applyFont="1" applyBorder="1" applyAlignment="1">
      <alignment horizontal="center" vertical="center" textRotation="90" wrapText="1"/>
    </xf>
    <xf numFmtId="165" fontId="7" fillId="0" borderId="89" xfId="0" applyNumberFormat="1" applyFont="1" applyBorder="1" applyAlignment="1">
      <alignment horizontal="center" vertical="center" textRotation="90" wrapText="1"/>
    </xf>
    <xf numFmtId="164" fontId="7" fillId="0" borderId="90" xfId="0" applyFont="1" applyBorder="1" applyAlignment="1">
      <alignment horizontal="center" vertical="center"/>
    </xf>
    <xf numFmtId="164" fontId="9" fillId="0" borderId="90" xfId="0" applyFont="1" applyBorder="1" applyAlignment="1">
      <alignment horizontal="center" vertical="center"/>
    </xf>
    <xf numFmtId="164" fontId="24" fillId="0" borderId="5" xfId="0" applyFont="1" applyBorder="1" applyAlignment="1">
      <alignment horizontal="center" vertical="center" wrapText="1"/>
    </xf>
    <xf numFmtId="164" fontId="24" fillId="0" borderId="6" xfId="0" applyFont="1" applyBorder="1" applyAlignment="1">
      <alignment horizontal="center" vertical="center" wrapText="1"/>
    </xf>
    <xf numFmtId="164" fontId="24" fillId="0" borderId="7" xfId="0" applyFont="1" applyBorder="1" applyAlignment="1">
      <alignment horizontal="center" vertical="center" wrapText="1"/>
    </xf>
    <xf numFmtId="164" fontId="24" fillId="0" borderId="91" xfId="0" applyFont="1" applyBorder="1" applyAlignment="1">
      <alignment horizontal="center" vertical="center" wrapText="1"/>
    </xf>
    <xf numFmtId="164" fontId="24" fillId="0" borderId="92" xfId="0" applyFont="1" applyBorder="1" applyAlignment="1">
      <alignment horizontal="center" vertical="center" wrapText="1"/>
    </xf>
    <xf numFmtId="164" fontId="24" fillId="0" borderId="93" xfId="0" applyFont="1" applyBorder="1" applyAlignment="1">
      <alignment horizontal="center" vertical="center" wrapText="1"/>
    </xf>
    <xf numFmtId="165" fontId="12" fillId="2" borderId="2" xfId="0" applyNumberFormat="1" applyFont="1" applyFill="1" applyBorder="1" applyAlignment="1" applyProtection="1">
      <alignment vertical="center" wrapText="1"/>
      <protection/>
    </xf>
    <xf numFmtId="165" fontId="11" fillId="2" borderId="94" xfId="0" applyNumberFormat="1" applyFont="1" applyFill="1" applyBorder="1" applyAlignment="1" applyProtection="1">
      <alignment horizontal="center" vertical="center"/>
      <protection/>
    </xf>
    <xf numFmtId="165" fontId="11" fillId="2" borderId="94" xfId="0" applyNumberFormat="1" applyFont="1" applyFill="1" applyBorder="1" applyAlignment="1" applyProtection="1">
      <alignment horizontal="center" vertical="center" wrapText="1"/>
      <protection/>
    </xf>
    <xf numFmtId="165" fontId="11" fillId="2" borderId="9" xfId="0" applyNumberFormat="1" applyFont="1" applyFill="1" applyBorder="1" applyAlignment="1" applyProtection="1">
      <alignment horizontal="center" vertical="center" wrapText="1"/>
      <protection/>
    </xf>
    <xf numFmtId="165" fontId="11" fillId="2" borderId="9" xfId="0" applyNumberFormat="1" applyFont="1" applyFill="1" applyBorder="1" applyAlignment="1" applyProtection="1">
      <alignment vertical="center" wrapText="1"/>
      <protection/>
    </xf>
    <xf numFmtId="165" fontId="11" fillId="2" borderId="8" xfId="0" applyNumberFormat="1" applyFont="1" applyFill="1" applyBorder="1" applyAlignment="1" applyProtection="1">
      <alignment horizontal="center" vertical="center" wrapText="1"/>
      <protection/>
    </xf>
    <xf numFmtId="166" fontId="11" fillId="2" borderId="95" xfId="0" applyNumberFormat="1" applyFont="1" applyFill="1" applyBorder="1" applyAlignment="1">
      <alignment vertical="center"/>
    </xf>
    <xf numFmtId="166" fontId="11" fillId="2" borderId="96" xfId="0" applyNumberFormat="1" applyFont="1" applyFill="1" applyBorder="1" applyAlignment="1">
      <alignment vertical="center"/>
    </xf>
    <xf numFmtId="166" fontId="11" fillId="2" borderId="97" xfId="0" applyNumberFormat="1" applyFont="1" applyFill="1" applyBorder="1" applyAlignment="1">
      <alignment vertical="center"/>
    </xf>
    <xf numFmtId="165" fontId="7" fillId="2" borderId="10" xfId="0" applyNumberFormat="1" applyFont="1" applyFill="1" applyBorder="1" applyAlignment="1" applyProtection="1">
      <alignment horizontal="right" vertical="center" wrapText="1"/>
      <protection/>
    </xf>
    <xf numFmtId="165" fontId="7" fillId="2" borderId="98" xfId="0" applyNumberFormat="1" applyFont="1" applyFill="1" applyBorder="1" applyAlignment="1" applyProtection="1">
      <alignment horizontal="center" vertical="center"/>
      <protection/>
    </xf>
    <xf numFmtId="165" fontId="11" fillId="2" borderId="98" xfId="0" applyNumberFormat="1" applyFont="1" applyFill="1" applyBorder="1" applyAlignment="1" applyProtection="1">
      <alignment horizontal="center" vertical="center" wrapText="1"/>
      <protection/>
    </xf>
    <xf numFmtId="165" fontId="11" fillId="2" borderId="12" xfId="0" applyNumberFormat="1" applyFont="1" applyFill="1" applyBorder="1" applyAlignment="1" applyProtection="1">
      <alignment horizontal="center" vertical="center" wrapText="1"/>
      <protection/>
    </xf>
    <xf numFmtId="165" fontId="11" fillId="2" borderId="12" xfId="0" applyNumberFormat="1" applyFont="1" applyFill="1" applyBorder="1" applyAlignment="1" applyProtection="1">
      <alignment vertical="center" wrapText="1"/>
      <protection/>
    </xf>
    <xf numFmtId="165" fontId="11" fillId="2" borderId="11" xfId="0" applyNumberFormat="1" applyFont="1" applyFill="1" applyBorder="1" applyAlignment="1" applyProtection="1">
      <alignment horizontal="center" vertical="center" wrapText="1"/>
      <protection/>
    </xf>
    <xf numFmtId="167" fontId="9" fillId="2" borderId="99" xfId="0" applyNumberFormat="1" applyFont="1" applyFill="1" applyBorder="1" applyAlignment="1">
      <alignment vertical="center"/>
    </xf>
    <xf numFmtId="167" fontId="9" fillId="2" borderId="100" xfId="0" applyNumberFormat="1" applyFont="1" applyFill="1" applyBorder="1" applyAlignment="1">
      <alignment vertical="center"/>
    </xf>
    <xf numFmtId="167" fontId="9" fillId="2" borderId="101" xfId="0" applyNumberFormat="1" applyFont="1" applyFill="1" applyBorder="1" applyAlignment="1">
      <alignment vertical="center"/>
    </xf>
    <xf numFmtId="165" fontId="3" fillId="0" borderId="32" xfId="0" applyNumberFormat="1" applyFont="1" applyFill="1" applyBorder="1" applyAlignment="1" applyProtection="1">
      <alignment vertical="center" wrapText="1"/>
      <protection/>
    </xf>
    <xf numFmtId="165" fontId="7" fillId="0" borderId="53" xfId="0" applyNumberFormat="1" applyFont="1" applyBorder="1" applyAlignment="1" applyProtection="1">
      <alignment horizontal="center" vertical="center"/>
      <protection/>
    </xf>
    <xf numFmtId="165" fontId="7" fillId="0" borderId="53" xfId="0" applyNumberFormat="1" applyFont="1" applyFill="1" applyBorder="1" applyAlignment="1" applyProtection="1">
      <alignment horizontal="center" vertical="center" wrapText="1"/>
      <protection/>
    </xf>
    <xf numFmtId="165" fontId="7" fillId="0" borderId="53" xfId="0" applyNumberFormat="1" applyFont="1" applyFill="1" applyBorder="1" applyAlignment="1" applyProtection="1">
      <alignment vertical="center"/>
      <protection/>
    </xf>
    <xf numFmtId="165" fontId="7" fillId="0" borderId="19" xfId="0" applyNumberFormat="1" applyFont="1" applyFill="1" applyBorder="1" applyAlignment="1" applyProtection="1">
      <alignment horizontal="center" vertical="center" wrapText="1"/>
      <protection/>
    </xf>
    <xf numFmtId="166" fontId="7" fillId="3" borderId="20" xfId="0" applyNumberFormat="1" applyFont="1" applyFill="1" applyBorder="1" applyAlignment="1">
      <alignment vertical="center"/>
    </xf>
    <xf numFmtId="166" fontId="7" fillId="3" borderId="21" xfId="0" applyNumberFormat="1" applyFont="1" applyFill="1" applyBorder="1" applyAlignment="1">
      <alignment vertical="center"/>
    </xf>
    <xf numFmtId="166" fontId="7" fillId="3" borderId="22" xfId="0" applyNumberFormat="1" applyFont="1" applyFill="1" applyBorder="1" applyAlignment="1">
      <alignment vertical="center"/>
    </xf>
    <xf numFmtId="166" fontId="7" fillId="3" borderId="102" xfId="0" applyNumberFormat="1" applyFont="1" applyFill="1" applyBorder="1" applyAlignment="1">
      <alignment vertical="center"/>
    </xf>
    <xf numFmtId="166" fontId="7" fillId="3" borderId="103" xfId="0" applyNumberFormat="1" applyFont="1" applyFill="1" applyBorder="1" applyAlignment="1">
      <alignment vertical="center"/>
    </xf>
    <xf numFmtId="166" fontId="7" fillId="3" borderId="104" xfId="0" applyNumberFormat="1" applyFont="1" applyFill="1" applyBorder="1" applyAlignment="1">
      <alignment vertical="center"/>
    </xf>
    <xf numFmtId="165" fontId="9" fillId="0" borderId="70" xfId="0" applyNumberFormat="1" applyFont="1" applyFill="1" applyBorder="1" applyAlignment="1" applyProtection="1">
      <alignment vertical="center" wrapText="1"/>
      <protection/>
    </xf>
    <xf numFmtId="165" fontId="9" fillId="0" borderId="37" xfId="0" applyNumberFormat="1" applyFont="1" applyBorder="1" applyAlignment="1" applyProtection="1">
      <alignment vertical="center" wrapText="1"/>
      <protection/>
    </xf>
    <xf numFmtId="165" fontId="7" fillId="0" borderId="37" xfId="0" applyNumberFormat="1" applyFont="1" applyBorder="1" applyAlignment="1" applyProtection="1">
      <alignment horizontal="center" vertical="center"/>
      <protection/>
    </xf>
    <xf numFmtId="165" fontId="7" fillId="0" borderId="37" xfId="0" applyNumberFormat="1" applyFont="1" applyFill="1" applyBorder="1" applyAlignment="1" applyProtection="1">
      <alignment horizontal="center" vertical="center" wrapText="1"/>
      <protection/>
    </xf>
    <xf numFmtId="165" fontId="7" fillId="0" borderId="37" xfId="0" applyNumberFormat="1" applyFont="1" applyFill="1" applyBorder="1" applyAlignment="1" applyProtection="1">
      <alignment vertical="center"/>
      <protection/>
    </xf>
    <xf numFmtId="166" fontId="7" fillId="0" borderId="20" xfId="0" applyNumberFormat="1" applyFont="1" applyBorder="1" applyAlignment="1">
      <alignment vertical="center"/>
    </xf>
    <xf numFmtId="166" fontId="7" fillId="0" borderId="21" xfId="0" applyNumberFormat="1" applyFont="1" applyBorder="1" applyAlignment="1">
      <alignment vertical="center"/>
    </xf>
    <xf numFmtId="166" fontId="7" fillId="0" borderId="22" xfId="0" applyNumberFormat="1" applyFont="1" applyBorder="1" applyAlignment="1">
      <alignment vertical="center"/>
    </xf>
    <xf numFmtId="166" fontId="7" fillId="0" borderId="102" xfId="0" applyNumberFormat="1" applyFont="1" applyBorder="1" applyAlignment="1">
      <alignment vertical="center"/>
    </xf>
    <xf numFmtId="166" fontId="7" fillId="0" borderId="103" xfId="0" applyNumberFormat="1" applyFont="1" applyBorder="1" applyAlignment="1">
      <alignment vertical="center"/>
    </xf>
    <xf numFmtId="166" fontId="7" fillId="0" borderId="104" xfId="0" applyNumberFormat="1" applyFont="1" applyBorder="1" applyAlignment="1">
      <alignment vertical="center"/>
    </xf>
    <xf numFmtId="165" fontId="7" fillId="0" borderId="27" xfId="0" applyNumberFormat="1" applyFont="1" applyFill="1" applyBorder="1" applyAlignment="1" applyProtection="1">
      <alignment horizontal="center" vertical="center" wrapText="1"/>
      <protection/>
    </xf>
    <xf numFmtId="166" fontId="7" fillId="0" borderId="28" xfId="0" applyNumberFormat="1" applyFont="1" applyBorder="1" applyAlignment="1">
      <alignment vertical="center"/>
    </xf>
    <xf numFmtId="166" fontId="7" fillId="0" borderId="29" xfId="0" applyNumberFormat="1" applyFont="1" applyBorder="1" applyAlignment="1">
      <alignment vertical="center"/>
    </xf>
    <xf numFmtId="166" fontId="7" fillId="0" borderId="30" xfId="0" applyNumberFormat="1" applyFont="1" applyBorder="1" applyAlignment="1">
      <alignment vertical="center"/>
    </xf>
    <xf numFmtId="166" fontId="7" fillId="0" borderId="105" xfId="0" applyNumberFormat="1" applyFont="1" applyBorder="1" applyAlignment="1">
      <alignment vertical="center"/>
    </xf>
    <xf numFmtId="166" fontId="7" fillId="0" borderId="106" xfId="0" applyNumberFormat="1" applyFont="1" applyBorder="1" applyAlignment="1">
      <alignment vertical="center"/>
    </xf>
    <xf numFmtId="166" fontId="7" fillId="0" borderId="107" xfId="0" applyNumberFormat="1" applyFont="1" applyBorder="1" applyAlignment="1">
      <alignment vertical="center"/>
    </xf>
    <xf numFmtId="165" fontId="3" fillId="0" borderId="18" xfId="0" applyNumberFormat="1" applyFont="1" applyFill="1" applyBorder="1" applyAlignment="1" applyProtection="1">
      <alignment vertical="center" wrapText="1"/>
      <protection/>
    </xf>
    <xf numFmtId="165" fontId="7" fillId="0" borderId="108" xfId="0" applyNumberFormat="1" applyFont="1" applyFill="1" applyBorder="1" applyAlignment="1" applyProtection="1">
      <alignment horizontal="center" vertical="center" wrapText="1"/>
      <protection/>
    </xf>
    <xf numFmtId="165" fontId="7" fillId="0" borderId="31" xfId="0" applyNumberFormat="1" applyFont="1" applyFill="1" applyBorder="1" applyAlignment="1" applyProtection="1">
      <alignment horizontal="center" vertical="center" wrapText="1"/>
      <protection/>
    </xf>
    <xf numFmtId="166" fontId="7" fillId="3" borderId="18" xfId="0" applyNumberFormat="1" applyFont="1" applyFill="1" applyBorder="1" applyAlignment="1">
      <alignment vertical="center"/>
    </xf>
    <xf numFmtId="166" fontId="7" fillId="3" borderId="37" xfId="0" applyNumberFormat="1" applyFont="1" applyFill="1" applyBorder="1" applyAlignment="1">
      <alignment vertical="center"/>
    </xf>
    <xf numFmtId="166" fontId="7" fillId="3" borderId="38" xfId="0" applyNumberFormat="1" applyFont="1" applyFill="1" applyBorder="1" applyAlignment="1">
      <alignment vertical="center"/>
    </xf>
    <xf numFmtId="166" fontId="7" fillId="3" borderId="109" xfId="0" applyNumberFormat="1" applyFont="1" applyFill="1" applyBorder="1" applyAlignment="1">
      <alignment vertical="center"/>
    </xf>
    <xf numFmtId="166" fontId="7" fillId="3" borderId="110" xfId="0" applyNumberFormat="1" applyFont="1" applyFill="1" applyBorder="1" applyAlignment="1">
      <alignment vertical="center"/>
    </xf>
    <xf numFmtId="166" fontId="7" fillId="3" borderId="111" xfId="0" applyNumberFormat="1" applyFont="1" applyFill="1" applyBorder="1" applyAlignment="1">
      <alignment vertical="center"/>
    </xf>
    <xf numFmtId="165" fontId="9" fillId="0" borderId="18" xfId="0" applyNumberFormat="1" applyFont="1" applyBorder="1" applyAlignment="1" applyProtection="1">
      <alignment horizontal="center" vertical="center" textRotation="90" wrapText="1"/>
      <protection/>
    </xf>
    <xf numFmtId="165" fontId="15" fillId="0" borderId="37" xfId="0" applyNumberFormat="1" applyFont="1" applyBorder="1" applyAlignment="1" applyProtection="1">
      <alignment vertical="center" wrapText="1"/>
      <protection/>
    </xf>
    <xf numFmtId="165" fontId="7" fillId="0" borderId="37" xfId="0" applyNumberFormat="1" applyFont="1" applyBorder="1" applyAlignment="1" applyProtection="1">
      <alignment horizontal="center" vertical="center" wrapText="1"/>
      <protection/>
    </xf>
    <xf numFmtId="166" fontId="7" fillId="5" borderId="18" xfId="0" applyNumberFormat="1" applyFont="1" applyFill="1" applyBorder="1" applyAlignment="1">
      <alignment vertical="center"/>
    </xf>
    <xf numFmtId="166" fontId="7" fillId="5" borderId="37" xfId="0" applyNumberFormat="1" applyFont="1" applyFill="1" applyBorder="1" applyAlignment="1">
      <alignment vertical="center"/>
    </xf>
    <xf numFmtId="166" fontId="7" fillId="5" borderId="38" xfId="0" applyNumberFormat="1" applyFont="1" applyFill="1" applyBorder="1" applyAlignment="1">
      <alignment vertical="center"/>
    </xf>
    <xf numFmtId="166" fontId="7" fillId="5" borderId="109" xfId="0" applyNumberFormat="1" applyFont="1" applyFill="1" applyBorder="1" applyAlignment="1">
      <alignment vertical="center"/>
    </xf>
    <xf numFmtId="166" fontId="7" fillId="5" borderId="110" xfId="0" applyNumberFormat="1" applyFont="1" applyFill="1" applyBorder="1" applyAlignment="1">
      <alignment vertical="center"/>
    </xf>
    <xf numFmtId="166" fontId="7" fillId="5" borderId="111" xfId="0" applyNumberFormat="1" applyFont="1" applyFill="1" applyBorder="1" applyAlignment="1">
      <alignment vertical="center"/>
    </xf>
    <xf numFmtId="165" fontId="9" fillId="0" borderId="16" xfId="0" applyNumberFormat="1" applyFont="1" applyBorder="1" applyAlignment="1" applyProtection="1">
      <alignment horizontal="center" vertical="center" wrapText="1"/>
      <protection/>
    </xf>
    <xf numFmtId="165" fontId="9" fillId="0" borderId="112" xfId="0" applyNumberFormat="1" applyFont="1" applyBorder="1" applyAlignment="1" applyProtection="1">
      <alignment vertical="center" wrapText="1"/>
      <protection/>
    </xf>
    <xf numFmtId="165" fontId="7" fillId="0" borderId="40" xfId="0" applyNumberFormat="1" applyFont="1" applyFill="1" applyBorder="1" applyAlignment="1" applyProtection="1">
      <alignment horizontal="center" vertical="center" wrapText="1"/>
      <protection/>
    </xf>
    <xf numFmtId="166" fontId="7" fillId="0" borderId="39" xfId="0" applyNumberFormat="1" applyFont="1" applyBorder="1" applyAlignment="1">
      <alignment vertical="center"/>
    </xf>
    <xf numFmtId="166" fontId="7" fillId="0" borderId="41" xfId="0" applyNumberFormat="1" applyFont="1" applyBorder="1" applyAlignment="1">
      <alignment vertical="center"/>
    </xf>
    <xf numFmtId="166" fontId="7" fillId="0" borderId="42" xfId="0" applyNumberFormat="1" applyFont="1" applyBorder="1" applyAlignment="1">
      <alignment vertical="center"/>
    </xf>
    <xf numFmtId="166" fontId="7" fillId="0" borderId="113" xfId="0" applyNumberFormat="1" applyFont="1" applyBorder="1" applyAlignment="1">
      <alignment vertical="center"/>
    </xf>
    <xf numFmtId="166" fontId="7" fillId="0" borderId="114" xfId="0" applyNumberFormat="1" applyFont="1" applyBorder="1" applyAlignment="1">
      <alignment vertical="center"/>
    </xf>
    <xf numFmtId="166" fontId="7" fillId="0" borderId="115" xfId="0" applyNumberFormat="1" applyFont="1" applyBorder="1" applyAlignment="1">
      <alignment vertical="center"/>
    </xf>
    <xf numFmtId="165" fontId="7" fillId="0" borderId="23" xfId="0" applyNumberFormat="1" applyFont="1" applyFill="1" applyBorder="1" applyAlignment="1" applyProtection="1">
      <alignment horizontal="center" vertical="center" wrapText="1"/>
      <protection/>
    </xf>
    <xf numFmtId="166" fontId="7" fillId="0" borderId="24" xfId="0" applyNumberFormat="1" applyFont="1" applyBorder="1" applyAlignment="1">
      <alignment vertical="center"/>
    </xf>
    <xf numFmtId="166" fontId="7" fillId="0" borderId="25" xfId="0" applyNumberFormat="1" applyFont="1" applyBorder="1" applyAlignment="1">
      <alignment vertical="center"/>
    </xf>
    <xf numFmtId="166" fontId="7" fillId="0" borderId="26" xfId="0" applyNumberFormat="1" applyFont="1" applyBorder="1" applyAlignment="1">
      <alignment vertical="center"/>
    </xf>
    <xf numFmtId="166" fontId="7" fillId="0" borderId="116" xfId="0" applyNumberFormat="1" applyFont="1" applyBorder="1" applyAlignment="1">
      <alignment vertical="center"/>
    </xf>
    <xf numFmtId="166" fontId="7" fillId="0" borderId="117" xfId="0" applyNumberFormat="1" applyFont="1" applyBorder="1" applyAlignment="1">
      <alignment vertical="center"/>
    </xf>
    <xf numFmtId="166" fontId="7" fillId="0" borderId="118" xfId="0" applyNumberFormat="1" applyFont="1" applyBorder="1" applyAlignment="1">
      <alignment vertical="center"/>
    </xf>
    <xf numFmtId="165" fontId="9" fillId="0" borderId="119" xfId="0" applyNumberFormat="1" applyFont="1" applyBorder="1" applyAlignment="1" applyProtection="1">
      <alignment vertical="center" wrapText="1"/>
      <protection/>
    </xf>
    <xf numFmtId="165" fontId="9" fillId="0" borderId="120" xfId="0" applyNumberFormat="1" applyFont="1" applyBorder="1" applyAlignment="1" applyProtection="1">
      <alignment vertical="center" wrapText="1"/>
      <protection/>
    </xf>
    <xf numFmtId="165" fontId="9" fillId="0" borderId="37" xfId="0" applyNumberFormat="1" applyFont="1" applyBorder="1" applyAlignment="1" applyProtection="1">
      <alignment horizontal="center" vertical="center" wrapText="1"/>
      <protection/>
    </xf>
    <xf numFmtId="164" fontId="9" fillId="0" borderId="37" xfId="0" applyFont="1" applyBorder="1" applyAlignment="1">
      <alignment vertical="center" wrapText="1"/>
    </xf>
    <xf numFmtId="166" fontId="7" fillId="0" borderId="18" xfId="0" applyNumberFormat="1" applyFont="1" applyBorder="1" applyAlignment="1">
      <alignment vertical="center"/>
    </xf>
    <xf numFmtId="166" fontId="7" fillId="0" borderId="37" xfId="0" applyNumberFormat="1" applyFont="1" applyBorder="1" applyAlignment="1">
      <alignment vertical="center"/>
    </xf>
    <xf numFmtId="166" fontId="7" fillId="0" borderId="38" xfId="0" applyNumberFormat="1" applyFont="1" applyBorder="1" applyAlignment="1">
      <alignment vertical="center"/>
    </xf>
    <xf numFmtId="166" fontId="7" fillId="0" borderId="109" xfId="0" applyNumberFormat="1" applyFont="1" applyBorder="1" applyAlignment="1">
      <alignment vertical="center"/>
    </xf>
    <xf numFmtId="166" fontId="7" fillId="0" borderId="110" xfId="0" applyNumberFormat="1" applyFont="1" applyBorder="1" applyAlignment="1">
      <alignment vertical="center"/>
    </xf>
    <xf numFmtId="166" fontId="7" fillId="0" borderId="111" xfId="0" applyNumberFormat="1" applyFont="1" applyBorder="1" applyAlignment="1">
      <alignment vertical="center"/>
    </xf>
    <xf numFmtId="164" fontId="0" fillId="0" borderId="56" xfId="0" applyBorder="1" applyAlignment="1">
      <alignment horizontal="center" vertical="center" textRotation="90" wrapText="1"/>
    </xf>
    <xf numFmtId="165" fontId="9" fillId="0" borderId="56" xfId="0" applyNumberFormat="1" applyFont="1" applyBorder="1" applyAlignment="1" applyProtection="1">
      <alignment horizontal="center" vertical="center" wrapText="1"/>
      <protection/>
    </xf>
    <xf numFmtId="164" fontId="9" fillId="0" borderId="56" xfId="0" applyFont="1" applyBorder="1" applyAlignment="1">
      <alignment vertical="center" wrapText="1"/>
    </xf>
    <xf numFmtId="165" fontId="7" fillId="0" borderId="56" xfId="0" applyNumberFormat="1" applyFont="1" applyBorder="1" applyAlignment="1" applyProtection="1">
      <alignment horizontal="center" vertical="center" wrapText="1"/>
      <protection/>
    </xf>
    <xf numFmtId="165" fontId="7" fillId="0" borderId="56" xfId="0" applyNumberFormat="1" applyFont="1" applyFill="1" applyBorder="1" applyAlignment="1" applyProtection="1">
      <alignment horizontal="center" vertical="center" wrapText="1"/>
      <protection/>
    </xf>
    <xf numFmtId="165" fontId="7" fillId="0" borderId="56" xfId="0" applyNumberFormat="1" applyFont="1" applyFill="1" applyBorder="1" applyAlignment="1" applyProtection="1">
      <alignment vertical="center"/>
      <protection/>
    </xf>
    <xf numFmtId="166" fontId="7" fillId="0" borderId="56" xfId="0" applyNumberFormat="1" applyFont="1" applyBorder="1" applyAlignment="1">
      <alignment vertical="center"/>
    </xf>
    <xf numFmtId="164" fontId="0" fillId="0" borderId="0" xfId="0" applyBorder="1" applyAlignment="1">
      <alignment horizontal="center" vertical="center" textRotation="90" wrapText="1"/>
    </xf>
    <xf numFmtId="165" fontId="9" fillId="0" borderId="0" xfId="0" applyNumberFormat="1" applyFont="1" applyBorder="1" applyAlignment="1" applyProtection="1">
      <alignment horizontal="center" vertical="center" wrapText="1"/>
      <protection/>
    </xf>
    <xf numFmtId="164" fontId="9" fillId="0" borderId="0" xfId="0" applyFont="1" applyBorder="1" applyAlignment="1">
      <alignment vertical="center" wrapText="1"/>
    </xf>
    <xf numFmtId="165" fontId="7" fillId="0" borderId="0" xfId="0" applyNumberFormat="1" applyFont="1" applyBorder="1" applyAlignment="1" applyProtection="1">
      <alignment horizontal="center" vertical="center" wrapText="1"/>
      <protection/>
    </xf>
    <xf numFmtId="165" fontId="7" fillId="0" borderId="0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Fill="1" applyBorder="1" applyAlignment="1" applyProtection="1">
      <alignment vertical="center"/>
      <protection/>
    </xf>
    <xf numFmtId="166" fontId="7" fillId="0" borderId="0" xfId="0" applyNumberFormat="1" applyFont="1" applyBorder="1" applyAlignment="1">
      <alignment vertical="center"/>
    </xf>
    <xf numFmtId="165" fontId="3" fillId="0" borderId="14" xfId="0" applyNumberFormat="1" applyFont="1" applyFill="1" applyBorder="1" applyAlignment="1" applyProtection="1">
      <alignment vertical="center" wrapText="1"/>
      <protection/>
    </xf>
    <xf numFmtId="165" fontId="7" fillId="0" borderId="121" xfId="0" applyNumberFormat="1" applyFont="1" applyBorder="1" applyAlignment="1" applyProtection="1">
      <alignment horizontal="center" vertical="center"/>
      <protection/>
    </xf>
    <xf numFmtId="165" fontId="7" fillId="0" borderId="121" xfId="0" applyNumberFormat="1" applyFont="1" applyFill="1" applyBorder="1" applyAlignment="1" applyProtection="1">
      <alignment horizontal="center" vertical="center" wrapText="1"/>
      <protection/>
    </xf>
    <xf numFmtId="165" fontId="7" fillId="0" borderId="16" xfId="0" applyNumberFormat="1" applyFont="1" applyFill="1" applyBorder="1" applyAlignment="1" applyProtection="1">
      <alignment horizontal="center" vertical="center" wrapText="1"/>
      <protection/>
    </xf>
    <xf numFmtId="165" fontId="7" fillId="0" borderId="16" xfId="0" applyNumberFormat="1" applyFont="1" applyFill="1" applyBorder="1" applyAlignment="1" applyProtection="1">
      <alignment vertical="center"/>
      <protection/>
    </xf>
    <xf numFmtId="165" fontId="7" fillId="0" borderId="15" xfId="0" applyNumberFormat="1" applyFont="1" applyFill="1" applyBorder="1" applyAlignment="1" applyProtection="1">
      <alignment horizontal="center" vertical="center" wrapText="1"/>
      <protection/>
    </xf>
    <xf numFmtId="166" fontId="7" fillId="3" borderId="48" xfId="0" applyNumberFormat="1" applyFont="1" applyFill="1" applyBorder="1" applyAlignment="1">
      <alignment vertical="center"/>
    </xf>
    <xf numFmtId="166" fontId="7" fillId="3" borderId="50" xfId="0" applyNumberFormat="1" applyFont="1" applyFill="1" applyBorder="1" applyAlignment="1">
      <alignment vertical="center"/>
    </xf>
    <xf numFmtId="166" fontId="7" fillId="3" borderId="51" xfId="0" applyNumberFormat="1" applyFont="1" applyFill="1" applyBorder="1" applyAlignment="1">
      <alignment vertical="center"/>
    </xf>
    <xf numFmtId="166" fontId="7" fillId="3" borderId="122" xfId="0" applyNumberFormat="1" applyFont="1" applyFill="1" applyBorder="1" applyAlignment="1">
      <alignment vertical="center"/>
    </xf>
    <xf numFmtId="166" fontId="7" fillId="3" borderId="123" xfId="0" applyNumberFormat="1" applyFont="1" applyFill="1" applyBorder="1" applyAlignment="1">
      <alignment vertical="center"/>
    </xf>
    <xf numFmtId="166" fontId="7" fillId="3" borderId="124" xfId="0" applyNumberFormat="1" applyFont="1" applyFill="1" applyBorder="1" applyAlignment="1">
      <alignment vertical="center"/>
    </xf>
    <xf numFmtId="165" fontId="9" fillId="0" borderId="32" xfId="0" applyNumberFormat="1" applyFont="1" applyFill="1" applyBorder="1" applyAlignment="1" applyProtection="1">
      <alignment horizontal="center" vertical="center" wrapText="1"/>
      <protection/>
    </xf>
    <xf numFmtId="165" fontId="9" fillId="0" borderId="125" xfId="0" applyNumberFormat="1" applyFont="1" applyBorder="1" applyAlignment="1" applyProtection="1">
      <alignment vertical="center" wrapText="1"/>
      <protection/>
    </xf>
    <xf numFmtId="165" fontId="7" fillId="0" borderId="49" xfId="0" applyNumberFormat="1" applyFont="1" applyFill="1" applyBorder="1" applyAlignment="1" applyProtection="1">
      <alignment horizontal="center" vertical="center" wrapText="1"/>
      <protection/>
    </xf>
    <xf numFmtId="165" fontId="7" fillId="0" borderId="60" xfId="0" applyNumberFormat="1" applyFont="1" applyFill="1" applyBorder="1" applyAlignment="1" applyProtection="1">
      <alignment horizontal="center" vertical="center" wrapText="1"/>
      <protection/>
    </xf>
    <xf numFmtId="166" fontId="7" fillId="0" borderId="59" xfId="0" applyNumberFormat="1" applyFont="1" applyBorder="1" applyAlignment="1">
      <alignment vertical="center"/>
    </xf>
    <xf numFmtId="166" fontId="7" fillId="0" borderId="61" xfId="0" applyNumberFormat="1" applyFont="1" applyBorder="1" applyAlignment="1">
      <alignment vertical="center"/>
    </xf>
    <xf numFmtId="166" fontId="7" fillId="0" borderId="62" xfId="0" applyNumberFormat="1" applyFont="1" applyBorder="1" applyAlignment="1">
      <alignment vertical="center"/>
    </xf>
    <xf numFmtId="166" fontId="7" fillId="0" borderId="126" xfId="0" applyNumberFormat="1" applyFont="1" applyBorder="1" applyAlignment="1">
      <alignment vertical="center"/>
    </xf>
    <xf numFmtId="166" fontId="7" fillId="0" borderId="127" xfId="0" applyNumberFormat="1" applyFont="1" applyBorder="1" applyAlignment="1">
      <alignment vertical="center"/>
    </xf>
    <xf numFmtId="166" fontId="7" fillId="0" borderId="128" xfId="0" applyNumberFormat="1" applyFont="1" applyBorder="1" applyAlignment="1">
      <alignment vertical="center"/>
    </xf>
    <xf numFmtId="165" fontId="7" fillId="0" borderId="64" xfId="0" applyNumberFormat="1" applyFont="1" applyFill="1" applyBorder="1" applyAlignment="1" applyProtection="1">
      <alignment horizontal="center" vertical="center" wrapText="1"/>
      <protection/>
    </xf>
    <xf numFmtId="165" fontId="3" fillId="0" borderId="18" xfId="0" applyNumberFormat="1" applyFont="1" applyFill="1" applyBorder="1" applyAlignment="1" applyProtection="1">
      <alignment horizontal="left" vertical="center" wrapText="1"/>
      <protection/>
    </xf>
    <xf numFmtId="165" fontId="7" fillId="0" borderId="108" xfId="0" applyNumberFormat="1" applyFont="1" applyFill="1" applyBorder="1" applyAlignment="1" applyProtection="1">
      <alignment horizontal="center" vertical="center"/>
      <protection/>
    </xf>
    <xf numFmtId="165" fontId="7" fillId="0" borderId="37" xfId="0" applyNumberFormat="1" applyFont="1" applyFill="1" applyBorder="1" applyAlignment="1" applyProtection="1">
      <alignment horizontal="center" vertical="center"/>
      <protection/>
    </xf>
    <xf numFmtId="165" fontId="7" fillId="0" borderId="31" xfId="0" applyNumberFormat="1" applyFont="1" applyFill="1" applyBorder="1" applyAlignment="1" applyProtection="1">
      <alignment horizontal="center" vertical="center"/>
      <protection/>
    </xf>
    <xf numFmtId="165" fontId="9" fillId="0" borderId="18" xfId="0" applyNumberFormat="1" applyFont="1" applyFill="1" applyBorder="1" applyAlignment="1" applyProtection="1">
      <alignment horizontal="center" vertical="center" textRotation="90" wrapText="1"/>
      <protection/>
    </xf>
    <xf numFmtId="165" fontId="3" fillId="0" borderId="37" xfId="0" applyNumberFormat="1" applyFont="1" applyBorder="1" applyAlignment="1" applyProtection="1">
      <alignment vertical="center" wrapText="1"/>
      <protection/>
    </xf>
    <xf numFmtId="166" fontId="7" fillId="5" borderId="48" xfId="0" applyNumberFormat="1" applyFont="1" applyFill="1" applyBorder="1" applyAlignment="1">
      <alignment vertical="center"/>
    </xf>
    <xf numFmtId="166" fontId="7" fillId="5" borderId="50" xfId="0" applyNumberFormat="1" applyFont="1" applyFill="1" applyBorder="1" applyAlignment="1">
      <alignment vertical="center"/>
    </xf>
    <xf numFmtId="166" fontId="7" fillId="5" borderId="51" xfId="0" applyNumberFormat="1" applyFont="1" applyFill="1" applyBorder="1" applyAlignment="1">
      <alignment vertical="center"/>
    </xf>
    <xf numFmtId="166" fontId="7" fillId="5" borderId="122" xfId="0" applyNumberFormat="1" applyFont="1" applyFill="1" applyBorder="1" applyAlignment="1">
      <alignment vertical="center"/>
    </xf>
    <xf numFmtId="166" fontId="7" fillId="5" borderId="123" xfId="0" applyNumberFormat="1" applyFont="1" applyFill="1" applyBorder="1" applyAlignment="1">
      <alignment vertical="center"/>
    </xf>
    <xf numFmtId="166" fontId="7" fillId="5" borderId="124" xfId="0" applyNumberFormat="1" applyFont="1" applyFill="1" applyBorder="1" applyAlignment="1">
      <alignment vertical="center"/>
    </xf>
    <xf numFmtId="165" fontId="9" fillId="0" borderId="21" xfId="0" applyNumberFormat="1" applyFont="1" applyBorder="1" applyAlignment="1" applyProtection="1">
      <alignment vertical="center" wrapText="1"/>
      <protection/>
    </xf>
    <xf numFmtId="165" fontId="3" fillId="0" borderId="53" xfId="0" applyNumberFormat="1" applyFont="1" applyBorder="1" applyAlignment="1" applyProtection="1">
      <alignment vertical="center" wrapText="1"/>
      <protection/>
    </xf>
    <xf numFmtId="165" fontId="7" fillId="0" borderId="53" xfId="0" applyNumberFormat="1" applyFont="1" applyFill="1" applyBorder="1" applyAlignment="1" applyProtection="1">
      <alignment horizontal="center" vertical="center"/>
      <protection/>
    </xf>
    <xf numFmtId="165" fontId="7" fillId="0" borderId="21" xfId="0" applyNumberFormat="1" applyFont="1" applyFill="1" applyBorder="1" applyAlignment="1" applyProtection="1">
      <alignment vertical="center"/>
      <protection/>
    </xf>
    <xf numFmtId="166" fontId="7" fillId="3" borderId="32" xfId="0" applyNumberFormat="1" applyFont="1" applyFill="1" applyBorder="1" applyAlignment="1">
      <alignment vertical="center"/>
    </xf>
    <xf numFmtId="166" fontId="7" fillId="3" borderId="53" xfId="0" applyNumberFormat="1" applyFont="1" applyFill="1" applyBorder="1" applyAlignment="1">
      <alignment vertical="center"/>
    </xf>
    <xf numFmtId="166" fontId="7" fillId="3" borderId="54" xfId="0" applyNumberFormat="1" applyFont="1" applyFill="1" applyBorder="1" applyAlignment="1">
      <alignment vertical="center"/>
    </xf>
    <xf numFmtId="166" fontId="7" fillId="3" borderId="129" xfId="0" applyNumberFormat="1" applyFont="1" applyFill="1" applyBorder="1" applyAlignment="1">
      <alignment vertical="center"/>
    </xf>
    <xf numFmtId="166" fontId="7" fillId="3" borderId="130" xfId="0" applyNumberFormat="1" applyFont="1" applyFill="1" applyBorder="1" applyAlignment="1">
      <alignment vertical="center"/>
    </xf>
    <xf numFmtId="166" fontId="7" fillId="3" borderId="131" xfId="0" applyNumberFormat="1" applyFont="1" applyFill="1" applyBorder="1" applyAlignment="1">
      <alignment vertical="center"/>
    </xf>
    <xf numFmtId="165" fontId="7" fillId="0" borderId="112" xfId="0" applyNumberFormat="1" applyFont="1" applyFill="1" applyBorder="1" applyAlignment="1" applyProtection="1">
      <alignment vertical="center" wrapText="1"/>
      <protection/>
    </xf>
    <xf numFmtId="165" fontId="9" fillId="0" borderId="132" xfId="0" applyNumberFormat="1" applyFont="1" applyBorder="1" applyAlignment="1" applyProtection="1">
      <alignment vertical="center" wrapText="1"/>
      <protection/>
    </xf>
    <xf numFmtId="166" fontId="7" fillId="3" borderId="133" xfId="0" applyNumberFormat="1" applyFont="1" applyFill="1" applyBorder="1" applyAlignment="1">
      <alignment vertical="center"/>
    </xf>
    <xf numFmtId="166" fontId="7" fillId="3" borderId="134" xfId="0" applyNumberFormat="1" applyFont="1" applyFill="1" applyBorder="1" applyAlignment="1">
      <alignment vertical="center"/>
    </xf>
    <xf numFmtId="166" fontId="7" fillId="3" borderId="135" xfId="0" applyNumberFormat="1" applyFont="1" applyFill="1" applyBorder="1" applyAlignment="1">
      <alignment vertical="center"/>
    </xf>
    <xf numFmtId="165" fontId="9" fillId="0" borderId="32" xfId="0" applyNumberFormat="1" applyFont="1" applyBorder="1" applyAlignment="1" applyProtection="1">
      <alignment horizontal="center" vertical="center" textRotation="90" wrapText="1"/>
      <protection/>
    </xf>
    <xf numFmtId="165" fontId="7" fillId="0" borderId="21" xfId="0" applyNumberFormat="1" applyFont="1" applyFill="1" applyBorder="1" applyAlignment="1" applyProtection="1">
      <alignment horizontal="left" vertical="center" wrapText="1"/>
      <protection/>
    </xf>
    <xf numFmtId="166" fontId="7" fillId="5" borderId="32" xfId="0" applyNumberFormat="1" applyFont="1" applyFill="1" applyBorder="1" applyAlignment="1">
      <alignment vertical="center"/>
    </xf>
    <xf numFmtId="166" fontId="7" fillId="5" borderId="53" xfId="0" applyNumberFormat="1" applyFont="1" applyFill="1" applyBorder="1" applyAlignment="1">
      <alignment vertical="center"/>
    </xf>
    <xf numFmtId="166" fontId="7" fillId="5" borderId="54" xfId="0" applyNumberFormat="1" applyFont="1" applyFill="1" applyBorder="1" applyAlignment="1">
      <alignment vertical="center"/>
    </xf>
    <xf numFmtId="166" fontId="7" fillId="5" borderId="129" xfId="0" applyNumberFormat="1" applyFont="1" applyFill="1" applyBorder="1" applyAlignment="1">
      <alignment vertical="center"/>
    </xf>
    <xf numFmtId="166" fontId="7" fillId="5" borderId="130" xfId="0" applyNumberFormat="1" applyFont="1" applyFill="1" applyBorder="1" applyAlignment="1">
      <alignment vertical="center"/>
    </xf>
    <xf numFmtId="166" fontId="7" fillId="5" borderId="131" xfId="0" applyNumberFormat="1" applyFont="1" applyFill="1" applyBorder="1" applyAlignment="1">
      <alignment vertical="center"/>
    </xf>
    <xf numFmtId="165" fontId="9" fillId="0" borderId="29" xfId="0" applyNumberFormat="1" applyFont="1" applyBorder="1" applyAlignment="1" applyProtection="1">
      <alignment vertical="center" wrapText="1"/>
      <protection/>
    </xf>
    <xf numFmtId="165" fontId="7" fillId="0" borderId="25" xfId="0" applyNumberFormat="1" applyFont="1" applyFill="1" applyBorder="1" applyAlignment="1" applyProtection="1">
      <alignment vertical="center" wrapText="1"/>
      <protection/>
    </xf>
    <xf numFmtId="165" fontId="9" fillId="0" borderId="53" xfId="0" applyNumberFormat="1" applyFont="1" applyBorder="1" applyAlignment="1" applyProtection="1">
      <alignment horizontal="center" vertical="center" wrapText="1"/>
      <protection/>
    </xf>
    <xf numFmtId="165" fontId="7" fillId="0" borderId="15" xfId="0" applyNumberFormat="1" applyFont="1" applyFill="1" applyBorder="1" applyAlignment="1" applyProtection="1">
      <alignment horizontal="center" vertical="center"/>
      <protection/>
    </xf>
    <xf numFmtId="166" fontId="7" fillId="0" borderId="14" xfId="0" applyNumberFormat="1" applyFont="1" applyBorder="1" applyAlignment="1">
      <alignment vertical="center"/>
    </xf>
    <xf numFmtId="166" fontId="7" fillId="0" borderId="16" xfId="0" applyNumberFormat="1" applyFont="1" applyBorder="1" applyAlignment="1">
      <alignment vertical="center"/>
    </xf>
    <xf numFmtId="166" fontId="7" fillId="0" borderId="17" xfId="0" applyNumberFormat="1" applyFont="1" applyBorder="1" applyAlignment="1">
      <alignment vertical="center"/>
    </xf>
    <xf numFmtId="166" fontId="7" fillId="0" borderId="133" xfId="0" applyNumberFormat="1" applyFont="1" applyBorder="1" applyAlignment="1">
      <alignment vertical="center"/>
    </xf>
    <xf numFmtId="166" fontId="7" fillId="0" borderId="134" xfId="0" applyNumberFormat="1" applyFont="1" applyBorder="1" applyAlignment="1">
      <alignment vertical="center"/>
    </xf>
    <xf numFmtId="166" fontId="7" fillId="0" borderId="135" xfId="0" applyNumberFormat="1" applyFont="1" applyBorder="1" applyAlignment="1">
      <alignment vertical="center"/>
    </xf>
    <xf numFmtId="165" fontId="7" fillId="0" borderId="37" xfId="0" applyNumberFormat="1" applyFont="1" applyFill="1" applyBorder="1" applyAlignment="1" applyProtection="1">
      <alignment horizontal="left" vertical="center" wrapText="1"/>
      <protection/>
    </xf>
    <xf numFmtId="165" fontId="7" fillId="5" borderId="37" xfId="0" applyNumberFormat="1" applyFont="1" applyFill="1" applyBorder="1" applyAlignment="1" applyProtection="1">
      <alignment vertical="center" wrapText="1"/>
      <protection/>
    </xf>
    <xf numFmtId="165" fontId="7" fillId="5" borderId="108" xfId="0" applyNumberFormat="1" applyFont="1" applyFill="1" applyBorder="1" applyAlignment="1" applyProtection="1">
      <alignment horizontal="center" vertical="center"/>
      <protection/>
    </xf>
    <xf numFmtId="165" fontId="7" fillId="5" borderId="37" xfId="0" applyNumberFormat="1" applyFont="1" applyFill="1" applyBorder="1" applyAlignment="1" applyProtection="1">
      <alignment horizontal="center" vertical="center"/>
      <protection/>
    </xf>
    <xf numFmtId="165" fontId="7" fillId="5" borderId="37" xfId="0" applyNumberFormat="1" applyFont="1" applyFill="1" applyBorder="1" applyAlignment="1" applyProtection="1">
      <alignment vertical="center"/>
      <protection/>
    </xf>
    <xf numFmtId="165" fontId="7" fillId="5" borderId="31" xfId="0" applyNumberFormat="1" applyFont="1" applyFill="1" applyBorder="1" applyAlignment="1" applyProtection="1">
      <alignment horizontal="center" vertical="center"/>
      <protection/>
    </xf>
    <xf numFmtId="165" fontId="3" fillId="0" borderId="53" xfId="0" applyNumberFormat="1" applyFont="1" applyFill="1" applyBorder="1" applyAlignment="1" applyProtection="1">
      <alignment vertical="center" wrapText="1"/>
      <protection/>
    </xf>
    <xf numFmtId="165" fontId="7" fillId="3" borderId="64" xfId="0" applyNumberFormat="1" applyFont="1" applyFill="1" applyBorder="1" applyAlignment="1" applyProtection="1">
      <alignment horizontal="center" vertical="center" wrapText="1"/>
      <protection/>
    </xf>
    <xf numFmtId="165" fontId="7" fillId="0" borderId="37" xfId="0" applyNumberFormat="1" applyFont="1" applyFill="1" applyBorder="1" applyAlignment="1" applyProtection="1">
      <alignment horizontal="center" vertical="center" textRotation="90" wrapText="1"/>
      <protection/>
    </xf>
    <xf numFmtId="165" fontId="7" fillId="0" borderId="53" xfId="0" applyNumberFormat="1" applyFont="1" applyFill="1" applyBorder="1" applyAlignment="1" applyProtection="1">
      <alignment vertical="center" wrapText="1"/>
      <protection/>
    </xf>
    <xf numFmtId="165" fontId="7" fillId="0" borderId="61" xfId="0" applyNumberFormat="1" applyFont="1" applyFill="1" applyBorder="1" applyAlignment="1" applyProtection="1">
      <alignment vertical="center" wrapText="1"/>
      <protection/>
    </xf>
    <xf numFmtId="164" fontId="7" fillId="0" borderId="37" xfId="0" applyFont="1" applyBorder="1" applyAlignment="1">
      <alignment horizontal="left" vertical="center" wrapText="1"/>
    </xf>
    <xf numFmtId="164" fontId="7" fillId="0" borderId="120" xfId="0" applyFont="1" applyBorder="1" applyAlignment="1">
      <alignment horizontal="center" vertical="center" wrapText="1"/>
    </xf>
    <xf numFmtId="165" fontId="7" fillId="0" borderId="61" xfId="0" applyNumberFormat="1" applyFont="1" applyFill="1" applyBorder="1" applyAlignment="1" applyProtection="1">
      <alignment horizontal="center" vertical="center" wrapText="1"/>
      <protection/>
    </xf>
    <xf numFmtId="165" fontId="7" fillId="0" borderId="61" xfId="0" applyNumberFormat="1" applyFont="1" applyFill="1" applyBorder="1" applyAlignment="1" applyProtection="1">
      <alignment vertical="center"/>
      <protection/>
    </xf>
    <xf numFmtId="165" fontId="7" fillId="0" borderId="37" xfId="0" applyNumberFormat="1" applyFont="1" applyFill="1" applyBorder="1" applyAlignment="1" applyProtection="1">
      <alignment vertical="center" wrapText="1"/>
      <protection/>
    </xf>
    <xf numFmtId="164" fontId="7" fillId="0" borderId="37" xfId="0" applyFont="1" applyBorder="1" applyAlignment="1">
      <alignment horizontal="center" vertical="center" wrapText="1"/>
    </xf>
    <xf numFmtId="165" fontId="7" fillId="0" borderId="6" xfId="0" applyNumberFormat="1" applyFont="1" applyFill="1" applyBorder="1" applyAlignment="1" applyProtection="1">
      <alignment horizontal="center" vertical="center" textRotation="90" wrapText="1"/>
      <protection/>
    </xf>
    <xf numFmtId="165" fontId="9" fillId="0" borderId="21" xfId="0" applyNumberFormat="1" applyFont="1" applyFill="1" applyBorder="1" applyAlignment="1" applyProtection="1">
      <alignment vertical="center" wrapText="1"/>
      <protection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6" xfId="0" applyNumberFormat="1" applyFont="1" applyFill="1" applyBorder="1" applyAlignment="1" applyProtection="1">
      <alignment horizontal="center" vertical="center" wrapText="1"/>
      <protection/>
    </xf>
    <xf numFmtId="165" fontId="7" fillId="0" borderId="6" xfId="0" applyNumberFormat="1" applyFont="1" applyFill="1" applyBorder="1" applyAlignment="1" applyProtection="1">
      <alignment vertical="center"/>
      <protection/>
    </xf>
    <xf numFmtId="165" fontId="9" fillId="0" borderId="25" xfId="0" applyNumberFormat="1" applyFont="1" applyBorder="1" applyAlignment="1" applyProtection="1">
      <alignment vertical="center" wrapText="1"/>
      <protection/>
    </xf>
    <xf numFmtId="165" fontId="9" fillId="0" borderId="45" xfId="0" applyNumberFormat="1" applyFont="1" applyBorder="1" applyAlignment="1" applyProtection="1">
      <alignment vertical="center" wrapText="1"/>
      <protection/>
    </xf>
    <xf numFmtId="165" fontId="7" fillId="0" borderId="44" xfId="0" applyNumberFormat="1" applyFont="1" applyFill="1" applyBorder="1" applyAlignment="1" applyProtection="1">
      <alignment horizontal="center" vertical="center" wrapText="1"/>
      <protection/>
    </xf>
    <xf numFmtId="166" fontId="7" fillId="0" borderId="43" xfId="0" applyNumberFormat="1" applyFont="1" applyBorder="1" applyAlignment="1">
      <alignment vertical="center"/>
    </xf>
    <xf numFmtId="166" fontId="7" fillId="0" borderId="45" xfId="0" applyNumberFormat="1" applyFont="1" applyBorder="1" applyAlignment="1">
      <alignment vertical="center"/>
    </xf>
    <xf numFmtId="166" fontId="7" fillId="0" borderId="46" xfId="0" applyNumberFormat="1" applyFont="1" applyBorder="1" applyAlignment="1">
      <alignment vertical="center"/>
    </xf>
    <xf numFmtId="166" fontId="7" fillId="0" borderId="136" xfId="0" applyNumberFormat="1" applyFont="1" applyBorder="1" applyAlignment="1">
      <alignment vertical="center"/>
    </xf>
    <xf numFmtId="166" fontId="7" fillId="0" borderId="137" xfId="0" applyNumberFormat="1" applyFont="1" applyBorder="1" applyAlignment="1">
      <alignment vertical="center"/>
    </xf>
    <xf numFmtId="166" fontId="7" fillId="0" borderId="138" xfId="0" applyNumberFormat="1" applyFont="1" applyBorder="1" applyAlignment="1">
      <alignment vertical="center"/>
    </xf>
    <xf numFmtId="165" fontId="9" fillId="0" borderId="47" xfId="0" applyNumberFormat="1" applyFont="1" applyBorder="1" applyAlignment="1" applyProtection="1">
      <alignment horizontal="center" vertical="center" textRotation="90" wrapText="1"/>
      <protection/>
    </xf>
    <xf numFmtId="164" fontId="7" fillId="0" borderId="47" xfId="0" applyFont="1" applyBorder="1" applyAlignment="1">
      <alignment vertical="center" wrapText="1"/>
    </xf>
    <xf numFmtId="164" fontId="25" fillId="0" borderId="47" xfId="0" applyFont="1" applyBorder="1" applyAlignment="1">
      <alignment vertical="center" wrapText="1"/>
    </xf>
    <xf numFmtId="164" fontId="7" fillId="0" borderId="47" xfId="0" applyFont="1" applyBorder="1" applyAlignment="1">
      <alignment horizontal="center" vertical="center" wrapText="1"/>
    </xf>
    <xf numFmtId="165" fontId="7" fillId="0" borderId="47" xfId="0" applyNumberFormat="1" applyFont="1" applyFill="1" applyBorder="1" applyAlignment="1" applyProtection="1">
      <alignment horizontal="center" vertical="center" wrapText="1"/>
      <protection/>
    </xf>
    <xf numFmtId="165" fontId="7" fillId="0" borderId="47" xfId="0" applyNumberFormat="1" applyFont="1" applyFill="1" applyBorder="1" applyAlignment="1" applyProtection="1">
      <alignment vertical="center"/>
      <protection/>
    </xf>
    <xf numFmtId="166" fontId="7" fillId="0" borderId="47" xfId="0" applyNumberFormat="1" applyFont="1" applyBorder="1" applyAlignment="1">
      <alignment vertical="center"/>
    </xf>
    <xf numFmtId="166" fontId="11" fillId="0" borderId="47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 applyProtection="1">
      <alignment horizontal="center" vertical="center" textRotation="90" wrapText="1"/>
      <protection/>
    </xf>
    <xf numFmtId="164" fontId="25" fillId="0" borderId="0" xfId="0" applyFont="1" applyBorder="1" applyAlignment="1">
      <alignment vertical="center" wrapText="1"/>
    </xf>
    <xf numFmtId="164" fontId="7" fillId="0" borderId="0" xfId="0" applyFont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/>
    </xf>
    <xf numFmtId="164" fontId="12" fillId="2" borderId="34" xfId="0" applyFont="1" applyFill="1" applyBorder="1" applyAlignment="1">
      <alignment vertical="center" wrapText="1"/>
    </xf>
    <xf numFmtId="165" fontId="11" fillId="2" borderId="139" xfId="0" applyNumberFormat="1" applyFont="1" applyFill="1" applyBorder="1" applyAlignment="1" applyProtection="1">
      <alignment horizontal="center" vertical="center"/>
      <protection/>
    </xf>
    <xf numFmtId="165" fontId="11" fillId="2" borderId="139" xfId="0" applyNumberFormat="1" applyFont="1" applyFill="1" applyBorder="1" applyAlignment="1" applyProtection="1">
      <alignment horizontal="center" vertical="center" wrapText="1"/>
      <protection/>
    </xf>
    <xf numFmtId="165" fontId="11" fillId="2" borderId="35" xfId="0" applyNumberFormat="1" applyFont="1" applyFill="1" applyBorder="1" applyAlignment="1" applyProtection="1">
      <alignment horizontal="center" vertical="center" wrapText="1"/>
      <protection/>
    </xf>
    <xf numFmtId="165" fontId="11" fillId="2" borderId="35" xfId="0" applyNumberFormat="1" applyFont="1" applyFill="1" applyBorder="1" applyAlignment="1" applyProtection="1">
      <alignment vertical="center"/>
      <protection/>
    </xf>
    <xf numFmtId="165" fontId="11" fillId="2" borderId="34" xfId="0" applyNumberFormat="1" applyFont="1" applyFill="1" applyBorder="1" applyAlignment="1" applyProtection="1">
      <alignment horizontal="center" vertical="center" wrapText="1"/>
      <protection/>
    </xf>
    <xf numFmtId="166" fontId="11" fillId="2" borderId="140" xfId="0" applyNumberFormat="1" applyFont="1" applyFill="1" applyBorder="1" applyAlignment="1">
      <alignment vertical="center"/>
    </xf>
    <xf numFmtId="166" fontId="11" fillId="2" borderId="141" xfId="0" applyNumberFormat="1" applyFont="1" applyFill="1" applyBorder="1" applyAlignment="1">
      <alignment vertical="center"/>
    </xf>
    <xf numFmtId="166" fontId="11" fillId="2" borderId="142" xfId="0" applyNumberFormat="1" applyFont="1" applyFill="1" applyBorder="1" applyAlignment="1">
      <alignment vertical="center"/>
    </xf>
    <xf numFmtId="165" fontId="11" fillId="2" borderId="12" xfId="0" applyNumberFormat="1" applyFont="1" applyFill="1" applyBorder="1" applyAlignment="1" applyProtection="1">
      <alignment vertical="center"/>
      <protection/>
    </xf>
    <xf numFmtId="171" fontId="9" fillId="2" borderId="101" xfId="0" applyNumberFormat="1" applyFont="1" applyFill="1" applyBorder="1" applyAlignment="1">
      <alignment vertical="center"/>
    </xf>
    <xf numFmtId="164" fontId="11" fillId="3" borderId="31" xfId="0" applyFont="1" applyFill="1" applyBorder="1" applyAlignment="1">
      <alignment vertical="center" wrapText="1"/>
    </xf>
    <xf numFmtId="165" fontId="11" fillId="3" borderId="37" xfId="0" applyNumberFormat="1" applyFont="1" applyFill="1" applyBorder="1" applyAlignment="1" applyProtection="1">
      <alignment horizontal="center" vertical="center"/>
      <protection/>
    </xf>
    <xf numFmtId="165" fontId="11" fillId="3" borderId="37" xfId="0" applyNumberFormat="1" applyFont="1" applyFill="1" applyBorder="1" applyAlignment="1" applyProtection="1">
      <alignment vertical="center"/>
      <protection/>
    </xf>
    <xf numFmtId="165" fontId="11" fillId="3" borderId="31" xfId="0" applyNumberFormat="1" applyFont="1" applyFill="1" applyBorder="1" applyAlignment="1" applyProtection="1">
      <alignment horizontal="center" vertical="center"/>
      <protection/>
    </xf>
    <xf numFmtId="166" fontId="11" fillId="3" borderId="14" xfId="0" applyNumberFormat="1" applyFont="1" applyFill="1" applyBorder="1" applyAlignment="1">
      <alignment vertical="center"/>
    </xf>
    <xf numFmtId="166" fontId="11" fillId="3" borderId="16" xfId="0" applyNumberFormat="1" applyFont="1" applyFill="1" applyBorder="1" applyAlignment="1">
      <alignment vertical="center"/>
    </xf>
    <xf numFmtId="166" fontId="11" fillId="3" borderId="17" xfId="0" applyNumberFormat="1" applyFont="1" applyFill="1" applyBorder="1" applyAlignment="1">
      <alignment vertical="center"/>
    </xf>
    <xf numFmtId="166" fontId="11" fillId="3" borderId="133" xfId="0" applyNumberFormat="1" applyFont="1" applyFill="1" applyBorder="1" applyAlignment="1">
      <alignment vertical="center"/>
    </xf>
    <xf numFmtId="166" fontId="11" fillId="3" borderId="134" xfId="0" applyNumberFormat="1" applyFont="1" applyFill="1" applyBorder="1" applyAlignment="1">
      <alignment vertical="center"/>
    </xf>
    <xf numFmtId="166" fontId="11" fillId="3" borderId="135" xfId="0" applyNumberFormat="1" applyFont="1" applyFill="1" applyBorder="1" applyAlignment="1">
      <alignment vertical="center"/>
    </xf>
    <xf numFmtId="165" fontId="7" fillId="0" borderId="37" xfId="0" applyNumberFormat="1" applyFont="1" applyFill="1" applyBorder="1" applyAlignment="1" applyProtection="1">
      <alignment horizontal="center" vertical="center" textRotation="90"/>
      <protection/>
    </xf>
    <xf numFmtId="165" fontId="9" fillId="0" borderId="37" xfId="0" applyNumberFormat="1" applyFont="1" applyBorder="1" applyAlignment="1" applyProtection="1">
      <alignment horizontal="center" vertical="center" textRotation="90" wrapText="1"/>
      <protection/>
    </xf>
    <xf numFmtId="164" fontId="9" fillId="0" borderId="6" xfId="0" applyFont="1" applyBorder="1" applyAlignment="1">
      <alignment horizontal="center" vertical="center" textRotation="90" wrapText="1"/>
    </xf>
    <xf numFmtId="164" fontId="3" fillId="0" borderId="87" xfId="0" applyFont="1" applyBorder="1" applyAlignment="1">
      <alignment vertical="center" wrapText="1"/>
    </xf>
    <xf numFmtId="165" fontId="21" fillId="0" borderId="87" xfId="0" applyNumberFormat="1" applyFont="1" applyFill="1" applyBorder="1" applyAlignment="1" applyProtection="1">
      <alignment horizontal="center" vertical="center" wrapText="1"/>
      <protection/>
    </xf>
    <xf numFmtId="166" fontId="7" fillId="0" borderId="5" xfId="0" applyNumberFormat="1" applyFont="1" applyBorder="1" applyAlignment="1">
      <alignment vertical="center"/>
    </xf>
    <xf numFmtId="166" fontId="7" fillId="0" borderId="6" xfId="0" applyNumberFormat="1" applyFont="1" applyBorder="1" applyAlignment="1">
      <alignment vertical="center"/>
    </xf>
    <xf numFmtId="166" fontId="7" fillId="0" borderId="7" xfId="0" applyNumberFormat="1" applyFont="1" applyBorder="1" applyAlignment="1">
      <alignment vertical="center"/>
    </xf>
    <xf numFmtId="166" fontId="7" fillId="0" borderId="91" xfId="0" applyNumberFormat="1" applyFont="1" applyBorder="1" applyAlignment="1">
      <alignment vertical="center"/>
    </xf>
    <xf numFmtId="166" fontId="7" fillId="0" borderId="92" xfId="0" applyNumberFormat="1" applyFont="1" applyBorder="1" applyAlignment="1">
      <alignment vertical="center"/>
    </xf>
    <xf numFmtId="166" fontId="7" fillId="0" borderId="93" xfId="0" applyNumberFormat="1" applyFont="1" applyBorder="1" applyAlignment="1">
      <alignment vertical="center"/>
    </xf>
    <xf numFmtId="164" fontId="9" fillId="0" borderId="47" xfId="0" applyFont="1" applyBorder="1" applyAlignment="1">
      <alignment horizontal="center" vertical="center" textRotation="90" wrapText="1"/>
    </xf>
    <xf numFmtId="165" fontId="21" fillId="0" borderId="47" xfId="0" applyNumberFormat="1" applyFont="1" applyFill="1" applyBorder="1" applyAlignment="1" applyProtection="1">
      <alignment horizontal="center" vertical="center" wrapText="1"/>
      <protection/>
    </xf>
    <xf numFmtId="165" fontId="12" fillId="2" borderId="33" xfId="0" applyNumberFormat="1" applyFont="1" applyFill="1" applyBorder="1" applyAlignment="1" applyProtection="1">
      <alignment vertical="center" wrapText="1"/>
      <protection/>
    </xf>
    <xf numFmtId="165" fontId="11" fillId="3" borderId="18" xfId="0" applyNumberFormat="1" applyFont="1" applyFill="1" applyBorder="1" applyAlignment="1" applyProtection="1">
      <alignment vertical="center" wrapText="1"/>
      <protection/>
    </xf>
    <xf numFmtId="165" fontId="7" fillId="8" borderId="32" xfId="0" applyNumberFormat="1" applyFont="1" applyFill="1" applyBorder="1" applyAlignment="1" applyProtection="1">
      <alignment horizontal="left" vertical="center" wrapText="1"/>
      <protection/>
    </xf>
    <xf numFmtId="165" fontId="7" fillId="8" borderId="53" xfId="0" applyNumberFormat="1" applyFont="1" applyFill="1" applyBorder="1" applyAlignment="1" applyProtection="1">
      <alignment horizontal="center" vertical="center"/>
      <protection/>
    </xf>
    <xf numFmtId="165" fontId="7" fillId="8" borderId="53" xfId="0" applyNumberFormat="1" applyFont="1" applyFill="1" applyBorder="1" applyAlignment="1" applyProtection="1">
      <alignment vertical="center"/>
      <protection/>
    </xf>
    <xf numFmtId="165" fontId="7" fillId="8" borderId="64" xfId="0" applyNumberFormat="1" applyFont="1" applyFill="1" applyBorder="1" applyAlignment="1" applyProtection="1">
      <alignment horizontal="center" vertical="center"/>
      <protection/>
    </xf>
    <xf numFmtId="166" fontId="11" fillId="8" borderId="32" xfId="0" applyNumberFormat="1" applyFont="1" applyFill="1" applyBorder="1" applyAlignment="1">
      <alignment vertical="center"/>
    </xf>
    <xf numFmtId="166" fontId="11" fillId="8" borderId="53" xfId="0" applyNumberFormat="1" applyFont="1" applyFill="1" applyBorder="1" applyAlignment="1">
      <alignment vertical="center"/>
    </xf>
    <xf numFmtId="166" fontId="11" fillId="8" borderId="54" xfId="0" applyNumberFormat="1" applyFont="1" applyFill="1" applyBorder="1" applyAlignment="1">
      <alignment vertical="center"/>
    </xf>
    <xf numFmtId="166" fontId="11" fillId="8" borderId="129" xfId="0" applyNumberFormat="1" applyFont="1" applyFill="1" applyBorder="1" applyAlignment="1">
      <alignment vertical="center"/>
    </xf>
    <xf numFmtId="166" fontId="11" fillId="8" borderId="130" xfId="0" applyNumberFormat="1" applyFont="1" applyFill="1" applyBorder="1" applyAlignment="1">
      <alignment vertical="center"/>
    </xf>
    <xf numFmtId="166" fontId="11" fillId="8" borderId="131" xfId="0" applyNumberFormat="1" applyFont="1" applyFill="1" applyBorder="1" applyAlignment="1">
      <alignment vertical="center"/>
    </xf>
    <xf numFmtId="165" fontId="9" fillId="0" borderId="18" xfId="0" applyNumberFormat="1" applyFont="1" applyFill="1" applyBorder="1" applyAlignment="1" applyProtection="1">
      <alignment horizontal="center" vertical="center" wrapText="1"/>
      <protection/>
    </xf>
    <xf numFmtId="165" fontId="9" fillId="0" borderId="125" xfId="0" applyNumberFormat="1" applyFont="1" applyFill="1" applyBorder="1" applyAlignment="1" applyProtection="1">
      <alignment vertical="center" wrapText="1"/>
      <protection/>
    </xf>
    <xf numFmtId="166" fontId="7" fillId="4" borderId="20" xfId="0" applyNumberFormat="1" applyFont="1" applyFill="1" applyBorder="1" applyAlignment="1">
      <alignment vertical="center"/>
    </xf>
    <xf numFmtId="166" fontId="7" fillId="4" borderId="21" xfId="0" applyNumberFormat="1" applyFont="1" applyFill="1" applyBorder="1" applyAlignment="1">
      <alignment vertical="center"/>
    </xf>
    <xf numFmtId="166" fontId="7" fillId="4" borderId="22" xfId="0" applyNumberFormat="1" applyFont="1" applyFill="1" applyBorder="1" applyAlignment="1">
      <alignment vertical="center"/>
    </xf>
    <xf numFmtId="166" fontId="7" fillId="4" borderId="102" xfId="0" applyNumberFormat="1" applyFont="1" applyFill="1" applyBorder="1" applyAlignment="1">
      <alignment vertical="center"/>
    </xf>
    <xf numFmtId="166" fontId="7" fillId="4" borderId="103" xfId="0" applyNumberFormat="1" applyFont="1" applyFill="1" applyBorder="1" applyAlignment="1">
      <alignment vertical="center"/>
    </xf>
    <xf numFmtId="166" fontId="7" fillId="4" borderId="104" xfId="0" applyNumberFormat="1" applyFont="1" applyFill="1" applyBorder="1" applyAlignment="1">
      <alignment vertical="center"/>
    </xf>
    <xf numFmtId="165" fontId="9" fillId="0" borderId="132" xfId="0" applyNumberFormat="1" applyFont="1" applyFill="1" applyBorder="1" applyAlignment="1" applyProtection="1">
      <alignment vertical="center" wrapText="1"/>
      <protection/>
    </xf>
    <xf numFmtId="166" fontId="7" fillId="4" borderId="28" xfId="0" applyNumberFormat="1" applyFont="1" applyFill="1" applyBorder="1" applyAlignment="1">
      <alignment vertical="center"/>
    </xf>
    <xf numFmtId="166" fontId="7" fillId="4" borderId="29" xfId="0" applyNumberFormat="1" applyFont="1" applyFill="1" applyBorder="1" applyAlignment="1">
      <alignment vertical="center"/>
    </xf>
    <xf numFmtId="166" fontId="7" fillId="4" borderId="30" xfId="0" applyNumberFormat="1" applyFont="1" applyFill="1" applyBorder="1" applyAlignment="1">
      <alignment vertical="center"/>
    </xf>
    <xf numFmtId="166" fontId="7" fillId="4" borderId="105" xfId="0" applyNumberFormat="1" applyFont="1" applyFill="1" applyBorder="1" applyAlignment="1">
      <alignment vertical="center"/>
    </xf>
    <xf numFmtId="166" fontId="7" fillId="4" borderId="106" xfId="0" applyNumberFormat="1" applyFont="1" applyFill="1" applyBorder="1" applyAlignment="1">
      <alignment vertical="center"/>
    </xf>
    <xf numFmtId="166" fontId="7" fillId="4" borderId="107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applyProtection="1">
      <alignment horizontal="center" vertical="center" textRotation="90" wrapText="1"/>
      <protection/>
    </xf>
    <xf numFmtId="165" fontId="7" fillId="8" borderId="112" xfId="0" applyNumberFormat="1" applyFont="1" applyFill="1" applyBorder="1" applyAlignment="1" applyProtection="1">
      <alignment vertical="center" wrapText="1"/>
      <protection/>
    </xf>
    <xf numFmtId="165" fontId="7" fillId="8" borderId="41" xfId="0" applyNumberFormat="1" applyFont="1" applyFill="1" applyBorder="1" applyAlignment="1" applyProtection="1">
      <alignment horizontal="center" vertical="center"/>
      <protection/>
    </xf>
    <xf numFmtId="165" fontId="7" fillId="8" borderId="50" xfId="0" applyNumberFormat="1" applyFont="1" applyFill="1" applyBorder="1" applyAlignment="1" applyProtection="1">
      <alignment vertical="center"/>
      <protection/>
    </xf>
    <xf numFmtId="165" fontId="7" fillId="8" borderId="40" xfId="0" applyNumberFormat="1" applyFont="1" applyFill="1" applyBorder="1" applyAlignment="1" applyProtection="1">
      <alignment horizontal="center" vertical="center"/>
      <protection/>
    </xf>
    <xf numFmtId="166" fontId="7" fillId="8" borderId="39" xfId="0" applyNumberFormat="1" applyFont="1" applyFill="1" applyBorder="1" applyAlignment="1">
      <alignment vertical="center"/>
    </xf>
    <xf numFmtId="166" fontId="7" fillId="8" borderId="41" xfId="0" applyNumberFormat="1" applyFont="1" applyFill="1" applyBorder="1" applyAlignment="1">
      <alignment vertical="center"/>
    </xf>
    <xf numFmtId="166" fontId="7" fillId="8" borderId="42" xfId="0" applyNumberFormat="1" applyFont="1" applyFill="1" applyBorder="1" applyAlignment="1">
      <alignment vertical="center"/>
    </xf>
    <xf numFmtId="166" fontId="7" fillId="8" borderId="113" xfId="0" applyNumberFormat="1" applyFont="1" applyFill="1" applyBorder="1" applyAlignment="1">
      <alignment vertical="center"/>
    </xf>
    <xf numFmtId="166" fontId="7" fillId="8" borderId="114" xfId="0" applyNumberFormat="1" applyFont="1" applyFill="1" applyBorder="1" applyAlignment="1">
      <alignment vertical="center"/>
    </xf>
    <xf numFmtId="166" fontId="7" fillId="8" borderId="115" xfId="0" applyNumberFormat="1" applyFont="1" applyFill="1" applyBorder="1" applyAlignment="1">
      <alignment vertical="center"/>
    </xf>
    <xf numFmtId="165" fontId="9" fillId="0" borderId="61" xfId="0" applyNumberFormat="1" applyFont="1" applyFill="1" applyBorder="1" applyAlignment="1" applyProtection="1">
      <alignment horizontal="center" vertical="center" wrapText="1"/>
      <protection/>
    </xf>
    <xf numFmtId="165" fontId="9" fillId="0" borderId="25" xfId="0" applyNumberFormat="1" applyFont="1" applyFill="1" applyBorder="1" applyAlignment="1" applyProtection="1">
      <alignment vertical="center" wrapText="1"/>
      <protection/>
    </xf>
    <xf numFmtId="165" fontId="7" fillId="0" borderId="25" xfId="0" applyNumberFormat="1" applyFont="1" applyFill="1" applyBorder="1" applyAlignment="1" applyProtection="1">
      <alignment horizontal="center" vertical="center"/>
      <protection/>
    </xf>
    <xf numFmtId="165" fontId="7" fillId="0" borderId="25" xfId="0" applyNumberFormat="1" applyFont="1" applyFill="1" applyBorder="1" applyAlignment="1" applyProtection="1">
      <alignment vertical="center"/>
      <protection/>
    </xf>
    <xf numFmtId="165" fontId="7" fillId="0" borderId="27" xfId="0" applyNumberFormat="1" applyFont="1" applyFill="1" applyBorder="1" applyAlignment="1" applyProtection="1">
      <alignment horizontal="center" vertical="center"/>
      <protection/>
    </xf>
    <xf numFmtId="166" fontId="7" fillId="0" borderId="24" xfId="0" applyNumberFormat="1" applyFont="1" applyFill="1" applyBorder="1" applyAlignment="1">
      <alignment vertical="center"/>
    </xf>
    <xf numFmtId="166" fontId="7" fillId="0" borderId="25" xfId="0" applyNumberFormat="1" applyFont="1" applyFill="1" applyBorder="1" applyAlignment="1">
      <alignment vertical="center"/>
    </xf>
    <xf numFmtId="166" fontId="7" fillId="0" borderId="26" xfId="0" applyNumberFormat="1" applyFont="1" applyFill="1" applyBorder="1" applyAlignment="1">
      <alignment vertical="center"/>
    </xf>
    <xf numFmtId="166" fontId="7" fillId="0" borderId="116" xfId="0" applyNumberFormat="1" applyFont="1" applyFill="1" applyBorder="1" applyAlignment="1">
      <alignment vertical="center"/>
    </xf>
    <xf numFmtId="166" fontId="7" fillId="0" borderId="117" xfId="0" applyNumberFormat="1" applyFont="1" applyFill="1" applyBorder="1" applyAlignment="1">
      <alignment vertical="center"/>
    </xf>
    <xf numFmtId="166" fontId="7" fillId="0" borderId="118" xfId="0" applyNumberFormat="1" applyFont="1" applyFill="1" applyBorder="1" applyAlignment="1">
      <alignment vertical="center"/>
    </xf>
    <xf numFmtId="165" fontId="7" fillId="0" borderId="29" xfId="0" applyNumberFormat="1" applyFont="1" applyFill="1" applyBorder="1" applyAlignment="1" applyProtection="1">
      <alignment vertical="center"/>
      <protection/>
    </xf>
    <xf numFmtId="165" fontId="7" fillId="0" borderId="61" xfId="0" applyNumberFormat="1" applyFont="1" applyFill="1" applyBorder="1" applyAlignment="1" applyProtection="1">
      <alignment horizontal="center" vertical="center"/>
      <protection/>
    </xf>
    <xf numFmtId="166" fontId="7" fillId="0" borderId="59" xfId="0" applyNumberFormat="1" applyFont="1" applyFill="1" applyBorder="1" applyAlignment="1">
      <alignment vertical="center"/>
    </xf>
    <xf numFmtId="166" fontId="7" fillId="0" borderId="61" xfId="0" applyNumberFormat="1" applyFont="1" applyFill="1" applyBorder="1" applyAlignment="1">
      <alignment vertical="center"/>
    </xf>
    <xf numFmtId="166" fontId="7" fillId="0" borderId="62" xfId="0" applyNumberFormat="1" applyFont="1" applyFill="1" applyBorder="1" applyAlignment="1">
      <alignment vertical="center"/>
    </xf>
    <xf numFmtId="166" fontId="7" fillId="0" borderId="126" xfId="0" applyNumberFormat="1" applyFont="1" applyFill="1" applyBorder="1" applyAlignment="1">
      <alignment vertical="center"/>
    </xf>
    <xf numFmtId="166" fontId="7" fillId="0" borderId="127" xfId="0" applyNumberFormat="1" applyFont="1" applyFill="1" applyBorder="1" applyAlignment="1">
      <alignment vertical="center"/>
    </xf>
    <xf numFmtId="166" fontId="7" fillId="0" borderId="128" xfId="0" applyNumberFormat="1" applyFont="1" applyFill="1" applyBorder="1" applyAlignment="1">
      <alignment vertical="center"/>
    </xf>
    <xf numFmtId="165" fontId="7" fillId="8" borderId="21" xfId="0" applyNumberFormat="1" applyFont="1" applyFill="1" applyBorder="1" applyAlignment="1" applyProtection="1">
      <alignment vertical="center" wrapText="1"/>
      <protection/>
    </xf>
    <xf numFmtId="165" fontId="7" fillId="8" borderId="21" xfId="0" applyNumberFormat="1" applyFont="1" applyFill="1" applyBorder="1" applyAlignment="1" applyProtection="1">
      <alignment horizontal="center" vertical="center"/>
      <protection/>
    </xf>
    <xf numFmtId="165" fontId="7" fillId="8" borderId="19" xfId="0" applyNumberFormat="1" applyFont="1" applyFill="1" applyBorder="1" applyAlignment="1" applyProtection="1">
      <alignment horizontal="center" vertical="center"/>
      <protection/>
    </xf>
    <xf numFmtId="166" fontId="7" fillId="8" borderId="20" xfId="0" applyNumberFormat="1" applyFont="1" applyFill="1" applyBorder="1" applyAlignment="1">
      <alignment vertical="center"/>
    </xf>
    <xf numFmtId="166" fontId="7" fillId="8" borderId="21" xfId="0" applyNumberFormat="1" applyFont="1" applyFill="1" applyBorder="1" applyAlignment="1">
      <alignment vertical="center"/>
    </xf>
    <xf numFmtId="166" fontId="7" fillId="8" borderId="22" xfId="0" applyNumberFormat="1" applyFont="1" applyFill="1" applyBorder="1" applyAlignment="1">
      <alignment vertical="center"/>
    </xf>
    <xf numFmtId="166" fontId="7" fillId="8" borderId="102" xfId="0" applyNumberFormat="1" applyFont="1" applyFill="1" applyBorder="1" applyAlignment="1">
      <alignment vertical="center"/>
    </xf>
    <xf numFmtId="166" fontId="7" fillId="8" borderId="103" xfId="0" applyNumberFormat="1" applyFont="1" applyFill="1" applyBorder="1" applyAlignment="1">
      <alignment vertical="center"/>
    </xf>
    <xf numFmtId="166" fontId="7" fillId="8" borderId="104" xfId="0" applyNumberFormat="1" applyFont="1" applyFill="1" applyBorder="1" applyAlignment="1">
      <alignment vertical="center"/>
    </xf>
    <xf numFmtId="165" fontId="9" fillId="0" borderId="27" xfId="0" applyNumberFormat="1" applyFont="1" applyFill="1" applyBorder="1" applyAlignment="1" applyProtection="1">
      <alignment horizontal="center" vertical="center" wrapText="1"/>
      <protection/>
    </xf>
    <xf numFmtId="165" fontId="7" fillId="0" borderId="29" xfId="0" applyNumberFormat="1" applyFont="1" applyFill="1" applyBorder="1" applyAlignment="1" applyProtection="1">
      <alignment horizontal="center" vertical="center"/>
      <protection/>
    </xf>
    <xf numFmtId="165" fontId="9" fillId="0" borderId="29" xfId="0" applyNumberFormat="1" applyFont="1" applyFill="1" applyBorder="1" applyAlignment="1" applyProtection="1">
      <alignment vertical="center" wrapText="1"/>
      <protection/>
    </xf>
    <xf numFmtId="166" fontId="7" fillId="0" borderId="28" xfId="0" applyNumberFormat="1" applyFont="1" applyFill="1" applyBorder="1" applyAlignment="1">
      <alignment vertical="center"/>
    </xf>
    <xf numFmtId="166" fontId="7" fillId="0" borderId="29" xfId="0" applyNumberFormat="1" applyFont="1" applyFill="1" applyBorder="1" applyAlignment="1">
      <alignment vertical="center"/>
    </xf>
    <xf numFmtId="166" fontId="7" fillId="0" borderId="30" xfId="0" applyNumberFormat="1" applyFont="1" applyFill="1" applyBorder="1" applyAlignment="1">
      <alignment vertical="center"/>
    </xf>
    <xf numFmtId="166" fontId="7" fillId="0" borderId="105" xfId="0" applyNumberFormat="1" applyFont="1" applyFill="1" applyBorder="1" applyAlignment="1">
      <alignment vertical="center"/>
    </xf>
    <xf numFmtId="166" fontId="7" fillId="0" borderId="106" xfId="0" applyNumberFormat="1" applyFont="1" applyFill="1" applyBorder="1" applyAlignment="1">
      <alignment vertical="center"/>
    </xf>
    <xf numFmtId="166" fontId="7" fillId="0" borderId="107" xfId="0" applyNumberFormat="1" applyFont="1" applyFill="1" applyBorder="1" applyAlignment="1">
      <alignment vertical="center"/>
    </xf>
    <xf numFmtId="165" fontId="9" fillId="0" borderId="120" xfId="0" applyNumberFormat="1" applyFont="1" applyFill="1" applyBorder="1" applyAlignment="1" applyProtection="1">
      <alignment horizontal="center" vertical="center" wrapText="1"/>
      <protection/>
    </xf>
    <xf numFmtId="165" fontId="7" fillId="8" borderId="21" xfId="0" applyNumberFormat="1" applyFont="1" applyFill="1" applyBorder="1" applyAlignment="1" applyProtection="1">
      <alignment vertical="center"/>
      <protection/>
    </xf>
    <xf numFmtId="165" fontId="9" fillId="0" borderId="119" xfId="0" applyNumberFormat="1" applyFont="1" applyFill="1" applyBorder="1" applyAlignment="1" applyProtection="1">
      <alignment vertical="center" wrapText="1"/>
      <protection/>
    </xf>
    <xf numFmtId="165" fontId="9" fillId="0" borderId="57" xfId="0" applyNumberFormat="1" applyFont="1" applyFill="1" applyBorder="1" applyAlignment="1" applyProtection="1">
      <alignment horizontal="center" vertical="center" wrapText="1"/>
      <protection/>
    </xf>
    <xf numFmtId="165" fontId="7" fillId="0" borderId="50" xfId="0" applyNumberFormat="1" applyFont="1" applyFill="1" applyBorder="1" applyAlignment="1" applyProtection="1">
      <alignment vertical="center"/>
      <protection/>
    </xf>
    <xf numFmtId="165" fontId="11" fillId="3" borderId="20" xfId="0" applyNumberFormat="1" applyFont="1" applyFill="1" applyBorder="1" applyAlignment="1" applyProtection="1">
      <alignment vertical="center" wrapText="1"/>
      <protection/>
    </xf>
    <xf numFmtId="165" fontId="11" fillId="3" borderId="21" xfId="0" applyNumberFormat="1" applyFont="1" applyFill="1" applyBorder="1" applyAlignment="1" applyProtection="1">
      <alignment horizontal="center" vertical="center"/>
      <protection/>
    </xf>
    <xf numFmtId="165" fontId="11" fillId="3" borderId="21" xfId="0" applyNumberFormat="1" applyFont="1" applyFill="1" applyBorder="1" applyAlignment="1" applyProtection="1">
      <alignment vertical="center"/>
      <protection/>
    </xf>
    <xf numFmtId="165" fontId="11" fillId="3" borderId="19" xfId="0" applyNumberFormat="1" applyFont="1" applyFill="1" applyBorder="1" applyAlignment="1" applyProtection="1">
      <alignment horizontal="center" vertical="center"/>
      <protection/>
    </xf>
    <xf numFmtId="166" fontId="11" fillId="3" borderId="20" xfId="0" applyNumberFormat="1" applyFont="1" applyFill="1" applyBorder="1" applyAlignment="1">
      <alignment vertical="center"/>
    </xf>
    <xf numFmtId="166" fontId="11" fillId="3" borderId="21" xfId="0" applyNumberFormat="1" applyFont="1" applyFill="1" applyBorder="1" applyAlignment="1">
      <alignment vertical="center"/>
    </xf>
    <xf numFmtId="166" fontId="11" fillId="3" borderId="22" xfId="0" applyNumberFormat="1" applyFont="1" applyFill="1" applyBorder="1" applyAlignment="1">
      <alignment vertical="center"/>
    </xf>
    <xf numFmtId="166" fontId="11" fillId="3" borderId="102" xfId="0" applyNumberFormat="1" applyFont="1" applyFill="1" applyBorder="1" applyAlignment="1">
      <alignment vertical="center"/>
    </xf>
    <xf numFmtId="166" fontId="11" fillId="3" borderId="103" xfId="0" applyNumberFormat="1" applyFont="1" applyFill="1" applyBorder="1" applyAlignment="1">
      <alignment vertical="center"/>
    </xf>
    <xf numFmtId="166" fontId="11" fillId="3" borderId="104" xfId="0" applyNumberFormat="1" applyFont="1" applyFill="1" applyBorder="1" applyAlignment="1">
      <alignment vertical="center"/>
    </xf>
    <xf numFmtId="164" fontId="7" fillId="0" borderId="33" xfId="0" applyFont="1" applyBorder="1" applyAlignment="1">
      <alignment horizontal="center" vertical="center" textRotation="90" wrapText="1"/>
    </xf>
    <xf numFmtId="164" fontId="7" fillId="0" borderId="25" xfId="0" applyFont="1" applyBorder="1" applyAlignment="1">
      <alignment horizontal="left" vertical="top" wrapText="1"/>
    </xf>
    <xf numFmtId="165" fontId="7" fillId="0" borderId="35" xfId="0" applyNumberFormat="1" applyFont="1" applyBorder="1" applyAlignment="1">
      <alignment horizontal="center" vertical="center"/>
    </xf>
    <xf numFmtId="165" fontId="7" fillId="0" borderId="35" xfId="0" applyNumberFormat="1" applyFont="1" applyBorder="1" applyAlignment="1" applyProtection="1">
      <alignment horizontal="center" vertical="center"/>
      <protection/>
    </xf>
    <xf numFmtId="165" fontId="21" fillId="0" borderId="35" xfId="0" applyNumberFormat="1" applyFont="1" applyBorder="1" applyAlignment="1" applyProtection="1">
      <alignment vertical="center"/>
      <protection/>
    </xf>
    <xf numFmtId="165" fontId="21" fillId="0" borderId="34" xfId="0" applyNumberFormat="1" applyFont="1" applyFill="1" applyBorder="1" applyAlignment="1" applyProtection="1">
      <alignment horizontal="center" vertical="center"/>
      <protection/>
    </xf>
    <xf numFmtId="164" fontId="7" fillId="0" borderId="47" xfId="0" applyFont="1" applyBorder="1" applyAlignment="1">
      <alignment horizontal="center" vertical="center" textRotation="90" wrapText="1"/>
    </xf>
    <xf numFmtId="165" fontId="7" fillId="0" borderId="47" xfId="0" applyNumberFormat="1" applyFont="1" applyBorder="1" applyAlignment="1" applyProtection="1">
      <alignment vertical="center" wrapText="1"/>
      <protection/>
    </xf>
    <xf numFmtId="164" fontId="6" fillId="0" borderId="47" xfId="0" applyFont="1" applyBorder="1" applyAlignment="1">
      <alignment vertical="center" wrapText="1"/>
    </xf>
    <xf numFmtId="165" fontId="7" fillId="0" borderId="47" xfId="0" applyNumberFormat="1" applyFont="1" applyBorder="1" applyAlignment="1">
      <alignment horizontal="center" vertical="center"/>
    </xf>
    <xf numFmtId="165" fontId="7" fillId="0" borderId="47" xfId="0" applyNumberFormat="1" applyFont="1" applyBorder="1" applyAlignment="1" applyProtection="1">
      <alignment horizontal="center" vertical="center"/>
      <protection/>
    </xf>
    <xf numFmtId="165" fontId="7" fillId="0" borderId="47" xfId="0" applyNumberFormat="1" applyFont="1" applyBorder="1" applyAlignment="1" applyProtection="1">
      <alignment vertical="center"/>
      <protection/>
    </xf>
    <xf numFmtId="165" fontId="7" fillId="0" borderId="47" xfId="0" applyNumberFormat="1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>
      <alignment horizontal="center" vertical="center" textRotation="90" wrapText="1"/>
    </xf>
    <xf numFmtId="165" fontId="7" fillId="0" borderId="0" xfId="0" applyNumberFormat="1" applyFont="1" applyBorder="1" applyAlignment="1" applyProtection="1">
      <alignment vertical="center" wrapText="1"/>
      <protection/>
    </xf>
    <xf numFmtId="164" fontId="6" fillId="0" borderId="0" xfId="0" applyFont="1" applyBorder="1" applyAlignment="1">
      <alignment vertical="center" wrapText="1"/>
    </xf>
    <xf numFmtId="165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  <protection/>
    </xf>
    <xf numFmtId="165" fontId="7" fillId="0" borderId="0" xfId="0" applyNumberFormat="1" applyFont="1" applyBorder="1" applyAlignment="1" applyProtection="1">
      <alignment vertical="center"/>
      <protection/>
    </xf>
    <xf numFmtId="165" fontId="7" fillId="0" borderId="0" xfId="0" applyNumberFormat="1" applyFont="1" applyFill="1" applyBorder="1" applyAlignment="1" applyProtection="1">
      <alignment horizontal="center" vertical="center"/>
      <protection/>
    </xf>
    <xf numFmtId="165" fontId="11" fillId="2" borderId="35" xfId="0" applyNumberFormat="1" applyFont="1" applyFill="1" applyBorder="1" applyAlignment="1" applyProtection="1">
      <alignment horizontal="center" vertical="center"/>
      <protection/>
    </xf>
    <xf numFmtId="165" fontId="7" fillId="2" borderId="65" xfId="0" applyNumberFormat="1" applyFont="1" applyFill="1" applyBorder="1" applyAlignment="1" applyProtection="1">
      <alignment horizontal="right" vertical="center" wrapText="1"/>
      <protection/>
    </xf>
    <xf numFmtId="165" fontId="7" fillId="2" borderId="143" xfId="0" applyNumberFormat="1" applyFont="1" applyFill="1" applyBorder="1" applyAlignment="1" applyProtection="1">
      <alignment horizontal="center" vertical="center"/>
      <protection/>
    </xf>
    <xf numFmtId="165" fontId="11" fillId="2" borderId="143" xfId="0" applyNumberFormat="1" applyFont="1" applyFill="1" applyBorder="1" applyAlignment="1" applyProtection="1">
      <alignment horizontal="center" vertical="center" wrapText="1"/>
      <protection/>
    </xf>
    <xf numFmtId="165" fontId="11" fillId="2" borderId="144" xfId="0" applyNumberFormat="1" applyFont="1" applyFill="1" applyBorder="1" applyAlignment="1" applyProtection="1">
      <alignment horizontal="center" vertical="center" wrapText="1"/>
      <protection/>
    </xf>
    <xf numFmtId="165" fontId="11" fillId="2" borderId="144" xfId="0" applyNumberFormat="1" applyFont="1" applyFill="1" applyBorder="1" applyAlignment="1" applyProtection="1">
      <alignment horizontal="center" vertical="center"/>
      <protection/>
    </xf>
    <xf numFmtId="165" fontId="11" fillId="2" borderId="145" xfId="0" applyNumberFormat="1" applyFont="1" applyFill="1" applyBorder="1" applyAlignment="1" applyProtection="1">
      <alignment horizontal="center" vertical="center" wrapText="1"/>
      <protection/>
    </xf>
    <xf numFmtId="167" fontId="9" fillId="2" borderId="65" xfId="0" applyNumberFormat="1" applyFont="1" applyFill="1" applyBorder="1" applyAlignment="1">
      <alignment vertical="center"/>
    </xf>
    <xf numFmtId="167" fontId="9" fillId="2" borderId="144" xfId="0" applyNumberFormat="1" applyFont="1" applyFill="1" applyBorder="1" applyAlignment="1">
      <alignment vertical="center"/>
    </xf>
    <xf numFmtId="167" fontId="9" fillId="2" borderId="146" xfId="0" applyNumberFormat="1" applyFont="1" applyFill="1" applyBorder="1" applyAlignment="1">
      <alignment vertical="center"/>
    </xf>
    <xf numFmtId="167" fontId="9" fillId="2" borderId="147" xfId="0" applyNumberFormat="1" applyFont="1" applyFill="1" applyBorder="1" applyAlignment="1">
      <alignment vertical="center"/>
    </xf>
    <xf numFmtId="167" fontId="9" fillId="2" borderId="148" xfId="0" applyNumberFormat="1" applyFont="1" applyFill="1" applyBorder="1" applyAlignment="1">
      <alignment vertical="center"/>
    </xf>
    <xf numFmtId="167" fontId="9" fillId="2" borderId="149" xfId="0" applyNumberFormat="1" applyFont="1" applyFill="1" applyBorder="1" applyAlignment="1">
      <alignment vertical="center"/>
    </xf>
    <xf numFmtId="165" fontId="12" fillId="3" borderId="2" xfId="0" applyNumberFormat="1" applyFont="1" applyFill="1" applyBorder="1" applyAlignment="1" applyProtection="1">
      <alignment vertical="center" wrapText="1"/>
      <protection/>
    </xf>
    <xf numFmtId="165" fontId="11" fillId="3" borderId="94" xfId="0" applyNumberFormat="1" applyFont="1" applyFill="1" applyBorder="1" applyAlignment="1" applyProtection="1">
      <alignment horizontal="center" vertical="center"/>
      <protection/>
    </xf>
    <xf numFmtId="165" fontId="11" fillId="3" borderId="9" xfId="0" applyNumberFormat="1" applyFont="1" applyFill="1" applyBorder="1" applyAlignment="1" applyProtection="1">
      <alignment horizontal="center" vertical="center"/>
      <protection/>
    </xf>
    <xf numFmtId="165" fontId="11" fillId="3" borderId="8" xfId="0" applyNumberFormat="1" applyFont="1" applyFill="1" applyBorder="1" applyAlignment="1" applyProtection="1">
      <alignment horizontal="center" vertical="center"/>
      <protection/>
    </xf>
    <xf numFmtId="166" fontId="7" fillId="3" borderId="2" xfId="0" applyNumberFormat="1" applyFont="1" applyFill="1" applyBorder="1" applyAlignment="1">
      <alignment vertical="center"/>
    </xf>
    <xf numFmtId="166" fontId="7" fillId="3" borderId="9" xfId="0" applyNumberFormat="1" applyFont="1" applyFill="1" applyBorder="1" applyAlignment="1">
      <alignment vertical="center"/>
    </xf>
    <xf numFmtId="166" fontId="7" fillId="3" borderId="3" xfId="0" applyNumberFormat="1" applyFont="1" applyFill="1" applyBorder="1" applyAlignment="1">
      <alignment vertical="center"/>
    </xf>
    <xf numFmtId="166" fontId="7" fillId="3" borderId="95" xfId="0" applyNumberFormat="1" applyFont="1" applyFill="1" applyBorder="1" applyAlignment="1">
      <alignment vertical="center"/>
    </xf>
    <xf numFmtId="166" fontId="7" fillId="3" borderId="96" xfId="0" applyNumberFormat="1" applyFont="1" applyFill="1" applyBorder="1" applyAlignment="1">
      <alignment vertical="center"/>
    </xf>
    <xf numFmtId="166" fontId="7" fillId="3" borderId="97" xfId="0" applyNumberFormat="1" applyFont="1" applyFill="1" applyBorder="1" applyAlignment="1">
      <alignment vertical="center"/>
    </xf>
    <xf numFmtId="164" fontId="7" fillId="0" borderId="48" xfId="0" applyFont="1" applyBorder="1" applyAlignment="1">
      <alignment horizontal="center" vertical="center" textRotation="90" wrapText="1"/>
    </xf>
    <xf numFmtId="165" fontId="3" fillId="3" borderId="16" xfId="0" applyNumberFormat="1" applyFont="1" applyFill="1" applyBorder="1" applyAlignment="1" applyProtection="1">
      <alignment vertical="center" wrapText="1"/>
      <protection/>
    </xf>
    <xf numFmtId="165" fontId="7" fillId="3" borderId="16" xfId="0" applyNumberFormat="1" applyFont="1" applyFill="1" applyBorder="1" applyAlignment="1" applyProtection="1">
      <alignment horizontal="center" vertical="center"/>
      <protection/>
    </xf>
    <xf numFmtId="165" fontId="7" fillId="3" borderId="15" xfId="0" applyNumberFormat="1" applyFont="1" applyFill="1" applyBorder="1" applyAlignment="1" applyProtection="1">
      <alignment horizontal="center" vertical="center"/>
      <protection/>
    </xf>
    <xf numFmtId="166" fontId="7" fillId="3" borderId="14" xfId="0" applyNumberFormat="1" applyFont="1" applyFill="1" applyBorder="1" applyAlignment="1">
      <alignment vertical="center"/>
    </xf>
    <xf numFmtId="166" fontId="7" fillId="3" borderId="16" xfId="0" applyNumberFormat="1" applyFont="1" applyFill="1" applyBorder="1" applyAlignment="1">
      <alignment vertical="center"/>
    </xf>
    <xf numFmtId="166" fontId="7" fillId="3" borderId="17" xfId="0" applyNumberFormat="1" applyFont="1" applyFill="1" applyBorder="1" applyAlignment="1">
      <alignment vertical="center"/>
    </xf>
    <xf numFmtId="165" fontId="20" fillId="5" borderId="41" xfId="0" applyNumberFormat="1" applyFont="1" applyFill="1" applyBorder="1" applyAlignment="1" applyProtection="1">
      <alignment vertical="center" wrapText="1"/>
      <protection/>
    </xf>
    <xf numFmtId="164" fontId="7" fillId="5" borderId="150" xfId="0" applyFont="1" applyFill="1" applyBorder="1" applyAlignment="1">
      <alignment horizontal="center" vertical="center" wrapText="1"/>
    </xf>
    <xf numFmtId="165" fontId="7" fillId="5" borderId="50" xfId="0" applyNumberFormat="1" applyFont="1" applyFill="1" applyBorder="1" applyAlignment="1">
      <alignment horizontal="center" vertical="center"/>
    </xf>
    <xf numFmtId="165" fontId="7" fillId="5" borderId="50" xfId="0" applyNumberFormat="1" applyFont="1" applyFill="1" applyBorder="1" applyAlignment="1" applyProtection="1">
      <alignment horizontal="center" vertical="center"/>
      <protection/>
    </xf>
    <xf numFmtId="165" fontId="7" fillId="5" borderId="49" xfId="0" applyNumberFormat="1" applyFont="1" applyFill="1" applyBorder="1" applyAlignment="1" applyProtection="1">
      <alignment horizontal="center" vertical="center"/>
      <protection/>
    </xf>
    <xf numFmtId="165" fontId="9" fillId="0" borderId="61" xfId="0" applyNumberFormat="1" applyFont="1" applyBorder="1" applyAlignment="1" applyProtection="1">
      <alignment horizontal="center" vertical="center" wrapText="1"/>
      <protection/>
    </xf>
    <xf numFmtId="164" fontId="7" fillId="0" borderId="25" xfId="0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165" fontId="21" fillId="0" borderId="25" xfId="0" applyNumberFormat="1" applyFont="1" applyBorder="1" applyAlignment="1" applyProtection="1">
      <alignment horizontal="center" vertical="center"/>
      <protection/>
    </xf>
    <xf numFmtId="165" fontId="21" fillId="0" borderId="23" xfId="0" applyNumberFormat="1" applyFont="1" applyFill="1" applyBorder="1" applyAlignment="1" applyProtection="1">
      <alignment horizontal="center" vertical="center"/>
      <protection/>
    </xf>
    <xf numFmtId="165" fontId="7" fillId="0" borderId="25" xfId="0" applyNumberFormat="1" applyFont="1" applyBorder="1" applyAlignment="1" applyProtection="1">
      <alignment horizontal="center" vertical="center"/>
      <protection/>
    </xf>
    <xf numFmtId="165" fontId="7" fillId="0" borderId="23" xfId="0" applyNumberFormat="1" applyFont="1" applyFill="1" applyBorder="1" applyAlignment="1" applyProtection="1">
      <alignment horizontal="center" vertical="center"/>
      <protection/>
    </xf>
    <xf numFmtId="165" fontId="20" fillId="5" borderId="23" xfId="0" applyNumberFormat="1" applyFont="1" applyFill="1" applyBorder="1" applyAlignment="1" applyProtection="1">
      <alignment vertical="center" wrapText="1"/>
      <protection/>
    </xf>
    <xf numFmtId="164" fontId="7" fillId="5" borderId="25" xfId="0" applyFont="1" applyFill="1" applyBorder="1" applyAlignment="1">
      <alignment horizontal="center" vertical="center" wrapText="1"/>
    </xf>
    <xf numFmtId="165" fontId="7" fillId="5" borderId="25" xfId="0" applyNumberFormat="1" applyFont="1" applyFill="1" applyBorder="1" applyAlignment="1">
      <alignment horizontal="center" vertical="center"/>
    </xf>
    <xf numFmtId="165" fontId="7" fillId="5" borderId="25" xfId="0" applyNumberFormat="1" applyFont="1" applyFill="1" applyBorder="1" applyAlignment="1" applyProtection="1">
      <alignment horizontal="center" vertical="center"/>
      <protection/>
    </xf>
    <xf numFmtId="165" fontId="7" fillId="5" borderId="23" xfId="0" applyNumberFormat="1" applyFont="1" applyFill="1" applyBorder="1" applyAlignment="1" applyProtection="1">
      <alignment horizontal="center" vertical="center"/>
      <protection/>
    </xf>
    <xf numFmtId="166" fontId="7" fillId="5" borderId="24" xfId="0" applyNumberFormat="1" applyFont="1" applyFill="1" applyBorder="1" applyAlignment="1">
      <alignment vertical="center"/>
    </xf>
    <xf numFmtId="166" fontId="7" fillId="5" borderId="25" xfId="0" applyNumberFormat="1" applyFont="1" applyFill="1" applyBorder="1" applyAlignment="1">
      <alignment vertical="center"/>
    </xf>
    <xf numFmtId="166" fontId="7" fillId="5" borderId="26" xfId="0" applyNumberFormat="1" applyFont="1" applyFill="1" applyBorder="1" applyAlignment="1">
      <alignment vertical="center"/>
    </xf>
    <xf numFmtId="166" fontId="7" fillId="5" borderId="116" xfId="0" applyNumberFormat="1" applyFont="1" applyFill="1" applyBorder="1" applyAlignment="1">
      <alignment vertical="center"/>
    </xf>
    <xf numFmtId="166" fontId="7" fillId="5" borderId="117" xfId="0" applyNumberFormat="1" applyFont="1" applyFill="1" applyBorder="1" applyAlignment="1">
      <alignment vertical="center"/>
    </xf>
    <xf numFmtId="166" fontId="7" fillId="5" borderId="118" xfId="0" applyNumberFormat="1" applyFont="1" applyFill="1" applyBorder="1" applyAlignment="1">
      <alignment vertical="center"/>
    </xf>
    <xf numFmtId="165" fontId="7" fillId="0" borderId="71" xfId="0" applyNumberFormat="1" applyFont="1" applyFill="1" applyBorder="1" applyAlignment="1" applyProtection="1">
      <alignment vertical="center" wrapText="1"/>
      <protection/>
    </xf>
    <xf numFmtId="164" fontId="7" fillId="0" borderId="61" xfId="0" applyFont="1" applyBorder="1" applyAlignment="1">
      <alignment horizontal="center" vertical="center" wrapText="1"/>
    </xf>
    <xf numFmtId="165" fontId="7" fillId="0" borderId="61" xfId="0" applyNumberFormat="1" applyFont="1" applyFill="1" applyBorder="1" applyAlignment="1">
      <alignment horizontal="center" vertical="center"/>
    </xf>
    <xf numFmtId="165" fontId="7" fillId="0" borderId="61" xfId="0" applyNumberFormat="1" applyFont="1" applyBorder="1" applyAlignment="1" applyProtection="1">
      <alignment horizontal="center" vertical="center"/>
      <protection/>
    </xf>
    <xf numFmtId="165" fontId="7" fillId="0" borderId="120" xfId="0" applyNumberFormat="1" applyFont="1" applyFill="1" applyBorder="1" applyAlignment="1" applyProtection="1">
      <alignment vertical="center" wrapText="1"/>
      <protection/>
    </xf>
    <xf numFmtId="165" fontId="7" fillId="0" borderId="60" xfId="0" applyNumberFormat="1" applyFont="1" applyFill="1" applyBorder="1" applyAlignment="1" applyProtection="1">
      <alignment horizontal="center" vertical="center"/>
      <protection/>
    </xf>
    <xf numFmtId="165" fontId="7" fillId="0" borderId="25" xfId="0" applyNumberFormat="1" applyFont="1" applyFill="1" applyBorder="1" applyAlignment="1">
      <alignment vertical="center" wrapText="1"/>
    </xf>
    <xf numFmtId="166" fontId="7" fillId="5" borderId="128" xfId="0" applyNumberFormat="1" applyFont="1" applyFill="1" applyBorder="1" applyAlignment="1">
      <alignment vertical="center"/>
    </xf>
    <xf numFmtId="165" fontId="7" fillId="0" borderId="151" xfId="0" applyNumberFormat="1" applyFont="1" applyFill="1" applyBorder="1" applyAlignment="1">
      <alignment vertical="center" wrapText="1"/>
    </xf>
    <xf numFmtId="165" fontId="21" fillId="0" borderId="25" xfId="0" applyNumberFormat="1" applyFont="1" applyFill="1" applyBorder="1" applyAlignment="1">
      <alignment horizontal="center" vertical="center"/>
    </xf>
    <xf numFmtId="165" fontId="11" fillId="3" borderId="8" xfId="0" applyNumberFormat="1" applyFont="1" applyFill="1" applyBorder="1" applyAlignment="1" applyProtection="1">
      <alignment horizontal="center" vertical="center" wrapText="1"/>
      <protection/>
    </xf>
    <xf numFmtId="166" fontId="11" fillId="3" borderId="2" xfId="0" applyNumberFormat="1" applyFont="1" applyFill="1" applyBorder="1" applyAlignment="1">
      <alignment vertical="center"/>
    </xf>
    <xf numFmtId="166" fontId="11" fillId="3" borderId="9" xfId="0" applyNumberFormat="1" applyFont="1" applyFill="1" applyBorder="1" applyAlignment="1">
      <alignment vertical="center"/>
    </xf>
    <xf numFmtId="166" fontId="11" fillId="3" borderId="3" xfId="0" applyNumberFormat="1" applyFont="1" applyFill="1" applyBorder="1" applyAlignment="1">
      <alignment vertical="center"/>
    </xf>
    <xf numFmtId="166" fontId="11" fillId="3" borderId="95" xfId="0" applyNumberFormat="1" applyFont="1" applyFill="1" applyBorder="1" applyAlignment="1">
      <alignment vertical="center"/>
    </xf>
    <xf numFmtId="166" fontId="11" fillId="3" borderId="96" xfId="0" applyNumberFormat="1" applyFont="1" applyFill="1" applyBorder="1" applyAlignment="1">
      <alignment vertical="center"/>
    </xf>
    <xf numFmtId="166" fontId="11" fillId="3" borderId="97" xfId="0" applyNumberFormat="1" applyFont="1" applyFill="1" applyBorder="1" applyAlignment="1">
      <alignment vertical="center"/>
    </xf>
    <xf numFmtId="165" fontId="7" fillId="0" borderId="10" xfId="0" applyNumberFormat="1" applyFont="1" applyBorder="1" applyAlignment="1" applyProtection="1">
      <alignment horizontal="center" vertical="center" textRotation="90" wrapText="1"/>
      <protection/>
    </xf>
    <xf numFmtId="165" fontId="3" fillId="5" borderId="98" xfId="0" applyNumberFormat="1" applyFont="1" applyFill="1" applyBorder="1" applyAlignment="1" applyProtection="1">
      <alignment vertical="center" wrapText="1"/>
      <protection/>
    </xf>
    <xf numFmtId="165" fontId="7" fillId="5" borderId="12" xfId="0" applyNumberFormat="1" applyFont="1" applyFill="1" applyBorder="1" applyAlignment="1" applyProtection="1">
      <alignment horizontal="center" vertical="center"/>
      <protection/>
    </xf>
    <xf numFmtId="165" fontId="7" fillId="5" borderId="11" xfId="0" applyNumberFormat="1" applyFont="1" applyFill="1" applyBorder="1" applyAlignment="1" applyProtection="1">
      <alignment horizontal="center" vertical="center" wrapText="1"/>
      <protection/>
    </xf>
    <xf numFmtId="166" fontId="7" fillId="5" borderId="10" xfId="0" applyNumberFormat="1" applyFont="1" applyFill="1" applyBorder="1" applyAlignment="1">
      <alignment vertical="center"/>
    </xf>
    <xf numFmtId="166" fontId="7" fillId="5" borderId="12" xfId="0" applyNumberFormat="1" applyFont="1" applyFill="1" applyBorder="1" applyAlignment="1">
      <alignment vertical="center"/>
    </xf>
    <xf numFmtId="166" fontId="7" fillId="5" borderId="13" xfId="0" applyNumberFormat="1" applyFont="1" applyFill="1" applyBorder="1" applyAlignment="1">
      <alignment vertical="center"/>
    </xf>
    <xf numFmtId="166" fontId="7" fillId="5" borderId="99" xfId="0" applyNumberFormat="1" applyFont="1" applyFill="1" applyBorder="1" applyAlignment="1">
      <alignment vertical="center"/>
    </xf>
    <xf numFmtId="166" fontId="7" fillId="5" borderId="100" xfId="0" applyNumberFormat="1" applyFont="1" applyFill="1" applyBorder="1" applyAlignment="1">
      <alignment vertical="center"/>
    </xf>
    <xf numFmtId="166" fontId="7" fillId="5" borderId="101" xfId="0" applyNumberFormat="1" applyFont="1" applyFill="1" applyBorder="1" applyAlignment="1">
      <alignment vertical="center"/>
    </xf>
    <xf numFmtId="165" fontId="9" fillId="0" borderId="152" xfId="0" applyNumberFormat="1" applyFont="1" applyFill="1" applyBorder="1" applyAlignment="1" applyProtection="1">
      <alignment horizontal="center" vertical="center" wrapText="1"/>
      <protection/>
    </xf>
    <xf numFmtId="165" fontId="7" fillId="0" borderId="21" xfId="0" applyNumberFormat="1" applyFont="1" applyFill="1" applyBorder="1" applyAlignment="1" applyProtection="1">
      <alignment vertical="center" wrapText="1"/>
      <protection/>
    </xf>
    <xf numFmtId="165" fontId="7" fillId="0" borderId="19" xfId="0" applyNumberFormat="1" applyFont="1" applyFill="1" applyBorder="1" applyAlignment="1" applyProtection="1">
      <alignment horizontal="center" vertical="center"/>
      <protection/>
    </xf>
    <xf numFmtId="166" fontId="7" fillId="0" borderId="32" xfId="0" applyNumberFormat="1" applyFont="1" applyBorder="1" applyAlignment="1">
      <alignment vertical="center"/>
    </xf>
    <xf numFmtId="166" fontId="7" fillId="0" borderId="53" xfId="0" applyNumberFormat="1" applyFont="1" applyBorder="1" applyAlignment="1">
      <alignment vertical="center"/>
    </xf>
    <xf numFmtId="166" fontId="7" fillId="0" borderId="54" xfId="0" applyNumberFormat="1" applyFont="1" applyBorder="1" applyAlignment="1">
      <alignment vertical="center"/>
    </xf>
    <xf numFmtId="166" fontId="7" fillId="0" borderId="129" xfId="0" applyNumberFormat="1" applyFont="1" applyBorder="1" applyAlignment="1">
      <alignment vertical="center"/>
    </xf>
    <xf numFmtId="166" fontId="7" fillId="0" borderId="130" xfId="0" applyNumberFormat="1" applyFont="1" applyBorder="1" applyAlignment="1">
      <alignment vertical="center"/>
    </xf>
    <xf numFmtId="166" fontId="7" fillId="0" borderId="131" xfId="0" applyNumberFormat="1" applyFont="1" applyBorder="1" applyAlignment="1">
      <alignment vertical="center"/>
    </xf>
    <xf numFmtId="165" fontId="7" fillId="0" borderId="40" xfId="0" applyNumberFormat="1" applyFont="1" applyFill="1" applyBorder="1" applyAlignment="1" applyProtection="1">
      <alignment horizontal="center" vertical="center"/>
      <protection/>
    </xf>
    <xf numFmtId="165" fontId="7" fillId="0" borderId="23" xfId="0" applyNumberFormat="1" applyFont="1" applyFill="1" applyBorder="1" applyAlignment="1" applyProtection="1">
      <alignment vertical="center" wrapText="1"/>
      <protection/>
    </xf>
    <xf numFmtId="165" fontId="3" fillId="5" borderId="152" xfId="0" applyNumberFormat="1" applyFont="1" applyFill="1" applyBorder="1" applyAlignment="1" applyProtection="1">
      <alignment vertical="center" wrapText="1"/>
      <protection/>
    </xf>
    <xf numFmtId="165" fontId="7" fillId="5" borderId="21" xfId="0" applyNumberFormat="1" applyFont="1" applyFill="1" applyBorder="1" applyAlignment="1" applyProtection="1">
      <alignment horizontal="center" vertical="center"/>
      <protection/>
    </xf>
    <xf numFmtId="165" fontId="7" fillId="5" borderId="19" xfId="0" applyNumberFormat="1" applyFont="1" applyFill="1" applyBorder="1" applyAlignment="1" applyProtection="1">
      <alignment horizontal="center" vertical="center" wrapText="1"/>
      <protection/>
    </xf>
    <xf numFmtId="166" fontId="7" fillId="5" borderId="20" xfId="0" applyNumberFormat="1" applyFont="1" applyFill="1" applyBorder="1" applyAlignment="1">
      <alignment vertical="center"/>
    </xf>
    <xf numFmtId="166" fontId="7" fillId="5" borderId="21" xfId="0" applyNumberFormat="1" applyFont="1" applyFill="1" applyBorder="1" applyAlignment="1">
      <alignment vertical="center"/>
    </xf>
    <xf numFmtId="166" fontId="7" fillId="5" borderId="22" xfId="0" applyNumberFormat="1" applyFont="1" applyFill="1" applyBorder="1" applyAlignment="1">
      <alignment vertical="center"/>
    </xf>
    <xf numFmtId="166" fontId="7" fillId="5" borderId="102" xfId="0" applyNumberFormat="1" applyFont="1" applyFill="1" applyBorder="1" applyAlignment="1">
      <alignment vertical="center"/>
    </xf>
    <xf numFmtId="166" fontId="7" fillId="5" borderId="103" xfId="0" applyNumberFormat="1" applyFont="1" applyFill="1" applyBorder="1" applyAlignment="1">
      <alignment vertical="center"/>
    </xf>
    <xf numFmtId="166" fontId="7" fillId="5" borderId="104" xfId="0" applyNumberFormat="1" applyFont="1" applyFill="1" applyBorder="1" applyAlignment="1">
      <alignment vertical="center"/>
    </xf>
    <xf numFmtId="165" fontId="9" fillId="0" borderId="132" xfId="0" applyNumberFormat="1" applyFont="1" applyBorder="1" applyAlignment="1" applyProtection="1">
      <alignment horizontal="center" vertical="center" wrapText="1"/>
      <protection/>
    </xf>
    <xf numFmtId="165" fontId="7" fillId="0" borderId="27" xfId="0" applyNumberFormat="1" applyFont="1" applyBorder="1" applyAlignment="1">
      <alignment horizontal="center" vertical="center"/>
    </xf>
    <xf numFmtId="165" fontId="7" fillId="5" borderId="152" xfId="0" applyNumberFormat="1" applyFont="1" applyFill="1" applyBorder="1" applyAlignment="1" applyProtection="1">
      <alignment horizontal="center" vertical="center"/>
      <protection/>
    </xf>
    <xf numFmtId="164" fontId="7" fillId="0" borderId="119" xfId="0" applyFont="1" applyBorder="1" applyAlignment="1">
      <alignment vertical="center" wrapText="1"/>
    </xf>
    <xf numFmtId="165" fontId="7" fillId="0" borderId="29" xfId="0" applyNumberFormat="1" applyFont="1" applyFill="1" applyBorder="1" applyAlignment="1">
      <alignment horizontal="center" vertical="center"/>
    </xf>
    <xf numFmtId="164" fontId="7" fillId="0" borderId="132" xfId="0" applyFont="1" applyBorder="1" applyAlignment="1">
      <alignment vertical="center" wrapText="1"/>
    </xf>
    <xf numFmtId="165" fontId="7" fillId="0" borderId="50" xfId="0" applyNumberFormat="1" applyFont="1" applyFill="1" applyBorder="1" applyAlignment="1" applyProtection="1">
      <alignment horizontal="center" vertical="center"/>
      <protection/>
    </xf>
    <xf numFmtId="165" fontId="7" fillId="0" borderId="40" xfId="0" applyNumberFormat="1" applyFont="1" applyBorder="1" applyAlignment="1">
      <alignment horizontal="center" vertical="center"/>
    </xf>
    <xf numFmtId="166" fontId="7" fillId="0" borderId="39" xfId="0" applyNumberFormat="1" applyFont="1" applyFill="1" applyBorder="1" applyAlignment="1">
      <alignment vertical="center"/>
    </xf>
    <xf numFmtId="165" fontId="7" fillId="0" borderId="67" xfId="0" applyNumberFormat="1" applyFont="1" applyFill="1" applyBorder="1" applyAlignment="1" applyProtection="1">
      <alignment vertical="center" wrapText="1"/>
      <protection/>
    </xf>
    <xf numFmtId="165" fontId="7" fillId="0" borderId="23" xfId="0" applyNumberFormat="1" applyFont="1" applyBorder="1" applyAlignment="1">
      <alignment horizontal="center" vertical="center"/>
    </xf>
    <xf numFmtId="165" fontId="9" fillId="0" borderId="29" xfId="0" applyNumberFormat="1" applyFont="1" applyFill="1" applyBorder="1" applyAlignment="1" applyProtection="1">
      <alignment horizontal="center" vertical="center" wrapText="1"/>
      <protection/>
    </xf>
    <xf numFmtId="165" fontId="9" fillId="0" borderId="71" xfId="0" applyNumberFormat="1" applyFont="1" applyBorder="1" applyAlignment="1" applyProtection="1">
      <alignment vertical="center" wrapText="1"/>
      <protection/>
    </xf>
    <xf numFmtId="165" fontId="7" fillId="0" borderId="57" xfId="0" applyNumberFormat="1" applyFont="1" applyFill="1" applyBorder="1" applyAlignment="1" applyProtection="1">
      <alignment vertical="center" wrapText="1"/>
      <protection/>
    </xf>
    <xf numFmtId="165" fontId="7" fillId="0" borderId="125" xfId="0" applyNumberFormat="1" applyFont="1" applyFill="1" applyBorder="1" applyAlignment="1">
      <alignment vertical="center" wrapText="1"/>
    </xf>
    <xf numFmtId="165" fontId="7" fillId="0" borderId="112" xfId="0" applyNumberFormat="1" applyFont="1" applyFill="1" applyBorder="1" applyAlignment="1">
      <alignment vertical="center" wrapText="1"/>
    </xf>
    <xf numFmtId="165" fontId="21" fillId="0" borderId="25" xfId="0" applyNumberFormat="1" applyFont="1" applyBorder="1" applyAlignment="1">
      <alignment horizontal="center" vertical="center"/>
    </xf>
    <xf numFmtId="165" fontId="7" fillId="0" borderId="119" xfId="0" applyNumberFormat="1" applyFont="1" applyFill="1" applyBorder="1" applyAlignment="1">
      <alignment vertical="center" wrapText="1"/>
    </xf>
    <xf numFmtId="165" fontId="7" fillId="0" borderId="25" xfId="0" applyNumberFormat="1" applyFont="1" applyFill="1" applyBorder="1" applyAlignment="1">
      <alignment horizontal="center" vertical="center"/>
    </xf>
    <xf numFmtId="164" fontId="7" fillId="0" borderId="25" xfId="0" applyFont="1" applyFill="1" applyBorder="1" applyAlignment="1">
      <alignment horizontal="center" vertical="center"/>
    </xf>
    <xf numFmtId="165" fontId="7" fillId="0" borderId="132" xfId="0" applyNumberFormat="1" applyFont="1" applyFill="1" applyBorder="1" applyAlignment="1">
      <alignment vertical="center" wrapText="1"/>
    </xf>
    <xf numFmtId="164" fontId="21" fillId="0" borderId="29" xfId="0" applyFont="1" applyFill="1" applyBorder="1" applyAlignment="1">
      <alignment horizontal="center" vertical="center"/>
    </xf>
    <xf numFmtId="164" fontId="0" fillId="0" borderId="56" xfId="0" applyBorder="1" applyAlignment="1">
      <alignment horizontal="center" vertical="center" wrapText="1"/>
    </xf>
    <xf numFmtId="165" fontId="7" fillId="0" borderId="56" xfId="0" applyNumberFormat="1" applyFont="1" applyFill="1" applyBorder="1" applyAlignment="1">
      <alignment vertical="center" wrapText="1"/>
    </xf>
    <xf numFmtId="164" fontId="0" fillId="0" borderId="56" xfId="0" applyBorder="1" applyAlignment="1">
      <alignment horizontal="center" vertical="center"/>
    </xf>
    <xf numFmtId="165" fontId="7" fillId="0" borderId="56" xfId="0" applyNumberFormat="1" applyFont="1" applyFill="1" applyBorder="1" applyAlignment="1">
      <alignment horizontal="center" vertical="center"/>
    </xf>
    <xf numFmtId="164" fontId="21" fillId="0" borderId="56" xfId="0" applyFont="1" applyFill="1" applyBorder="1" applyAlignment="1">
      <alignment horizontal="center" vertical="center"/>
    </xf>
    <xf numFmtId="166" fontId="7" fillId="0" borderId="56" xfId="0" applyNumberFormat="1" applyFont="1" applyFill="1" applyBorder="1" applyAlignment="1">
      <alignment vertical="center"/>
    </xf>
    <xf numFmtId="164" fontId="0" fillId="0" borderId="0" xfId="0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vertical="center" wrapText="1"/>
    </xf>
    <xf numFmtId="164" fontId="0" fillId="0" borderId="0" xfId="0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vertical="center"/>
    </xf>
    <xf numFmtId="165" fontId="12" fillId="3" borderId="33" xfId="0" applyNumberFormat="1" applyFont="1" applyFill="1" applyBorder="1" applyAlignment="1" applyProtection="1">
      <alignment vertical="center" wrapText="1"/>
      <protection/>
    </xf>
    <xf numFmtId="165" fontId="11" fillId="3" borderId="35" xfId="0" applyNumberFormat="1" applyFont="1" applyFill="1" applyBorder="1" applyAlignment="1" applyProtection="1">
      <alignment horizontal="center" vertical="center"/>
      <protection/>
    </xf>
    <xf numFmtId="165" fontId="11" fillId="3" borderId="34" xfId="0" applyNumberFormat="1" applyFont="1" applyFill="1" applyBorder="1" applyAlignment="1" applyProtection="1">
      <alignment horizontal="center" vertical="center" wrapText="1"/>
      <protection/>
    </xf>
    <xf numFmtId="166" fontId="11" fillId="3" borderId="33" xfId="0" applyNumberFormat="1" applyFont="1" applyFill="1" applyBorder="1" applyAlignment="1">
      <alignment vertical="center"/>
    </xf>
    <xf numFmtId="166" fontId="11" fillId="3" borderId="35" xfId="0" applyNumberFormat="1" applyFont="1" applyFill="1" applyBorder="1" applyAlignment="1">
      <alignment vertical="center"/>
    </xf>
    <xf numFmtId="166" fontId="11" fillId="3" borderId="36" xfId="0" applyNumberFormat="1" applyFont="1" applyFill="1" applyBorder="1" applyAlignment="1">
      <alignment vertical="center"/>
    </xf>
    <xf numFmtId="166" fontId="11" fillId="3" borderId="140" xfId="0" applyNumberFormat="1" applyFont="1" applyFill="1" applyBorder="1" applyAlignment="1">
      <alignment vertical="center"/>
    </xf>
    <xf numFmtId="166" fontId="11" fillId="3" borderId="141" xfId="0" applyNumberFormat="1" applyFont="1" applyFill="1" applyBorder="1" applyAlignment="1">
      <alignment vertical="center"/>
    </xf>
    <xf numFmtId="166" fontId="11" fillId="3" borderId="142" xfId="0" applyNumberFormat="1" applyFont="1" applyFill="1" applyBorder="1" applyAlignment="1">
      <alignment vertical="center"/>
    </xf>
    <xf numFmtId="165" fontId="9" fillId="0" borderId="9" xfId="0" applyNumberFormat="1" applyFont="1" applyBorder="1" applyAlignment="1" applyProtection="1">
      <alignment horizontal="center" vertical="center" textRotation="90" wrapText="1"/>
      <protection/>
    </xf>
    <xf numFmtId="165" fontId="3" fillId="0" borderId="153" xfId="0" applyNumberFormat="1" applyFont="1" applyFill="1" applyBorder="1" applyAlignment="1" applyProtection="1">
      <alignment vertical="center" wrapText="1"/>
      <protection/>
    </xf>
    <xf numFmtId="165" fontId="7" fillId="5" borderId="12" xfId="0" applyNumberFormat="1" applyFont="1" applyFill="1" applyBorder="1" applyAlignment="1" applyProtection="1">
      <alignment vertical="center"/>
      <protection/>
    </xf>
    <xf numFmtId="165" fontId="9" fillId="0" borderId="108" xfId="0" applyNumberFormat="1" applyFont="1" applyBorder="1" applyAlignment="1" applyProtection="1">
      <alignment horizontal="center" vertical="center" wrapText="1"/>
      <protection/>
    </xf>
    <xf numFmtId="165" fontId="7" fillId="0" borderId="26" xfId="0" applyNumberFormat="1" applyFont="1" applyFill="1" applyBorder="1" applyAlignment="1" applyProtection="1">
      <alignment horizontal="center" vertical="center" wrapText="1"/>
      <protection/>
    </xf>
    <xf numFmtId="165" fontId="7" fillId="0" borderId="30" xfId="0" applyNumberFormat="1" applyFont="1" applyFill="1" applyBorder="1" applyAlignment="1" applyProtection="1">
      <alignment horizontal="center" vertical="center" wrapText="1"/>
      <protection/>
    </xf>
    <xf numFmtId="165" fontId="7" fillId="0" borderId="152" xfId="0" applyNumberFormat="1" applyFont="1" applyBorder="1" applyAlignment="1" applyProtection="1">
      <alignment vertical="center" wrapText="1"/>
      <protection/>
    </xf>
    <xf numFmtId="164" fontId="7" fillId="5" borderId="152" xfId="0" applyFont="1" applyFill="1" applyBorder="1" applyAlignment="1">
      <alignment vertical="center" wrapText="1"/>
    </xf>
    <xf numFmtId="165" fontId="7" fillId="5" borderId="53" xfId="0" applyNumberFormat="1" applyFont="1" applyFill="1" applyBorder="1" applyAlignment="1" applyProtection="1">
      <alignment horizontal="center" vertical="center"/>
      <protection/>
    </xf>
    <xf numFmtId="165" fontId="7" fillId="5" borderId="56" xfId="0" applyNumberFormat="1" applyFont="1" applyFill="1" applyBorder="1" applyAlignment="1" applyProtection="1">
      <alignment horizontal="center" vertical="center"/>
      <protection/>
    </xf>
    <xf numFmtId="165" fontId="21" fillId="5" borderId="64" xfId="0" applyNumberFormat="1" applyFont="1" applyFill="1" applyBorder="1" applyAlignment="1" applyProtection="1">
      <alignment horizontal="center" vertical="center" wrapText="1"/>
      <protection/>
    </xf>
    <xf numFmtId="164" fontId="9" fillId="0" borderId="132" xfId="0" applyFont="1" applyFill="1" applyBorder="1" applyAlignment="1">
      <alignment horizontal="center" vertical="center" textRotation="90" wrapText="1"/>
    </xf>
    <xf numFmtId="164" fontId="7" fillId="0" borderId="25" xfId="0" applyFont="1" applyFill="1" applyBorder="1" applyAlignment="1">
      <alignment vertical="center" wrapText="1"/>
    </xf>
    <xf numFmtId="165" fontId="7" fillId="0" borderId="29" xfId="0" applyNumberFormat="1" applyFont="1" applyBorder="1" applyAlignment="1">
      <alignment vertical="center" wrapText="1"/>
    </xf>
    <xf numFmtId="165" fontId="7" fillId="0" borderId="29" xfId="0" applyNumberFormat="1" applyFont="1" applyBorder="1" applyAlignment="1" applyProtection="1">
      <alignment horizontal="center" vertical="center"/>
      <protection/>
    </xf>
    <xf numFmtId="164" fontId="7" fillId="0" borderId="29" xfId="0" applyFont="1" applyFill="1" applyBorder="1" applyAlignment="1">
      <alignment vertical="center" wrapText="1"/>
    </xf>
    <xf numFmtId="164" fontId="7" fillId="0" borderId="66" xfId="0" applyFont="1" applyBorder="1" applyAlignment="1">
      <alignment vertical="center" wrapText="1"/>
    </xf>
    <xf numFmtId="164" fontId="7" fillId="5" borderId="21" xfId="0" applyFont="1" applyFill="1" applyBorder="1" applyAlignment="1">
      <alignment vertical="center" wrapText="1"/>
    </xf>
    <xf numFmtId="165" fontId="7" fillId="5" borderId="21" xfId="0" applyNumberFormat="1" applyFont="1" applyFill="1" applyBorder="1" applyAlignment="1">
      <alignment horizontal="center" vertical="center"/>
    </xf>
    <xf numFmtId="164" fontId="9" fillId="0" borderId="150" xfId="0" applyFont="1" applyFill="1" applyBorder="1" applyAlignment="1">
      <alignment horizontal="center" vertical="center" textRotation="90" wrapText="1"/>
    </xf>
    <xf numFmtId="165" fontId="7" fillId="0" borderId="50" xfId="0" applyNumberFormat="1" applyFont="1" applyFill="1" applyBorder="1" applyAlignment="1">
      <alignment horizontal="center" vertical="center"/>
    </xf>
    <xf numFmtId="166" fontId="7" fillId="0" borderId="48" xfId="0" applyNumberFormat="1" applyFont="1" applyBorder="1" applyAlignment="1">
      <alignment vertical="center"/>
    </xf>
    <xf numFmtId="166" fontId="7" fillId="0" borderId="50" xfId="0" applyNumberFormat="1" applyFont="1" applyBorder="1" applyAlignment="1">
      <alignment vertical="center"/>
    </xf>
    <xf numFmtId="166" fontId="7" fillId="0" borderId="51" xfId="0" applyNumberFormat="1" applyFont="1" applyBorder="1" applyAlignment="1">
      <alignment vertical="center"/>
    </xf>
    <xf numFmtId="166" fontId="7" fillId="0" borderId="122" xfId="0" applyNumberFormat="1" applyFont="1" applyBorder="1" applyAlignment="1">
      <alignment vertical="center"/>
    </xf>
    <xf numFmtId="166" fontId="7" fillId="0" borderId="123" xfId="0" applyNumberFormat="1" applyFont="1" applyBorder="1" applyAlignment="1">
      <alignment vertical="center"/>
    </xf>
    <xf numFmtId="166" fontId="7" fillId="0" borderId="124" xfId="0" applyNumberFormat="1" applyFont="1" applyBorder="1" applyAlignment="1">
      <alignment vertical="center"/>
    </xf>
    <xf numFmtId="165" fontId="3" fillId="0" borderId="66" xfId="0" applyNumberFormat="1" applyFont="1" applyFill="1" applyBorder="1" applyAlignment="1">
      <alignment vertical="center" wrapText="1"/>
    </xf>
    <xf numFmtId="164" fontId="9" fillId="0" borderId="45" xfId="0" applyFont="1" applyFill="1" applyBorder="1" applyAlignment="1">
      <alignment horizontal="center" vertical="center" textRotation="90" wrapText="1"/>
    </xf>
    <xf numFmtId="165" fontId="7" fillId="0" borderId="67" xfId="0" applyNumberFormat="1" applyFont="1" applyFill="1" applyBorder="1" applyAlignment="1">
      <alignment vertical="center" wrapText="1"/>
    </xf>
    <xf numFmtId="165" fontId="7" fillId="0" borderId="45" xfId="0" applyNumberFormat="1" applyFont="1" applyBorder="1" applyAlignment="1">
      <alignment vertical="center" wrapText="1"/>
    </xf>
    <xf numFmtId="165" fontId="7" fillId="0" borderId="45" xfId="0" applyNumberFormat="1" applyFont="1" applyBorder="1" applyAlignment="1" applyProtection="1">
      <alignment horizontal="center" vertical="center"/>
      <protection/>
    </xf>
    <xf numFmtId="165" fontId="7" fillId="0" borderId="50" xfId="0" applyNumberFormat="1" applyFont="1" applyBorder="1" applyAlignment="1">
      <alignment horizontal="center" vertical="center"/>
    </xf>
    <xf numFmtId="165" fontId="7" fillId="0" borderId="71" xfId="0" applyNumberFormat="1" applyFont="1" applyFill="1" applyBorder="1" applyAlignment="1">
      <alignment vertical="center" wrapText="1"/>
    </xf>
    <xf numFmtId="165" fontId="7" fillId="0" borderId="62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 applyProtection="1">
      <alignment vertical="center" wrapText="1"/>
      <protection/>
    </xf>
    <xf numFmtId="165" fontId="7" fillId="0" borderId="45" xfId="0" applyNumberFormat="1" applyFont="1" applyFill="1" applyBorder="1" applyAlignment="1" applyProtection="1">
      <alignment horizontal="center" vertical="center"/>
      <protection/>
    </xf>
    <xf numFmtId="165" fontId="7" fillId="0" borderId="46" xfId="0" applyNumberFormat="1" applyFont="1" applyFill="1" applyBorder="1" applyAlignment="1">
      <alignment horizontal="center" vertical="center"/>
    </xf>
    <xf numFmtId="164" fontId="0" fillId="0" borderId="0" xfId="0" applyBorder="1" applyAlignment="1">
      <alignment vertical="center" wrapText="1"/>
    </xf>
    <xf numFmtId="165" fontId="7" fillId="0" borderId="0" xfId="0" applyNumberFormat="1" applyFont="1" applyFill="1" applyBorder="1" applyAlignment="1" applyProtection="1">
      <alignment vertical="center" wrapText="1"/>
      <protection/>
    </xf>
    <xf numFmtId="165" fontId="7" fillId="2" borderId="12" xfId="0" applyNumberFormat="1" applyFont="1" applyFill="1" applyBorder="1" applyAlignment="1" applyProtection="1">
      <alignment horizontal="center" vertical="center"/>
      <protection/>
    </xf>
    <xf numFmtId="165" fontId="11" fillId="2" borderId="12" xfId="0" applyNumberFormat="1" applyFont="1" applyFill="1" applyBorder="1" applyAlignment="1" applyProtection="1">
      <alignment horizontal="center" vertical="center"/>
      <protection/>
    </xf>
    <xf numFmtId="165" fontId="9" fillId="2" borderId="18" xfId="0" applyNumberFormat="1" applyFont="1" applyFill="1" applyBorder="1" applyAlignment="1" applyProtection="1">
      <alignment horizontal="center" vertical="center" textRotation="90" wrapText="1"/>
      <protection/>
    </xf>
    <xf numFmtId="165" fontId="11" fillId="2" borderId="112" xfId="0" applyNumberFormat="1" applyFont="1" applyFill="1" applyBorder="1" applyAlignment="1" applyProtection="1">
      <alignment vertical="center" wrapText="1"/>
      <protection/>
    </xf>
    <xf numFmtId="165" fontId="7" fillId="2" borderId="41" xfId="0" applyNumberFormat="1" applyFont="1" applyFill="1" applyBorder="1" applyAlignment="1" applyProtection="1">
      <alignment horizontal="center" vertical="center"/>
      <protection/>
    </xf>
    <xf numFmtId="165" fontId="7" fillId="2" borderId="151" xfId="0" applyNumberFormat="1" applyFont="1" applyFill="1" applyBorder="1" applyAlignment="1" applyProtection="1">
      <alignment horizontal="center" vertical="center" wrapText="1"/>
      <protection/>
    </xf>
    <xf numFmtId="165" fontId="7" fillId="2" borderId="40" xfId="0" applyNumberFormat="1" applyFont="1" applyFill="1" applyBorder="1" applyAlignment="1" applyProtection="1">
      <alignment horizontal="center" vertical="center" wrapText="1"/>
      <protection/>
    </xf>
    <xf numFmtId="166" fontId="11" fillId="2" borderId="39" xfId="0" applyNumberFormat="1" applyFont="1" applyFill="1" applyBorder="1" applyAlignment="1">
      <alignment vertical="center"/>
    </xf>
    <xf numFmtId="166" fontId="11" fillId="2" borderId="41" xfId="0" applyNumberFormat="1" applyFont="1" applyFill="1" applyBorder="1" applyAlignment="1">
      <alignment vertical="center"/>
    </xf>
    <xf numFmtId="166" fontId="11" fillId="2" borderId="42" xfId="0" applyNumberFormat="1" applyFont="1" applyFill="1" applyBorder="1" applyAlignment="1">
      <alignment vertical="center"/>
    </xf>
    <xf numFmtId="166" fontId="11" fillId="2" borderId="113" xfId="0" applyNumberFormat="1" applyFont="1" applyFill="1" applyBorder="1" applyAlignment="1">
      <alignment vertical="center"/>
    </xf>
    <xf numFmtId="166" fontId="11" fillId="2" borderId="114" xfId="0" applyNumberFormat="1" applyFont="1" applyFill="1" applyBorder="1" applyAlignment="1">
      <alignment vertical="center"/>
    </xf>
    <xf numFmtId="166" fontId="11" fillId="2" borderId="115" xfId="0" applyNumberFormat="1" applyFont="1" applyFill="1" applyBorder="1" applyAlignment="1">
      <alignment vertical="center"/>
    </xf>
    <xf numFmtId="165" fontId="11" fillId="2" borderId="119" xfId="0" applyNumberFormat="1" applyFont="1" applyFill="1" applyBorder="1" applyAlignment="1" applyProtection="1">
      <alignment horizontal="left" vertical="center" wrapText="1"/>
      <protection/>
    </xf>
    <xf numFmtId="165" fontId="7" fillId="2" borderId="25" xfId="0" applyNumberFormat="1" applyFont="1" applyFill="1" applyBorder="1" applyAlignment="1" applyProtection="1">
      <alignment horizontal="center" vertical="center" wrapText="1"/>
      <protection/>
    </xf>
    <xf numFmtId="165" fontId="7" fillId="2" borderId="67" xfId="0" applyNumberFormat="1" applyFont="1" applyFill="1" applyBorder="1" applyAlignment="1" applyProtection="1">
      <alignment horizontal="center" vertical="center" wrapText="1"/>
      <protection/>
    </xf>
    <xf numFmtId="165" fontId="7" fillId="2" borderId="23" xfId="0" applyNumberFormat="1" applyFont="1" applyFill="1" applyBorder="1" applyAlignment="1" applyProtection="1">
      <alignment horizontal="center" vertical="center" wrapText="1"/>
      <protection/>
    </xf>
    <xf numFmtId="165" fontId="7" fillId="2" borderId="25" xfId="0" applyNumberFormat="1" applyFont="1" applyFill="1" applyBorder="1" applyAlignment="1" applyProtection="1">
      <alignment horizontal="center" vertical="center"/>
      <protection/>
    </xf>
    <xf numFmtId="166" fontId="11" fillId="2" borderId="24" xfId="0" applyNumberFormat="1" applyFont="1" applyFill="1" applyBorder="1" applyAlignment="1">
      <alignment vertical="center"/>
    </xf>
    <xf numFmtId="166" fontId="11" fillId="2" borderId="25" xfId="0" applyNumberFormat="1" applyFont="1" applyFill="1" applyBorder="1" applyAlignment="1">
      <alignment vertical="center"/>
    </xf>
    <xf numFmtId="166" fontId="11" fillId="2" borderId="26" xfId="0" applyNumberFormat="1" applyFont="1" applyFill="1" applyBorder="1" applyAlignment="1">
      <alignment vertical="center"/>
    </xf>
    <xf numFmtId="166" fontId="11" fillId="2" borderId="116" xfId="0" applyNumberFormat="1" applyFont="1" applyFill="1" applyBorder="1" applyAlignment="1">
      <alignment vertical="center"/>
    </xf>
    <xf numFmtId="166" fontId="11" fillId="2" borderId="117" xfId="0" applyNumberFormat="1" applyFont="1" applyFill="1" applyBorder="1" applyAlignment="1">
      <alignment vertical="center"/>
    </xf>
    <xf numFmtId="166" fontId="11" fillId="2" borderId="118" xfId="0" applyNumberFormat="1" applyFont="1" applyFill="1" applyBorder="1" applyAlignment="1">
      <alignment vertical="center"/>
    </xf>
    <xf numFmtId="165" fontId="11" fillId="2" borderId="25" xfId="0" applyNumberFormat="1" applyFont="1" applyFill="1" applyBorder="1" applyAlignment="1" applyProtection="1">
      <alignment horizontal="left" vertical="center" wrapText="1"/>
      <protection/>
    </xf>
    <xf numFmtId="165" fontId="11" fillId="2" borderId="132" xfId="0" applyNumberFormat="1" applyFont="1" applyFill="1" applyBorder="1" applyAlignment="1" applyProtection="1">
      <alignment horizontal="left" vertical="center" wrapText="1"/>
      <protection/>
    </xf>
    <xf numFmtId="165" fontId="7" fillId="2" borderId="29" xfId="0" applyNumberFormat="1" applyFont="1" applyFill="1" applyBorder="1" applyAlignment="1" applyProtection="1">
      <alignment horizontal="center" vertical="center" wrapText="1"/>
      <protection/>
    </xf>
    <xf numFmtId="165" fontId="7" fillId="2" borderId="57" xfId="0" applyNumberFormat="1" applyFont="1" applyFill="1" applyBorder="1" applyAlignment="1" applyProtection="1">
      <alignment horizontal="center" vertical="center" wrapText="1"/>
      <protection/>
    </xf>
    <xf numFmtId="165" fontId="7" fillId="2" borderId="27" xfId="0" applyNumberFormat="1" applyFont="1" applyFill="1" applyBorder="1" applyAlignment="1" applyProtection="1">
      <alignment horizontal="center" vertical="center" wrapText="1"/>
      <protection/>
    </xf>
    <xf numFmtId="166" fontId="11" fillId="2" borderId="28" xfId="0" applyNumberFormat="1" applyFont="1" applyFill="1" applyBorder="1" applyAlignment="1">
      <alignment vertical="center"/>
    </xf>
    <xf numFmtId="166" fontId="11" fillId="2" borderId="29" xfId="0" applyNumberFormat="1" applyFont="1" applyFill="1" applyBorder="1" applyAlignment="1">
      <alignment vertical="center"/>
    </xf>
    <xf numFmtId="166" fontId="11" fillId="2" borderId="30" xfId="0" applyNumberFormat="1" applyFont="1" applyFill="1" applyBorder="1" applyAlignment="1">
      <alignment vertical="center"/>
    </xf>
    <xf numFmtId="166" fontId="11" fillId="2" borderId="105" xfId="0" applyNumberFormat="1" applyFont="1" applyFill="1" applyBorder="1" applyAlignment="1">
      <alignment vertical="center"/>
    </xf>
    <xf numFmtId="166" fontId="11" fillId="2" borderId="106" xfId="0" applyNumberFormat="1" applyFont="1" applyFill="1" applyBorder="1" applyAlignment="1">
      <alignment vertical="center"/>
    </xf>
    <xf numFmtId="166" fontId="11" fillId="2" borderId="107" xfId="0" applyNumberFormat="1" applyFont="1" applyFill="1" applyBorder="1" applyAlignment="1">
      <alignment vertical="center"/>
    </xf>
    <xf numFmtId="165" fontId="11" fillId="3" borderId="108" xfId="0" applyNumberFormat="1" applyFont="1" applyFill="1" applyBorder="1" applyAlignment="1" applyProtection="1">
      <alignment horizontal="center" vertical="center"/>
      <protection/>
    </xf>
    <xf numFmtId="166" fontId="11" fillId="3" borderId="122" xfId="0" applyNumberFormat="1" applyFont="1" applyFill="1" applyBorder="1" applyAlignment="1">
      <alignment vertical="center"/>
    </xf>
    <xf numFmtId="166" fontId="11" fillId="3" borderId="123" xfId="0" applyNumberFormat="1" applyFont="1" applyFill="1" applyBorder="1" applyAlignment="1">
      <alignment vertical="center"/>
    </xf>
    <xf numFmtId="166" fontId="11" fillId="3" borderId="124" xfId="0" applyNumberFormat="1" applyFont="1" applyFill="1" applyBorder="1" applyAlignment="1">
      <alignment vertical="center"/>
    </xf>
    <xf numFmtId="165" fontId="7" fillId="0" borderId="125" xfId="0" applyNumberFormat="1" applyFont="1" applyBorder="1" applyAlignment="1" applyProtection="1">
      <alignment vertical="center" wrapText="1"/>
      <protection/>
    </xf>
    <xf numFmtId="165" fontId="7" fillId="5" borderId="150" xfId="0" applyNumberFormat="1" applyFont="1" applyFill="1" applyBorder="1" applyAlignment="1" applyProtection="1">
      <alignment horizontal="center" vertical="center"/>
      <protection/>
    </xf>
    <xf numFmtId="165" fontId="7" fillId="0" borderId="60" xfId="0" applyNumberFormat="1" applyFont="1" applyBorder="1" applyAlignment="1" applyProtection="1">
      <alignment horizontal="center" vertical="center"/>
      <protection/>
    </xf>
    <xf numFmtId="165" fontId="7" fillId="0" borderId="16" xfId="0" applyNumberFormat="1" applyFont="1" applyBorder="1" applyAlignment="1" applyProtection="1">
      <alignment horizontal="center" vertical="center"/>
      <protection/>
    </xf>
    <xf numFmtId="165" fontId="7" fillId="0" borderId="15" xfId="0" applyNumberFormat="1" applyFont="1" applyBorder="1" applyAlignment="1" applyProtection="1">
      <alignment horizontal="center" vertical="center"/>
      <protection/>
    </xf>
    <xf numFmtId="165" fontId="7" fillId="0" borderId="21" xfId="0" applyNumberFormat="1" applyFont="1" applyBorder="1" applyAlignment="1" applyProtection="1">
      <alignment vertical="center" wrapText="1"/>
      <protection/>
    </xf>
    <xf numFmtId="165" fontId="7" fillId="0" borderId="112" xfId="0" applyNumberFormat="1" applyFont="1" applyBorder="1" applyAlignment="1" applyProtection="1">
      <alignment vertical="center" wrapText="1"/>
      <protection/>
    </xf>
    <xf numFmtId="165" fontId="7" fillId="0" borderId="50" xfId="0" applyNumberFormat="1" applyFont="1" applyBorder="1" applyAlignment="1" applyProtection="1">
      <alignment horizontal="center" vertical="center"/>
      <protection/>
    </xf>
    <xf numFmtId="165" fontId="7" fillId="0" borderId="49" xfId="0" applyNumberFormat="1" applyFont="1" applyBorder="1" applyAlignment="1" applyProtection="1">
      <alignment horizontal="center" vertical="center"/>
      <protection/>
    </xf>
    <xf numFmtId="165" fontId="7" fillId="5" borderId="125" xfId="0" applyNumberFormat="1" applyFont="1" applyFill="1" applyBorder="1" applyAlignment="1" applyProtection="1">
      <alignment horizontal="center" vertical="center"/>
      <protection/>
    </xf>
    <xf numFmtId="165" fontId="7" fillId="5" borderId="19" xfId="0" applyNumberFormat="1" applyFont="1" applyFill="1" applyBorder="1" applyAlignment="1" applyProtection="1">
      <alignment horizontal="center" vertical="center"/>
      <protection/>
    </xf>
    <xf numFmtId="165" fontId="11" fillId="9" borderId="18" xfId="0" applyNumberFormat="1" applyFont="1" applyFill="1" applyBorder="1" applyAlignment="1" applyProtection="1">
      <alignment vertical="center" wrapText="1"/>
      <protection/>
    </xf>
    <xf numFmtId="165" fontId="11" fillId="9" borderId="108" xfId="0" applyNumberFormat="1" applyFont="1" applyFill="1" applyBorder="1" applyAlignment="1" applyProtection="1">
      <alignment horizontal="center" vertical="center"/>
      <protection/>
    </xf>
    <xf numFmtId="165" fontId="11" fillId="9" borderId="37" xfId="0" applyNumberFormat="1" applyFont="1" applyFill="1" applyBorder="1" applyAlignment="1" applyProtection="1">
      <alignment horizontal="center" vertical="center"/>
      <protection/>
    </xf>
    <xf numFmtId="165" fontId="11" fillId="9" borderId="31" xfId="0" applyNumberFormat="1" applyFont="1" applyFill="1" applyBorder="1" applyAlignment="1" applyProtection="1">
      <alignment horizontal="center" vertical="center"/>
      <protection/>
    </xf>
    <xf numFmtId="166" fontId="11" fillId="9" borderId="28" xfId="0" applyNumberFormat="1" applyFont="1" applyFill="1" applyBorder="1" applyAlignment="1">
      <alignment vertical="center"/>
    </xf>
    <xf numFmtId="166" fontId="11" fillId="9" borderId="29" xfId="0" applyNumberFormat="1" applyFont="1" applyFill="1" applyBorder="1" applyAlignment="1">
      <alignment vertical="center"/>
    </xf>
    <xf numFmtId="166" fontId="11" fillId="9" borderId="30" xfId="0" applyNumberFormat="1" applyFont="1" applyFill="1" applyBorder="1" applyAlignment="1">
      <alignment vertical="center"/>
    </xf>
    <xf numFmtId="166" fontId="11" fillId="9" borderId="105" xfId="0" applyNumberFormat="1" applyFont="1" applyFill="1" applyBorder="1" applyAlignment="1">
      <alignment vertical="center"/>
    </xf>
    <xf numFmtId="166" fontId="11" fillId="9" borderId="106" xfId="0" applyNumberFormat="1" applyFont="1" applyFill="1" applyBorder="1" applyAlignment="1">
      <alignment vertical="center"/>
    </xf>
    <xf numFmtId="166" fontId="11" fillId="9" borderId="107" xfId="0" applyNumberFormat="1" applyFont="1" applyFill="1" applyBorder="1" applyAlignment="1">
      <alignment vertical="center"/>
    </xf>
    <xf numFmtId="165" fontId="9" fillId="0" borderId="32" xfId="0" applyNumberFormat="1" applyFont="1" applyFill="1" applyBorder="1" applyAlignment="1" applyProtection="1">
      <alignment horizontal="center" vertical="center" textRotation="90" wrapText="1"/>
      <protection/>
    </xf>
    <xf numFmtId="164" fontId="7" fillId="0" borderId="37" xfId="0" applyFont="1" applyBorder="1" applyAlignment="1">
      <alignment horizontal="center" vertical="center"/>
    </xf>
    <xf numFmtId="165" fontId="7" fillId="0" borderId="108" xfId="0" applyNumberFormat="1" applyFont="1" applyBorder="1" applyAlignment="1" applyProtection="1">
      <alignment horizontal="center" vertical="center"/>
      <protection/>
    </xf>
    <xf numFmtId="165" fontId="7" fillId="0" borderId="31" xfId="0" applyNumberFormat="1" applyFont="1" applyBorder="1" applyAlignment="1" applyProtection="1">
      <alignment horizontal="center" vertical="center"/>
      <protection/>
    </xf>
    <xf numFmtId="164" fontId="9" fillId="0" borderId="154" xfId="0" applyFont="1" applyFill="1" applyBorder="1" applyAlignment="1">
      <alignment horizontal="center" vertical="center" textRotation="90" wrapText="1"/>
    </xf>
    <xf numFmtId="165" fontId="7" fillId="0" borderId="25" xfId="0" applyNumberFormat="1" applyFont="1" applyBorder="1" applyAlignment="1" applyProtection="1">
      <alignment vertical="center" wrapText="1"/>
      <protection/>
    </xf>
    <xf numFmtId="164" fontId="7" fillId="0" borderId="29" xfId="0" applyFont="1" applyBorder="1" applyAlignment="1">
      <alignment horizontal="center" vertical="center" wrapText="1"/>
    </xf>
    <xf numFmtId="165" fontId="7" fillId="0" borderId="61" xfId="0" applyNumberFormat="1" applyFont="1" applyBorder="1" applyAlignment="1" applyProtection="1">
      <alignment vertical="center" wrapText="1"/>
      <protection/>
    </xf>
    <xf numFmtId="165" fontId="7" fillId="0" borderId="29" xfId="0" applyNumberFormat="1" applyFont="1" applyBorder="1" applyAlignment="1" applyProtection="1">
      <alignment vertical="center" wrapText="1"/>
      <protection/>
    </xf>
    <xf numFmtId="165" fontId="12" fillId="2" borderId="32" xfId="0" applyNumberFormat="1" applyFont="1" applyFill="1" applyBorder="1" applyAlignment="1" applyProtection="1">
      <alignment vertical="center" wrapText="1"/>
      <protection/>
    </xf>
    <xf numFmtId="165" fontId="11" fillId="2" borderId="152" xfId="0" applyNumberFormat="1" applyFont="1" applyFill="1" applyBorder="1" applyAlignment="1" applyProtection="1">
      <alignment horizontal="center" vertical="center"/>
      <protection/>
    </xf>
    <xf numFmtId="165" fontId="11" fillId="2" borderId="53" xfId="0" applyNumberFormat="1" applyFont="1" applyFill="1" applyBorder="1" applyAlignment="1" applyProtection="1">
      <alignment horizontal="center" vertical="center"/>
      <protection/>
    </xf>
    <xf numFmtId="165" fontId="11" fillId="2" borderId="64" xfId="0" applyNumberFormat="1" applyFont="1" applyFill="1" applyBorder="1" applyAlignment="1" applyProtection="1">
      <alignment horizontal="center" vertical="center"/>
      <protection/>
    </xf>
    <xf numFmtId="166" fontId="11" fillId="2" borderId="5" xfId="0" applyNumberFormat="1" applyFont="1" applyFill="1" applyBorder="1" applyAlignment="1">
      <alignment vertical="center"/>
    </xf>
    <xf numFmtId="166" fontId="11" fillId="2" borderId="53" xfId="0" applyNumberFormat="1" applyFont="1" applyFill="1" applyBorder="1" applyAlignment="1">
      <alignment vertical="center"/>
    </xf>
    <xf numFmtId="166" fontId="11" fillId="2" borderId="54" xfId="0" applyNumberFormat="1" applyFont="1" applyFill="1" applyBorder="1" applyAlignment="1">
      <alignment vertical="center"/>
    </xf>
    <xf numFmtId="166" fontId="11" fillId="2" borderId="129" xfId="0" applyNumberFormat="1" applyFont="1" applyFill="1" applyBorder="1" applyAlignment="1">
      <alignment vertical="center"/>
    </xf>
    <xf numFmtId="166" fontId="11" fillId="2" borderId="130" xfId="0" applyNumberFormat="1" applyFont="1" applyFill="1" applyBorder="1" applyAlignment="1">
      <alignment vertical="center"/>
    </xf>
    <xf numFmtId="166" fontId="11" fillId="2" borderId="131" xfId="0" applyNumberFormat="1" applyFont="1" applyFill="1" applyBorder="1" applyAlignment="1">
      <alignment vertical="center"/>
    </xf>
    <xf numFmtId="165" fontId="11" fillId="0" borderId="47" xfId="0" applyNumberFormat="1" applyFont="1" applyFill="1" applyBorder="1" applyAlignment="1" applyProtection="1">
      <alignment vertical="center" wrapText="1"/>
      <protection/>
    </xf>
    <xf numFmtId="165" fontId="7" fillId="0" borderId="47" xfId="0" applyNumberFormat="1" applyFont="1" applyFill="1" applyBorder="1" applyAlignment="1" applyProtection="1">
      <alignment vertical="center" wrapText="1"/>
      <protection/>
    </xf>
    <xf numFmtId="165" fontId="11" fillId="0" borderId="47" xfId="0" applyNumberFormat="1" applyFont="1" applyFill="1" applyBorder="1" applyAlignment="1" applyProtection="1">
      <alignment horizontal="center" vertical="center"/>
      <protection/>
    </xf>
    <xf numFmtId="166" fontId="11" fillId="0" borderId="47" xfId="0" applyNumberFormat="1" applyFont="1" applyFill="1" applyBorder="1" applyAlignment="1">
      <alignment vertical="center"/>
    </xf>
    <xf numFmtId="166" fontId="11" fillId="0" borderId="47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 applyProtection="1">
      <alignment vertical="center" wrapText="1"/>
      <protection/>
    </xf>
    <xf numFmtId="165" fontId="7" fillId="0" borderId="1" xfId="0" applyNumberFormat="1" applyFont="1" applyFill="1" applyBorder="1" applyAlignment="1" applyProtection="1">
      <alignment vertical="center" wrapText="1"/>
      <protection/>
    </xf>
    <xf numFmtId="165" fontId="11" fillId="0" borderId="1" xfId="0" applyNumberFormat="1" applyFont="1" applyFill="1" applyBorder="1" applyAlignment="1" applyProtection="1">
      <alignment horizontal="center" vertical="center"/>
      <protection/>
    </xf>
    <xf numFmtId="166" fontId="11" fillId="0" borderId="1" xfId="0" applyNumberFormat="1" applyFont="1" applyFill="1" applyBorder="1" applyAlignment="1">
      <alignment vertical="center"/>
    </xf>
    <xf numFmtId="165" fontId="12" fillId="5" borderId="10" xfId="0" applyNumberFormat="1" applyFont="1" applyFill="1" applyBorder="1" applyAlignment="1" applyProtection="1">
      <alignment vertical="center" wrapText="1"/>
      <protection/>
    </xf>
    <xf numFmtId="165" fontId="11" fillId="5" borderId="12" xfId="0" applyNumberFormat="1" applyFont="1" applyFill="1" applyBorder="1" applyAlignment="1" applyProtection="1">
      <alignment horizontal="center" vertical="center"/>
      <protection/>
    </xf>
    <xf numFmtId="165" fontId="11" fillId="5" borderId="98" xfId="0" applyNumberFormat="1" applyFont="1" applyFill="1" applyBorder="1" applyAlignment="1" applyProtection="1">
      <alignment horizontal="center" vertical="center"/>
      <protection/>
    </xf>
    <xf numFmtId="165" fontId="11" fillId="5" borderId="11" xfId="0" applyNumberFormat="1" applyFont="1" applyFill="1" applyBorder="1" applyAlignment="1" applyProtection="1">
      <alignment horizontal="center" vertical="center"/>
      <protection/>
    </xf>
    <xf numFmtId="166" fontId="11" fillId="5" borderId="10" xfId="0" applyNumberFormat="1" applyFont="1" applyFill="1" applyBorder="1" applyAlignment="1">
      <alignment vertical="center"/>
    </xf>
    <xf numFmtId="166" fontId="11" fillId="5" borderId="12" xfId="0" applyNumberFormat="1" applyFont="1" applyFill="1" applyBorder="1" applyAlignment="1">
      <alignment vertical="center"/>
    </xf>
    <xf numFmtId="166" fontId="11" fillId="5" borderId="13" xfId="0" applyNumberFormat="1" applyFont="1" applyFill="1" applyBorder="1" applyAlignment="1">
      <alignment vertical="center"/>
    </xf>
    <xf numFmtId="166" fontId="11" fillId="5" borderId="99" xfId="0" applyNumberFormat="1" applyFont="1" applyFill="1" applyBorder="1" applyAlignment="1">
      <alignment vertical="center"/>
    </xf>
    <xf numFmtId="166" fontId="11" fillId="5" borderId="100" xfId="0" applyNumberFormat="1" applyFont="1" applyFill="1" applyBorder="1" applyAlignment="1">
      <alignment vertical="center"/>
    </xf>
    <xf numFmtId="166" fontId="11" fillId="5" borderId="101" xfId="0" applyNumberFormat="1" applyFont="1" applyFill="1" applyBorder="1" applyAlignment="1">
      <alignment vertical="center"/>
    </xf>
    <xf numFmtId="165" fontId="7" fillId="5" borderId="64" xfId="0" applyNumberFormat="1" applyFont="1" applyFill="1" applyBorder="1" applyAlignment="1" applyProtection="1">
      <alignment horizontal="center" vertical="center"/>
      <protection/>
    </xf>
    <xf numFmtId="165" fontId="7" fillId="0" borderId="23" xfId="0" applyNumberFormat="1" applyFont="1" applyBorder="1" applyAlignment="1" applyProtection="1">
      <alignment horizontal="center" vertical="center"/>
      <protection/>
    </xf>
    <xf numFmtId="165" fontId="7" fillId="0" borderId="27" xfId="0" applyNumberFormat="1" applyFont="1" applyBorder="1" applyAlignment="1" applyProtection="1">
      <alignment horizontal="center" vertical="center"/>
      <protection/>
    </xf>
    <xf numFmtId="165" fontId="9" fillId="0" borderId="61" xfId="0" applyNumberFormat="1" applyFont="1" applyBorder="1" applyAlignment="1" applyProtection="1">
      <alignment vertical="center" wrapText="1"/>
      <protection/>
    </xf>
    <xf numFmtId="164" fontId="11" fillId="2" borderId="21" xfId="0" applyFont="1" applyFill="1" applyBorder="1" applyAlignment="1">
      <alignment vertical="center" wrapText="1"/>
    </xf>
    <xf numFmtId="166" fontId="7" fillId="2" borderId="32" xfId="0" applyNumberFormat="1" applyFont="1" applyFill="1" applyBorder="1" applyAlignment="1">
      <alignment vertical="center"/>
    </xf>
    <xf numFmtId="166" fontId="7" fillId="2" borderId="53" xfId="0" applyNumberFormat="1" applyFont="1" applyFill="1" applyBorder="1" applyAlignment="1">
      <alignment vertical="center"/>
    </xf>
    <xf numFmtId="166" fontId="7" fillId="2" borderId="54" xfId="0" applyNumberFormat="1" applyFont="1" applyFill="1" applyBorder="1" applyAlignment="1">
      <alignment vertical="center"/>
    </xf>
    <xf numFmtId="166" fontId="7" fillId="2" borderId="129" xfId="0" applyNumberFormat="1" applyFont="1" applyFill="1" applyBorder="1" applyAlignment="1">
      <alignment vertical="center"/>
    </xf>
    <xf numFmtId="166" fontId="7" fillId="2" borderId="130" xfId="0" applyNumberFormat="1" applyFont="1" applyFill="1" applyBorder="1" applyAlignment="1">
      <alignment vertical="center"/>
    </xf>
    <xf numFmtId="166" fontId="7" fillId="2" borderId="131" xfId="0" applyNumberFormat="1" applyFont="1" applyFill="1" applyBorder="1" applyAlignment="1">
      <alignment vertical="center"/>
    </xf>
    <xf numFmtId="165" fontId="9" fillId="0" borderId="41" xfId="0" applyNumberFormat="1" applyFont="1" applyBorder="1" applyAlignment="1" applyProtection="1">
      <alignment vertical="center" wrapText="1"/>
      <protection/>
    </xf>
    <xf numFmtId="165" fontId="7" fillId="4" borderId="25" xfId="0" applyNumberFormat="1" applyFont="1" applyFill="1" applyBorder="1" applyAlignment="1" applyProtection="1">
      <alignment horizontal="center" vertical="center"/>
      <protection/>
    </xf>
    <xf numFmtId="165" fontId="7" fillId="4" borderId="23" xfId="0" applyNumberFormat="1" applyFont="1" applyFill="1" applyBorder="1" applyAlignment="1" applyProtection="1">
      <alignment horizontal="center" vertical="center"/>
      <protection/>
    </xf>
    <xf numFmtId="166" fontId="7" fillId="4" borderId="24" xfId="0" applyNumberFormat="1" applyFont="1" applyFill="1" applyBorder="1" applyAlignment="1">
      <alignment vertical="center"/>
    </xf>
    <xf numFmtId="166" fontId="7" fillId="4" borderId="25" xfId="0" applyNumberFormat="1" applyFont="1" applyFill="1" applyBorder="1" applyAlignment="1">
      <alignment vertical="center"/>
    </xf>
    <xf numFmtId="166" fontId="7" fillId="4" borderId="26" xfId="0" applyNumberFormat="1" applyFont="1" applyFill="1" applyBorder="1" applyAlignment="1">
      <alignment vertical="center"/>
    </xf>
    <xf numFmtId="166" fontId="7" fillId="4" borderId="116" xfId="0" applyNumberFormat="1" applyFont="1" applyFill="1" applyBorder="1" applyAlignment="1">
      <alignment vertical="center"/>
    </xf>
    <xf numFmtId="166" fontId="7" fillId="4" borderId="117" xfId="0" applyNumberFormat="1" applyFont="1" applyFill="1" applyBorder="1" applyAlignment="1">
      <alignment vertical="center"/>
    </xf>
    <xf numFmtId="166" fontId="7" fillId="4" borderId="118" xfId="0" applyNumberFormat="1" applyFont="1" applyFill="1" applyBorder="1" applyAlignment="1">
      <alignment vertical="center"/>
    </xf>
    <xf numFmtId="165" fontId="11" fillId="0" borderId="108" xfId="0" applyNumberFormat="1" applyFont="1" applyFill="1" applyBorder="1" applyAlignment="1" applyProtection="1">
      <alignment horizontal="left" vertical="center" wrapText="1"/>
      <protection/>
    </xf>
    <xf numFmtId="165" fontId="11" fillId="0" borderId="108" xfId="0" applyNumberFormat="1" applyFont="1" applyFill="1" applyBorder="1" applyAlignment="1" applyProtection="1">
      <alignment horizontal="center" vertical="center"/>
      <protection/>
    </xf>
    <xf numFmtId="165" fontId="11" fillId="0" borderId="37" xfId="0" applyNumberFormat="1" applyFont="1" applyFill="1" applyBorder="1" applyAlignment="1" applyProtection="1">
      <alignment horizontal="center" vertical="center"/>
      <protection/>
    </xf>
    <xf numFmtId="165" fontId="11" fillId="0" borderId="31" xfId="0" applyNumberFormat="1" applyFont="1" applyFill="1" applyBorder="1" applyAlignment="1" applyProtection="1">
      <alignment horizontal="center" vertical="center"/>
      <protection/>
    </xf>
    <xf numFmtId="166" fontId="11" fillId="0" borderId="18" xfId="0" applyNumberFormat="1" applyFont="1" applyBorder="1" applyAlignment="1">
      <alignment vertical="center"/>
    </xf>
    <xf numFmtId="166" fontId="11" fillId="0" borderId="37" xfId="0" applyNumberFormat="1" applyFont="1" applyBorder="1" applyAlignment="1">
      <alignment vertical="center"/>
    </xf>
    <xf numFmtId="166" fontId="11" fillId="0" borderId="38" xfId="0" applyNumberFormat="1" applyFont="1" applyBorder="1" applyAlignment="1">
      <alignment vertical="center"/>
    </xf>
    <xf numFmtId="166" fontId="11" fillId="0" borderId="109" xfId="0" applyNumberFormat="1" applyFont="1" applyBorder="1" applyAlignment="1">
      <alignment vertical="center"/>
    </xf>
    <xf numFmtId="166" fontId="11" fillId="0" borderId="110" xfId="0" applyNumberFormat="1" applyFont="1" applyBorder="1" applyAlignment="1">
      <alignment vertical="center"/>
    </xf>
    <xf numFmtId="166" fontId="11" fillId="0" borderId="111" xfId="0" applyNumberFormat="1" applyFont="1" applyBorder="1" applyAlignment="1">
      <alignment vertical="center"/>
    </xf>
    <xf numFmtId="165" fontId="12" fillId="9" borderId="28" xfId="0" applyNumberFormat="1" applyFont="1" applyFill="1" applyBorder="1" applyAlignment="1" applyProtection="1">
      <alignment vertical="center" wrapText="1"/>
      <protection/>
    </xf>
    <xf numFmtId="165" fontId="11" fillId="9" borderId="132" xfId="0" applyNumberFormat="1" applyFont="1" applyFill="1" applyBorder="1" applyAlignment="1" applyProtection="1">
      <alignment horizontal="center" vertical="center"/>
      <protection/>
    </xf>
    <xf numFmtId="165" fontId="11" fillId="9" borderId="29" xfId="0" applyNumberFormat="1" applyFont="1" applyFill="1" applyBorder="1" applyAlignment="1" applyProtection="1">
      <alignment horizontal="center" vertical="center"/>
      <protection/>
    </xf>
    <xf numFmtId="165" fontId="11" fillId="9" borderId="27" xfId="0" applyNumberFormat="1" applyFont="1" applyFill="1" applyBorder="1" applyAlignment="1" applyProtection="1">
      <alignment horizontal="center" vertical="center"/>
      <protection/>
    </xf>
    <xf numFmtId="165" fontId="3" fillId="0" borderId="125" xfId="0" applyNumberFormat="1" applyFont="1" applyBorder="1" applyAlignment="1" applyProtection="1">
      <alignment vertical="center" wrapText="1"/>
      <protection/>
    </xf>
    <xf numFmtId="165" fontId="7" fillId="0" borderId="49" xfId="0" applyNumberFormat="1" applyFont="1" applyFill="1" applyBorder="1" applyAlignment="1" applyProtection="1">
      <alignment horizontal="center" vertical="center"/>
      <protection/>
    </xf>
    <xf numFmtId="164" fontId="12" fillId="2" borderId="18" xfId="0" applyFont="1" applyFill="1" applyBorder="1" applyAlignment="1">
      <alignment horizontal="left" vertical="center" wrapText="1"/>
    </xf>
    <xf numFmtId="165" fontId="11" fillId="2" borderId="108" xfId="0" applyNumberFormat="1" applyFont="1" applyFill="1" applyBorder="1" applyAlignment="1" applyProtection="1">
      <alignment horizontal="center" vertical="center"/>
      <protection/>
    </xf>
    <xf numFmtId="165" fontId="11" fillId="2" borderId="37" xfId="0" applyNumberFormat="1" applyFont="1" applyFill="1" applyBorder="1" applyAlignment="1" applyProtection="1">
      <alignment horizontal="center" vertical="center"/>
      <protection/>
    </xf>
    <xf numFmtId="165" fontId="11" fillId="2" borderId="31" xfId="0" applyNumberFormat="1" applyFont="1" applyFill="1" applyBorder="1" applyAlignment="1" applyProtection="1">
      <alignment horizontal="center" vertical="center"/>
      <protection/>
    </xf>
    <xf numFmtId="166" fontId="11" fillId="2" borderId="109" xfId="0" applyNumberFormat="1" applyFont="1" applyFill="1" applyBorder="1" applyAlignment="1">
      <alignment vertical="center"/>
    </xf>
    <xf numFmtId="166" fontId="11" fillId="2" borderId="110" xfId="0" applyNumberFormat="1" applyFont="1" applyFill="1" applyBorder="1" applyAlignment="1">
      <alignment vertical="center"/>
    </xf>
    <xf numFmtId="166" fontId="11" fillId="2" borderId="111" xfId="0" applyNumberFormat="1" applyFont="1" applyFill="1" applyBorder="1" applyAlignment="1">
      <alignment vertical="center"/>
    </xf>
    <xf numFmtId="164" fontId="11" fillId="0" borderId="56" xfId="0" applyFont="1" applyFill="1" applyBorder="1" applyAlignment="1">
      <alignment horizontal="left" vertical="center" wrapText="1"/>
    </xf>
    <xf numFmtId="165" fontId="11" fillId="0" borderId="56" xfId="0" applyNumberFormat="1" applyFont="1" applyFill="1" applyBorder="1" applyAlignment="1" applyProtection="1">
      <alignment horizontal="center" vertical="center"/>
      <protection/>
    </xf>
    <xf numFmtId="166" fontId="11" fillId="0" borderId="56" xfId="0" applyNumberFormat="1" applyFont="1" applyFill="1" applyBorder="1" applyAlignment="1">
      <alignment vertical="center"/>
    </xf>
    <xf numFmtId="164" fontId="11" fillId="0" borderId="0" xfId="0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 applyProtection="1">
      <alignment horizontal="center" vertical="center"/>
      <protection/>
    </xf>
    <xf numFmtId="166" fontId="11" fillId="0" borderId="0" xfId="0" applyNumberFormat="1" applyFont="1" applyFill="1" applyBorder="1" applyAlignment="1">
      <alignment vertical="center"/>
    </xf>
    <xf numFmtId="165" fontId="12" fillId="5" borderId="14" xfId="0" applyNumberFormat="1" applyFont="1" applyFill="1" applyBorder="1" applyAlignment="1" applyProtection="1">
      <alignment vertical="center" wrapText="1"/>
      <protection/>
    </xf>
    <xf numFmtId="165" fontId="11" fillId="5" borderId="16" xfId="0" applyNumberFormat="1" applyFont="1" applyFill="1" applyBorder="1" applyAlignment="1" applyProtection="1">
      <alignment horizontal="center" vertical="center"/>
      <protection/>
    </xf>
    <xf numFmtId="165" fontId="11" fillId="5" borderId="121" xfId="0" applyNumberFormat="1" applyFont="1" applyFill="1" applyBorder="1" applyAlignment="1" applyProtection="1">
      <alignment horizontal="center" vertical="center"/>
      <protection/>
    </xf>
    <xf numFmtId="165" fontId="11" fillId="5" borderId="15" xfId="0" applyNumberFormat="1" applyFont="1" applyFill="1" applyBorder="1" applyAlignment="1" applyProtection="1">
      <alignment horizontal="center" vertical="center"/>
      <protection/>
    </xf>
    <xf numFmtId="166" fontId="11" fillId="5" borderId="14" xfId="0" applyNumberFormat="1" applyFont="1" applyFill="1" applyBorder="1" applyAlignment="1">
      <alignment vertical="center"/>
    </xf>
    <xf numFmtId="166" fontId="11" fillId="5" borderId="16" xfId="0" applyNumberFormat="1" applyFont="1" applyFill="1" applyBorder="1" applyAlignment="1">
      <alignment vertical="center"/>
    </xf>
    <xf numFmtId="166" fontId="11" fillId="5" borderId="17" xfId="0" applyNumberFormat="1" applyFont="1" applyFill="1" applyBorder="1" applyAlignment="1">
      <alignment vertical="center"/>
    </xf>
    <xf numFmtId="166" fontId="11" fillId="5" borderId="133" xfId="0" applyNumberFormat="1" applyFont="1" applyFill="1" applyBorder="1" applyAlignment="1">
      <alignment vertical="center"/>
    </xf>
    <xf numFmtId="166" fontId="11" fillId="5" borderId="134" xfId="0" applyNumberFormat="1" applyFont="1" applyFill="1" applyBorder="1" applyAlignment="1">
      <alignment vertical="center"/>
    </xf>
    <xf numFmtId="166" fontId="11" fillId="5" borderId="135" xfId="0" applyNumberFormat="1" applyFont="1" applyFill="1" applyBorder="1" applyAlignment="1">
      <alignment vertical="center"/>
    </xf>
    <xf numFmtId="165" fontId="7" fillId="0" borderId="132" xfId="0" applyNumberFormat="1" applyFont="1" applyBorder="1" applyAlignment="1" applyProtection="1">
      <alignment vertical="center" wrapText="1"/>
      <protection/>
    </xf>
    <xf numFmtId="165" fontId="7" fillId="0" borderId="112" xfId="0" applyNumberFormat="1" applyFont="1" applyFill="1" applyBorder="1" applyAlignment="1" applyProtection="1">
      <alignment horizontal="left" vertical="center" wrapText="1"/>
      <protection/>
    </xf>
    <xf numFmtId="164" fontId="7" fillId="0" borderId="53" xfId="0" applyFont="1" applyBorder="1" applyAlignment="1">
      <alignment horizontal="center" vertical="center"/>
    </xf>
    <xf numFmtId="165" fontId="7" fillId="0" borderId="64" xfId="0" applyNumberFormat="1" applyFont="1" applyBorder="1" applyAlignment="1" applyProtection="1">
      <alignment horizontal="center" vertical="center"/>
      <protection/>
    </xf>
    <xf numFmtId="165" fontId="7" fillId="0" borderId="120" xfId="0" applyNumberFormat="1" applyFont="1" applyFill="1" applyBorder="1" applyAlignment="1" applyProtection="1">
      <alignment horizontal="left" vertical="center" wrapText="1"/>
      <protection/>
    </xf>
    <xf numFmtId="166" fontId="11" fillId="9" borderId="18" xfId="0" applyNumberFormat="1" applyFont="1" applyFill="1" applyBorder="1" applyAlignment="1">
      <alignment vertical="center"/>
    </xf>
    <xf numFmtId="166" fontId="11" fillId="9" borderId="37" xfId="0" applyNumberFormat="1" applyFont="1" applyFill="1" applyBorder="1" applyAlignment="1">
      <alignment vertical="center"/>
    </xf>
    <xf numFmtId="166" fontId="11" fillId="9" borderId="38" xfId="0" applyNumberFormat="1" applyFont="1" applyFill="1" applyBorder="1" applyAlignment="1">
      <alignment vertical="center"/>
    </xf>
    <xf numFmtId="166" fontId="11" fillId="9" borderId="109" xfId="0" applyNumberFormat="1" applyFont="1" applyFill="1" applyBorder="1" applyAlignment="1">
      <alignment vertical="center"/>
    </xf>
    <xf numFmtId="166" fontId="11" fillId="9" borderId="110" xfId="0" applyNumberFormat="1" applyFont="1" applyFill="1" applyBorder="1" applyAlignment="1">
      <alignment vertical="center"/>
    </xf>
    <xf numFmtId="166" fontId="11" fillId="9" borderId="111" xfId="0" applyNumberFormat="1" applyFont="1" applyFill="1" applyBorder="1" applyAlignment="1">
      <alignment vertical="center"/>
    </xf>
    <xf numFmtId="164" fontId="9" fillId="0" borderId="32" xfId="0" applyFont="1" applyBorder="1" applyAlignment="1">
      <alignment horizontal="center" vertical="center" textRotation="90" wrapText="1"/>
    </xf>
    <xf numFmtId="165" fontId="7" fillId="0" borderId="21" xfId="0" applyNumberFormat="1" applyFont="1" applyFill="1" applyBorder="1" applyAlignment="1" applyProtection="1">
      <alignment horizontal="center" vertical="center"/>
      <protection/>
    </xf>
    <xf numFmtId="164" fontId="9" fillId="0" borderId="61" xfId="0" applyFont="1" applyBorder="1" applyAlignment="1">
      <alignment vertical="center" wrapText="1"/>
    </xf>
    <xf numFmtId="165" fontId="7" fillId="0" borderId="61" xfId="0" applyNumberFormat="1" applyFont="1" applyBorder="1" applyAlignment="1">
      <alignment horizontal="center" vertical="center"/>
    </xf>
    <xf numFmtId="165" fontId="7" fillId="0" borderId="29" xfId="0" applyNumberFormat="1" applyFont="1" applyFill="1" applyBorder="1" applyAlignment="1" applyProtection="1">
      <alignment vertical="center" wrapText="1"/>
      <protection/>
    </xf>
    <xf numFmtId="165" fontId="7" fillId="0" borderId="132" xfId="0" applyNumberFormat="1" applyFont="1" applyFill="1" applyBorder="1" applyAlignment="1" applyProtection="1">
      <alignment horizontal="center" vertical="center"/>
      <protection/>
    </xf>
    <xf numFmtId="165" fontId="7" fillId="4" borderId="125" xfId="0" applyNumberFormat="1" applyFont="1" applyFill="1" applyBorder="1" applyAlignment="1" applyProtection="1">
      <alignment horizontal="center" vertical="center"/>
      <protection/>
    </xf>
    <xf numFmtId="165" fontId="7" fillId="4" borderId="21" xfId="0" applyNumberFormat="1" applyFont="1" applyFill="1" applyBorder="1" applyAlignment="1" applyProtection="1">
      <alignment horizontal="center" vertical="center"/>
      <protection/>
    </xf>
    <xf numFmtId="165" fontId="7" fillId="4" borderId="19" xfId="0" applyNumberFormat="1" applyFont="1" applyFill="1" applyBorder="1" applyAlignment="1" applyProtection="1">
      <alignment horizontal="center" vertical="center"/>
      <protection/>
    </xf>
    <xf numFmtId="164" fontId="9" fillId="0" borderId="60" xfId="0" applyFont="1" applyBorder="1" applyAlignment="1">
      <alignment horizontal="center" vertical="center" wrapText="1"/>
    </xf>
    <xf numFmtId="165" fontId="12" fillId="2" borderId="32" xfId="0" applyNumberFormat="1" applyFont="1" applyFill="1" applyBorder="1" applyAlignment="1" applyProtection="1">
      <alignment horizontal="left" vertical="center" wrapText="1"/>
      <protection/>
    </xf>
    <xf numFmtId="165" fontId="11" fillId="0" borderId="47" xfId="0" applyNumberFormat="1" applyFont="1" applyFill="1" applyBorder="1" applyAlignment="1" applyProtection="1">
      <alignment horizontal="left" vertical="center" wrapText="1"/>
      <protection/>
    </xf>
    <xf numFmtId="165" fontId="6" fillId="0" borderId="47" xfId="0" applyNumberFormat="1" applyFont="1" applyFill="1" applyBorder="1" applyAlignment="1" applyProtection="1">
      <alignment vertical="center" wrapText="1"/>
      <protection/>
    </xf>
    <xf numFmtId="166" fontId="11" fillId="0" borderId="65" xfId="0" applyNumberFormat="1" applyFont="1" applyFill="1" applyBorder="1" applyAlignment="1">
      <alignment vertical="center"/>
    </xf>
    <xf numFmtId="166" fontId="11" fillId="0" borderId="144" xfId="0" applyNumberFormat="1" applyFont="1" applyFill="1" applyBorder="1" applyAlignment="1">
      <alignment horizontal="center" vertical="center"/>
    </xf>
    <xf numFmtId="166" fontId="11" fillId="0" borderId="146" xfId="0" applyNumberFormat="1" applyFont="1" applyFill="1" applyBorder="1" applyAlignment="1">
      <alignment vertical="center"/>
    </xf>
    <xf numFmtId="166" fontId="11" fillId="0" borderId="147" xfId="0" applyNumberFormat="1" applyFont="1" applyFill="1" applyBorder="1" applyAlignment="1">
      <alignment horizontal="center" vertical="center"/>
    </xf>
    <xf numFmtId="166" fontId="11" fillId="0" borderId="148" xfId="0" applyNumberFormat="1" applyFont="1" applyFill="1" applyBorder="1" applyAlignment="1">
      <alignment horizontal="center" vertical="center"/>
    </xf>
    <xf numFmtId="166" fontId="11" fillId="0" borderId="149" xfId="0" applyNumberFormat="1" applyFont="1" applyFill="1" applyBorder="1" applyAlignment="1">
      <alignment horizontal="center" vertical="center"/>
    </xf>
    <xf numFmtId="166" fontId="11" fillId="0" borderId="147" xfId="0" applyNumberFormat="1" applyFont="1" applyFill="1" applyBorder="1" applyAlignment="1">
      <alignment vertical="center"/>
    </xf>
    <xf numFmtId="166" fontId="11" fillId="0" borderId="148" xfId="0" applyNumberFormat="1" applyFont="1" applyFill="1" applyBorder="1" applyAlignment="1">
      <alignment vertical="center"/>
    </xf>
    <xf numFmtId="166" fontId="11" fillId="0" borderId="149" xfId="0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 applyProtection="1">
      <alignment horizontal="left" vertical="center" wrapText="1"/>
      <protection/>
    </xf>
    <xf numFmtId="165" fontId="6" fillId="0" borderId="0" xfId="0" applyNumberFormat="1" applyFont="1" applyFill="1" applyBorder="1" applyAlignment="1" applyProtection="1">
      <alignment vertical="center" wrapText="1"/>
      <protection/>
    </xf>
    <xf numFmtId="166" fontId="11" fillId="0" borderId="48" xfId="0" applyNumberFormat="1" applyFont="1" applyFill="1" applyBorder="1" applyAlignment="1">
      <alignment vertical="center"/>
    </xf>
    <xf numFmtId="166" fontId="11" fillId="0" borderId="50" xfId="0" applyNumberFormat="1" applyFont="1" applyFill="1" applyBorder="1" applyAlignment="1">
      <alignment vertical="center"/>
    </xf>
    <xf numFmtId="166" fontId="11" fillId="0" borderId="51" xfId="0" applyNumberFormat="1" applyFont="1" applyFill="1" applyBorder="1" applyAlignment="1">
      <alignment vertical="center"/>
    </xf>
    <xf numFmtId="166" fontId="11" fillId="0" borderId="122" xfId="0" applyNumberFormat="1" applyFont="1" applyFill="1" applyBorder="1" applyAlignment="1">
      <alignment vertical="center"/>
    </xf>
    <xf numFmtId="166" fontId="11" fillId="0" borderId="123" xfId="0" applyNumberFormat="1" applyFont="1" applyFill="1" applyBorder="1" applyAlignment="1">
      <alignment vertical="center"/>
    </xf>
    <xf numFmtId="166" fontId="11" fillId="0" borderId="124" xfId="0" applyNumberFormat="1" applyFont="1" applyFill="1" applyBorder="1" applyAlignment="1">
      <alignment vertical="center"/>
    </xf>
    <xf numFmtId="165" fontId="12" fillId="2" borderId="2" xfId="0" applyNumberFormat="1" applyFont="1" applyFill="1" applyBorder="1" applyAlignment="1" applyProtection="1">
      <alignment horizontal="left" vertical="center" wrapText="1"/>
      <protection/>
    </xf>
    <xf numFmtId="165" fontId="11" fillId="2" borderId="9" xfId="0" applyNumberFormat="1" applyFont="1" applyFill="1" applyBorder="1" applyAlignment="1" applyProtection="1">
      <alignment horizontal="center" vertical="center"/>
      <protection/>
    </xf>
    <xf numFmtId="165" fontId="11" fillId="2" borderId="8" xfId="0" applyNumberFormat="1" applyFont="1" applyFill="1" applyBorder="1" applyAlignment="1" applyProtection="1">
      <alignment horizontal="center" vertical="center"/>
      <protection/>
    </xf>
    <xf numFmtId="166" fontId="7" fillId="2" borderId="2" xfId="0" applyNumberFormat="1" applyFont="1" applyFill="1" applyBorder="1" applyAlignment="1">
      <alignment vertical="center"/>
    </xf>
    <xf numFmtId="166" fontId="7" fillId="2" borderId="9" xfId="0" applyNumberFormat="1" applyFont="1" applyFill="1" applyBorder="1" applyAlignment="1">
      <alignment vertical="center"/>
    </xf>
    <xf numFmtId="166" fontId="7" fillId="2" borderId="3" xfId="0" applyNumberFormat="1" applyFont="1" applyFill="1" applyBorder="1" applyAlignment="1">
      <alignment vertical="center"/>
    </xf>
    <xf numFmtId="166" fontId="7" fillId="2" borderId="95" xfId="0" applyNumberFormat="1" applyFont="1" applyFill="1" applyBorder="1" applyAlignment="1">
      <alignment vertical="center"/>
    </xf>
    <xf numFmtId="166" fontId="7" fillId="2" borderId="96" xfId="0" applyNumberFormat="1" applyFont="1" applyFill="1" applyBorder="1" applyAlignment="1">
      <alignment vertical="center"/>
    </xf>
    <xf numFmtId="166" fontId="7" fillId="2" borderId="97" xfId="0" applyNumberFormat="1" applyFont="1" applyFill="1" applyBorder="1" applyAlignment="1">
      <alignment vertical="center"/>
    </xf>
    <xf numFmtId="165" fontId="9" fillId="0" borderId="48" xfId="0" applyNumberFormat="1" applyFont="1" applyBorder="1" applyAlignment="1" applyProtection="1">
      <alignment horizontal="center" vertical="center" textRotation="90" wrapText="1"/>
      <protection/>
    </xf>
    <xf numFmtId="164" fontId="11" fillId="5" borderId="150" xfId="0" applyFont="1" applyFill="1" applyBorder="1" applyAlignment="1">
      <alignment vertical="center" wrapText="1"/>
    </xf>
    <xf numFmtId="165" fontId="7" fillId="5" borderId="50" xfId="0" applyNumberFormat="1" applyFont="1" applyFill="1" applyBorder="1" applyAlignment="1" applyProtection="1">
      <alignment horizontal="center" vertical="center" wrapText="1"/>
      <protection/>
    </xf>
    <xf numFmtId="165" fontId="7" fillId="0" borderId="67" xfId="0" applyNumberFormat="1" applyFont="1" applyFill="1" applyBorder="1" applyAlignment="1" applyProtection="1">
      <alignment horizontal="left" vertical="center" wrapText="1"/>
      <protection/>
    </xf>
    <xf numFmtId="165" fontId="7" fillId="0" borderId="29" xfId="0" applyNumberFormat="1" applyFont="1" applyFill="1" applyBorder="1" applyAlignment="1" applyProtection="1">
      <alignment horizontal="center" vertical="center" wrapText="1"/>
      <protection/>
    </xf>
    <xf numFmtId="165" fontId="7" fillId="0" borderId="57" xfId="0" applyNumberFormat="1" applyFont="1" applyFill="1" applyBorder="1" applyAlignment="1" applyProtection="1">
      <alignment horizontal="left" vertical="center" wrapText="1"/>
      <protection/>
    </xf>
    <xf numFmtId="165" fontId="11" fillId="5" borderId="125" xfId="0" applyNumberFormat="1" applyFont="1" applyFill="1" applyBorder="1" applyAlignment="1" applyProtection="1">
      <alignment horizontal="left" vertical="center" wrapText="1"/>
      <protection/>
    </xf>
    <xf numFmtId="164" fontId="7" fillId="5" borderId="21" xfId="0" applyFont="1" applyFill="1" applyBorder="1" applyAlignment="1">
      <alignment horizontal="center" vertical="center" wrapText="1"/>
    </xf>
    <xf numFmtId="165" fontId="7" fillId="0" borderId="67" xfId="0" applyNumberFormat="1" applyFont="1" applyBorder="1" applyAlignment="1" applyProtection="1">
      <alignment vertical="center" wrapText="1"/>
      <protection/>
    </xf>
    <xf numFmtId="165" fontId="7" fillId="0" borderId="71" xfId="0" applyNumberFormat="1" applyFont="1" applyBorder="1" applyAlignment="1" applyProtection="1">
      <alignment vertical="center" wrapText="1"/>
      <protection/>
    </xf>
    <xf numFmtId="165" fontId="7" fillId="0" borderId="60" xfId="0" applyNumberFormat="1" applyFont="1" applyBorder="1" applyAlignment="1">
      <alignment horizontal="center" vertical="center"/>
    </xf>
    <xf numFmtId="164" fontId="7" fillId="9" borderId="67" xfId="0" applyFont="1" applyFill="1" applyBorder="1" applyAlignment="1">
      <alignment vertical="center" wrapText="1"/>
    </xf>
    <xf numFmtId="165" fontId="7" fillId="9" borderId="25" xfId="0" applyNumberFormat="1" applyFont="1" applyFill="1" applyBorder="1" applyAlignment="1" applyProtection="1">
      <alignment horizontal="center" vertical="center"/>
      <protection/>
    </xf>
    <xf numFmtId="165" fontId="7" fillId="9" borderId="23" xfId="0" applyNumberFormat="1" applyFont="1" applyFill="1" applyBorder="1" applyAlignment="1" applyProtection="1">
      <alignment horizontal="center" vertical="center"/>
      <protection/>
    </xf>
    <xf numFmtId="166" fontId="7" fillId="9" borderId="24" xfId="0" applyNumberFormat="1" applyFont="1" applyFill="1" applyBorder="1" applyAlignment="1">
      <alignment vertical="center"/>
    </xf>
    <xf numFmtId="166" fontId="7" fillId="9" borderId="25" xfId="0" applyNumberFormat="1" applyFont="1" applyFill="1" applyBorder="1" applyAlignment="1">
      <alignment vertical="center"/>
    </xf>
    <xf numFmtId="166" fontId="7" fillId="9" borderId="26" xfId="0" applyNumberFormat="1" applyFont="1" applyFill="1" applyBorder="1" applyAlignment="1">
      <alignment vertical="center"/>
    </xf>
    <xf numFmtId="166" fontId="7" fillId="9" borderId="116" xfId="0" applyNumberFormat="1" applyFont="1" applyFill="1" applyBorder="1" applyAlignment="1">
      <alignment vertical="center"/>
    </xf>
    <xf numFmtId="166" fontId="7" fillId="9" borderId="117" xfId="0" applyNumberFormat="1" applyFont="1" applyFill="1" applyBorder="1" applyAlignment="1">
      <alignment vertical="center"/>
    </xf>
    <xf numFmtId="166" fontId="7" fillId="9" borderId="118" xfId="0" applyNumberFormat="1" applyFont="1" applyFill="1" applyBorder="1" applyAlignment="1">
      <alignment vertical="center"/>
    </xf>
    <xf numFmtId="164" fontId="3" fillId="0" borderId="23" xfId="0" applyFont="1" applyBorder="1" applyAlignment="1">
      <alignment vertical="center" wrapText="1"/>
    </xf>
    <xf numFmtId="164" fontId="3" fillId="0" borderId="27" xfId="0" applyFont="1" applyBorder="1" applyAlignment="1">
      <alignment vertical="center" wrapText="1"/>
    </xf>
    <xf numFmtId="166" fontId="21" fillId="0" borderId="106" xfId="0" applyNumberFormat="1" applyFont="1" applyBorder="1" applyAlignment="1">
      <alignment vertical="center"/>
    </xf>
    <xf numFmtId="165" fontId="7" fillId="0" borderId="53" xfId="0" applyNumberFormat="1" applyFont="1" applyFill="1" applyBorder="1" applyAlignment="1" applyProtection="1">
      <alignment horizontal="left" vertical="center" wrapText="1"/>
      <protection/>
    </xf>
    <xf numFmtId="165" fontId="7" fillId="0" borderId="152" xfId="0" applyNumberFormat="1" applyFont="1" applyBorder="1" applyAlignment="1">
      <alignment horizontal="center" vertical="center" wrapText="1"/>
    </xf>
    <xf numFmtId="165" fontId="7" fillId="0" borderId="152" xfId="0" applyNumberFormat="1" applyFont="1" applyBorder="1" applyAlignment="1">
      <alignment horizontal="center" vertical="center"/>
    </xf>
    <xf numFmtId="165" fontId="7" fillId="0" borderId="53" xfId="0" applyNumberFormat="1" applyFont="1" applyBorder="1" applyAlignment="1">
      <alignment horizontal="center" vertical="center"/>
    </xf>
    <xf numFmtId="165" fontId="7" fillId="0" borderId="64" xfId="0" applyNumberFormat="1" applyFont="1" applyBorder="1" applyAlignment="1">
      <alignment horizontal="center" vertical="center"/>
    </xf>
    <xf numFmtId="164" fontId="0" fillId="0" borderId="47" xfId="0" applyBorder="1" applyAlignment="1">
      <alignment vertical="center" wrapText="1"/>
    </xf>
    <xf numFmtId="165" fontId="7" fillId="0" borderId="47" xfId="0" applyNumberFormat="1" applyFont="1" applyFill="1" applyBorder="1" applyAlignment="1" applyProtection="1">
      <alignment horizontal="left" vertical="center" wrapText="1"/>
      <protection/>
    </xf>
    <xf numFmtId="165" fontId="7" fillId="0" borderId="47" xfId="0" applyNumberFormat="1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 applyProtection="1">
      <alignment horizontal="left" vertical="center" wrapText="1"/>
      <protection/>
    </xf>
    <xf numFmtId="165" fontId="7" fillId="0" borderId="0" xfId="0" applyNumberFormat="1" applyFont="1" applyBorder="1" applyAlignment="1">
      <alignment horizontal="center" vertical="center" wrapText="1"/>
    </xf>
    <xf numFmtId="165" fontId="12" fillId="2" borderId="33" xfId="0" applyNumberFormat="1" applyFont="1" applyFill="1" applyBorder="1" applyAlignment="1" applyProtection="1">
      <alignment horizontal="left" vertical="center" wrapText="1"/>
      <protection/>
    </xf>
    <xf numFmtId="165" fontId="11" fillId="2" borderId="34" xfId="0" applyNumberFormat="1" applyFont="1" applyFill="1" applyBorder="1" applyAlignment="1" applyProtection="1">
      <alignment horizontal="center" vertical="center"/>
      <protection/>
    </xf>
    <xf numFmtId="166" fontId="7" fillId="2" borderId="33" xfId="0" applyNumberFormat="1" applyFont="1" applyFill="1" applyBorder="1" applyAlignment="1">
      <alignment vertical="center"/>
    </xf>
    <xf numFmtId="166" fontId="7" fillId="2" borderId="35" xfId="0" applyNumberFormat="1" applyFont="1" applyFill="1" applyBorder="1" applyAlignment="1">
      <alignment vertical="center"/>
    </xf>
    <xf numFmtId="166" fontId="7" fillId="2" borderId="36" xfId="0" applyNumberFormat="1" applyFont="1" applyFill="1" applyBorder="1" applyAlignment="1">
      <alignment vertical="center"/>
    </xf>
    <xf numFmtId="166" fontId="7" fillId="2" borderId="140" xfId="0" applyNumberFormat="1" applyFont="1" applyFill="1" applyBorder="1" applyAlignment="1">
      <alignment vertical="center"/>
    </xf>
    <xf numFmtId="166" fontId="7" fillId="2" borderId="141" xfId="0" applyNumberFormat="1" applyFont="1" applyFill="1" applyBorder="1" applyAlignment="1">
      <alignment vertical="center"/>
    </xf>
    <xf numFmtId="166" fontId="7" fillId="2" borderId="142" xfId="0" applyNumberFormat="1" applyFont="1" applyFill="1" applyBorder="1" applyAlignment="1">
      <alignment vertical="center"/>
    </xf>
    <xf numFmtId="165" fontId="3" fillId="0" borderId="121" xfId="0" applyNumberFormat="1" applyFont="1" applyBorder="1" applyAlignment="1" applyProtection="1">
      <alignment vertical="center" wrapText="1"/>
      <protection/>
    </xf>
    <xf numFmtId="166" fontId="7" fillId="5" borderId="14" xfId="0" applyNumberFormat="1" applyFont="1" applyFill="1" applyBorder="1" applyAlignment="1">
      <alignment vertical="center"/>
    </xf>
    <xf numFmtId="166" fontId="7" fillId="5" borderId="16" xfId="0" applyNumberFormat="1" applyFont="1" applyFill="1" applyBorder="1" applyAlignment="1">
      <alignment vertical="center"/>
    </xf>
    <xf numFmtId="166" fontId="7" fillId="5" borderId="17" xfId="0" applyNumberFormat="1" applyFont="1" applyFill="1" applyBorder="1" applyAlignment="1">
      <alignment vertical="center"/>
    </xf>
    <xf numFmtId="166" fontId="7" fillId="5" borderId="133" xfId="0" applyNumberFormat="1" applyFont="1" applyFill="1" applyBorder="1" applyAlignment="1">
      <alignment vertical="center"/>
    </xf>
    <xf numFmtId="166" fontId="7" fillId="5" borderId="134" xfId="0" applyNumberFormat="1" applyFont="1" applyFill="1" applyBorder="1" applyAlignment="1">
      <alignment vertical="center"/>
    </xf>
    <xf numFmtId="166" fontId="7" fillId="5" borderId="135" xfId="0" applyNumberFormat="1" applyFont="1" applyFill="1" applyBorder="1" applyAlignment="1">
      <alignment vertical="center"/>
    </xf>
    <xf numFmtId="165" fontId="3" fillId="0" borderId="37" xfId="0" applyNumberFormat="1" applyFont="1" applyFill="1" applyBorder="1" applyAlignment="1" applyProtection="1">
      <alignment vertical="center" wrapText="1"/>
      <protection/>
    </xf>
    <xf numFmtId="165" fontId="7" fillId="5" borderId="37" xfId="0" applyNumberFormat="1" applyFont="1" applyFill="1" applyBorder="1" applyAlignment="1">
      <alignment horizontal="center" vertical="center"/>
    </xf>
    <xf numFmtId="165" fontId="9" fillId="0" borderId="121" xfId="0" applyNumberFormat="1" applyFont="1" applyFill="1" applyBorder="1" applyAlignment="1" applyProtection="1">
      <alignment horizontal="center" vertical="center" wrapText="1"/>
      <protection/>
    </xf>
    <xf numFmtId="165" fontId="7" fillId="0" borderId="41" xfId="0" applyNumberFormat="1" applyFont="1" applyBorder="1" applyAlignment="1" applyProtection="1">
      <alignment vertical="center" wrapText="1"/>
      <protection/>
    </xf>
    <xf numFmtId="164" fontId="7" fillId="0" borderId="16" xfId="0" applyFont="1" applyBorder="1" applyAlignment="1">
      <alignment horizontal="center" vertical="center" wrapText="1"/>
    </xf>
    <xf numFmtId="165" fontId="7" fillId="0" borderId="41" xfId="0" applyNumberFormat="1" applyFont="1" applyBorder="1" applyAlignment="1" applyProtection="1">
      <alignment horizontal="center" vertical="center"/>
      <protection/>
    </xf>
    <xf numFmtId="165" fontId="7" fillId="0" borderId="40" xfId="0" applyNumberFormat="1" applyFont="1" applyBorder="1" applyAlignment="1" applyProtection="1">
      <alignment horizontal="center" vertical="center"/>
      <protection/>
    </xf>
    <xf numFmtId="165" fontId="3" fillId="0" borderId="108" xfId="0" applyNumberFormat="1" applyFont="1" applyBorder="1" applyAlignment="1" applyProtection="1">
      <alignment vertical="center" wrapText="1"/>
      <protection/>
    </xf>
    <xf numFmtId="165" fontId="7" fillId="0" borderId="152" xfId="0" applyNumberFormat="1" applyFont="1" applyFill="1" applyBorder="1" applyAlignment="1" applyProtection="1">
      <alignment vertical="center" wrapText="1"/>
      <protection/>
    </xf>
    <xf numFmtId="164" fontId="0" fillId="0" borderId="47" xfId="0" applyBorder="1" applyAlignment="1">
      <alignment horizontal="center" vertical="center"/>
    </xf>
    <xf numFmtId="165" fontId="9" fillId="0" borderId="1" xfId="0" applyNumberFormat="1" applyFont="1" applyBorder="1" applyAlignment="1" applyProtection="1">
      <alignment horizontal="center" vertical="center" textRotation="90" wrapText="1"/>
      <protection/>
    </xf>
    <xf numFmtId="164" fontId="0" fillId="0" borderId="1" xfId="0" applyBorder="1" applyAlignment="1">
      <alignment vertical="center" wrapText="1"/>
    </xf>
    <xf numFmtId="164" fontId="0" fillId="0" borderId="1" xfId="0" applyBorder="1" applyAlignment="1">
      <alignment horizontal="center" vertical="center"/>
    </xf>
    <xf numFmtId="165" fontId="7" fillId="0" borderId="1" xfId="0" applyNumberFormat="1" applyFont="1" applyFill="1" applyBorder="1" applyAlignment="1" applyProtection="1">
      <alignment horizontal="center" vertical="center"/>
      <protection/>
    </xf>
    <xf numFmtId="166" fontId="7" fillId="0" borderId="1" xfId="0" applyNumberFormat="1" applyFont="1" applyBorder="1" applyAlignment="1">
      <alignment vertical="center"/>
    </xf>
    <xf numFmtId="165" fontId="11" fillId="2" borderId="155" xfId="0" applyNumberFormat="1" applyFont="1" applyFill="1" applyBorder="1" applyAlignment="1" applyProtection="1">
      <alignment horizontal="center" vertical="center" wrapText="1"/>
      <protection/>
    </xf>
    <xf numFmtId="165" fontId="7" fillId="2" borderId="144" xfId="0" applyNumberFormat="1" applyFont="1" applyFill="1" applyBorder="1" applyAlignment="1" applyProtection="1">
      <alignment horizontal="center" vertical="center"/>
      <protection/>
    </xf>
    <xf numFmtId="165" fontId="11" fillId="3" borderId="9" xfId="0" applyNumberFormat="1" applyFont="1" applyFill="1" applyBorder="1" applyAlignment="1" applyProtection="1">
      <alignment horizontal="center" vertical="center" wrapText="1"/>
      <protection/>
    </xf>
    <xf numFmtId="165" fontId="11" fillId="5" borderId="14" xfId="0" applyNumberFormat="1" applyFont="1" applyFill="1" applyBorder="1" applyAlignment="1" applyProtection="1">
      <alignment vertical="center" wrapText="1"/>
      <protection/>
    </xf>
    <xf numFmtId="165" fontId="7" fillId="0" borderId="32" xfId="0" applyNumberFormat="1" applyFont="1" applyFill="1" applyBorder="1" applyAlignment="1" applyProtection="1">
      <alignment horizontal="center" vertical="center" textRotation="90" wrapText="1"/>
      <protection/>
    </xf>
    <xf numFmtId="165" fontId="7" fillId="0" borderId="21" xfId="0" applyNumberFormat="1" applyFont="1" applyBorder="1" applyAlignment="1" applyProtection="1">
      <alignment horizontal="center" vertical="center"/>
      <protection/>
    </xf>
    <xf numFmtId="165" fontId="7" fillId="0" borderId="19" xfId="0" applyNumberFormat="1" applyFont="1" applyBorder="1" applyAlignment="1" applyProtection="1">
      <alignment horizontal="center" vertical="center"/>
      <protection/>
    </xf>
    <xf numFmtId="165" fontId="7" fillId="0" borderId="25" xfId="0" applyNumberFormat="1" applyFont="1" applyBorder="1" applyAlignment="1" applyProtection="1">
      <alignment horizontal="left" vertical="center" wrapText="1"/>
      <protection/>
    </xf>
    <xf numFmtId="165" fontId="11" fillId="9" borderId="32" xfId="0" applyNumberFormat="1" applyFont="1" applyFill="1" applyBorder="1" applyAlignment="1" applyProtection="1">
      <alignment vertical="center" wrapText="1"/>
      <protection/>
    </xf>
    <xf numFmtId="165" fontId="9" fillId="0" borderId="5" xfId="0" applyNumberFormat="1" applyFont="1" applyBorder="1" applyAlignment="1" applyProtection="1">
      <alignment horizontal="center" vertical="center" textRotation="90" wrapText="1"/>
      <protection/>
    </xf>
    <xf numFmtId="165" fontId="7" fillId="0" borderId="6" xfId="0" applyNumberFormat="1" applyFont="1" applyBorder="1" applyAlignment="1">
      <alignment horizontal="center" vertical="center"/>
    </xf>
    <xf numFmtId="165" fontId="7" fillId="0" borderId="87" xfId="0" applyNumberFormat="1" applyFont="1" applyBorder="1" applyAlignment="1" applyProtection="1">
      <alignment horizontal="center" vertical="center"/>
      <protection/>
    </xf>
    <xf numFmtId="164" fontId="7" fillId="0" borderId="45" xfId="0" applyFont="1" applyBorder="1" applyAlignment="1">
      <alignment vertical="center" wrapText="1"/>
    </xf>
    <xf numFmtId="165" fontId="3" fillId="0" borderId="47" xfId="0" applyNumberFormat="1" applyFont="1" applyBorder="1" applyAlignment="1" applyProtection="1">
      <alignment vertical="center" wrapText="1"/>
      <protection/>
    </xf>
    <xf numFmtId="164" fontId="3" fillId="0" borderId="47" xfId="0" applyFont="1" applyBorder="1" applyAlignment="1">
      <alignment vertical="center" wrapText="1"/>
    </xf>
    <xf numFmtId="165" fontId="3" fillId="0" borderId="1" xfId="0" applyNumberFormat="1" applyFont="1" applyBorder="1" applyAlignment="1" applyProtection="1">
      <alignment vertical="center" wrapText="1"/>
      <protection/>
    </xf>
    <xf numFmtId="164" fontId="3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 applyProtection="1">
      <alignment horizontal="center" vertical="center"/>
      <protection/>
    </xf>
    <xf numFmtId="165" fontId="11" fillId="2" borderId="1" xfId="0" applyNumberFormat="1" applyFont="1" applyFill="1" applyBorder="1" applyAlignment="1" applyProtection="1">
      <alignment horizontal="center" vertical="center" wrapText="1"/>
      <protection/>
    </xf>
    <xf numFmtId="165" fontId="3" fillId="3" borderId="18" xfId="0" applyNumberFormat="1" applyFont="1" applyFill="1" applyBorder="1" applyAlignment="1" applyProtection="1">
      <alignment vertical="center" wrapText="1"/>
      <protection/>
    </xf>
    <xf numFmtId="165" fontId="7" fillId="3" borderId="55" xfId="0" applyNumberFormat="1" applyFont="1" applyFill="1" applyBorder="1" applyAlignment="1" applyProtection="1">
      <alignment horizontal="center" vertical="center"/>
      <protection/>
    </xf>
    <xf numFmtId="165" fontId="7" fillId="3" borderId="31" xfId="0" applyNumberFormat="1" applyFont="1" applyFill="1" applyBorder="1" applyAlignment="1" applyProtection="1">
      <alignment horizontal="center" vertical="center" wrapText="1"/>
      <protection/>
    </xf>
    <xf numFmtId="165" fontId="7" fillId="3" borderId="37" xfId="0" applyNumberFormat="1" applyFont="1" applyFill="1" applyBorder="1" applyAlignment="1" applyProtection="1">
      <alignment horizontal="center" vertical="center"/>
      <protection/>
    </xf>
    <xf numFmtId="165" fontId="7" fillId="0" borderId="19" xfId="0" applyNumberFormat="1" applyFont="1" applyBorder="1" applyAlignment="1" applyProtection="1">
      <alignment horizontal="center" vertical="center" wrapText="1"/>
      <protection/>
    </xf>
    <xf numFmtId="165" fontId="7" fillId="0" borderId="27" xfId="0" applyNumberFormat="1" applyFont="1" applyBorder="1" applyAlignment="1" applyProtection="1">
      <alignment horizontal="center" vertical="center" wrapText="1"/>
      <protection/>
    </xf>
    <xf numFmtId="165" fontId="7" fillId="3" borderId="31" xfId="0" applyNumberFormat="1" applyFont="1" applyFill="1" applyBorder="1" applyAlignment="1" applyProtection="1">
      <alignment horizontal="center" vertical="center"/>
      <protection/>
    </xf>
    <xf numFmtId="165" fontId="7" fillId="0" borderId="53" xfId="0" applyNumberFormat="1" applyFont="1" applyBorder="1" applyAlignment="1" applyProtection="1">
      <alignment vertical="center" wrapText="1"/>
      <protection/>
    </xf>
    <xf numFmtId="166" fontId="21" fillId="0" borderId="117" xfId="0" applyNumberFormat="1" applyFont="1" applyBorder="1" applyAlignment="1">
      <alignment vertical="center"/>
    </xf>
    <xf numFmtId="164" fontId="3" fillId="0" borderId="21" xfId="0" applyFont="1" applyBorder="1" applyAlignment="1">
      <alignment vertical="center" wrapText="1"/>
    </xf>
    <xf numFmtId="165" fontId="21" fillId="0" borderId="19" xfId="0" applyNumberFormat="1" applyFont="1" applyBorder="1" applyAlignment="1" applyProtection="1">
      <alignment horizontal="center" vertical="center" wrapText="1"/>
      <protection/>
    </xf>
    <xf numFmtId="164" fontId="9" fillId="0" borderId="21" xfId="0" applyFont="1" applyBorder="1" applyAlignment="1">
      <alignment vertical="center" wrapText="1"/>
    </xf>
    <xf numFmtId="165" fontId="9" fillId="0" borderId="16" xfId="0" applyNumberFormat="1" applyFont="1" applyFill="1" applyBorder="1" applyAlignment="1" applyProtection="1">
      <alignment vertical="center" wrapText="1"/>
      <protection/>
    </xf>
    <xf numFmtId="165" fontId="7" fillId="0" borderId="16" xfId="0" applyNumberFormat="1" applyFont="1" applyBorder="1" applyAlignment="1">
      <alignment horizontal="center" vertical="center"/>
    </xf>
    <xf numFmtId="165" fontId="7" fillId="0" borderId="41" xfId="0" applyNumberFormat="1" applyFont="1" applyFill="1" applyBorder="1" applyAlignment="1" applyProtection="1">
      <alignment horizontal="center" vertical="center"/>
      <protection/>
    </xf>
    <xf numFmtId="166" fontId="7" fillId="0" borderId="41" xfId="0" applyNumberFormat="1" applyFont="1" applyFill="1" applyBorder="1" applyAlignment="1">
      <alignment vertical="center"/>
    </xf>
    <xf numFmtId="166" fontId="7" fillId="0" borderId="42" xfId="0" applyNumberFormat="1" applyFont="1" applyFill="1" applyBorder="1" applyAlignment="1">
      <alignment vertical="center"/>
    </xf>
    <xf numFmtId="166" fontId="7" fillId="0" borderId="113" xfId="0" applyNumberFormat="1" applyFont="1" applyFill="1" applyBorder="1" applyAlignment="1">
      <alignment vertical="center"/>
    </xf>
    <xf numFmtId="166" fontId="7" fillId="0" borderId="114" xfId="0" applyNumberFormat="1" applyFont="1" applyFill="1" applyBorder="1" applyAlignment="1">
      <alignment vertical="center"/>
    </xf>
    <xf numFmtId="166" fontId="7" fillId="0" borderId="115" xfId="0" applyNumberFormat="1" applyFont="1" applyFill="1" applyBorder="1" applyAlignment="1">
      <alignment vertical="center"/>
    </xf>
    <xf numFmtId="164" fontId="9" fillId="0" borderId="49" xfId="0" applyFont="1" applyBorder="1" applyAlignment="1">
      <alignment horizontal="center" vertical="center" wrapText="1"/>
    </xf>
    <xf numFmtId="165" fontId="3" fillId="0" borderId="50" xfId="0" applyNumberFormat="1" applyFont="1" applyFill="1" applyBorder="1" applyAlignment="1" applyProtection="1">
      <alignment vertical="center" wrapText="1"/>
      <protection/>
    </xf>
    <xf numFmtId="165" fontId="7" fillId="0" borderId="150" xfId="0" applyNumberFormat="1" applyFont="1" applyFill="1" applyBorder="1" applyAlignment="1" applyProtection="1">
      <alignment horizontal="center" vertical="center" wrapText="1"/>
      <protection/>
    </xf>
    <xf numFmtId="165" fontId="7" fillId="0" borderId="27" xfId="0" applyNumberFormat="1" applyFont="1" applyFill="1" applyBorder="1" applyAlignment="1" applyProtection="1">
      <alignment vertical="center" wrapText="1"/>
      <protection/>
    </xf>
    <xf numFmtId="165" fontId="7" fillId="0" borderId="37" xfId="0" applyNumberFormat="1" applyFont="1" applyBorder="1" applyAlignment="1">
      <alignment horizontal="center" vertical="center" wrapText="1"/>
    </xf>
    <xf numFmtId="165" fontId="7" fillId="0" borderId="37" xfId="0" applyNumberFormat="1" applyFont="1" applyBorder="1" applyAlignment="1">
      <alignment horizontal="center" vertical="center"/>
    </xf>
    <xf numFmtId="164" fontId="7" fillId="0" borderId="50" xfId="0" applyFont="1" applyBorder="1" applyAlignment="1">
      <alignment vertical="center" wrapText="1"/>
    </xf>
    <xf numFmtId="165" fontId="7" fillId="0" borderId="50" xfId="0" applyNumberFormat="1" applyFont="1" applyBorder="1" applyAlignment="1">
      <alignment horizontal="center" vertical="center" wrapText="1"/>
    </xf>
    <xf numFmtId="165" fontId="3" fillId="3" borderId="18" xfId="0" applyNumberFormat="1" applyFont="1" applyFill="1" applyBorder="1" applyAlignment="1" applyProtection="1">
      <alignment horizontal="left" vertical="center" wrapText="1"/>
      <protection/>
    </xf>
    <xf numFmtId="164" fontId="9" fillId="0" borderId="5" xfId="0" applyFont="1" applyBorder="1" applyAlignment="1">
      <alignment horizontal="center" vertical="center" textRotation="90" wrapText="1"/>
    </xf>
    <xf numFmtId="165" fontId="7" fillId="0" borderId="64" xfId="0" applyNumberFormat="1" applyFont="1" applyFill="1" applyBorder="1" applyAlignment="1" applyProtection="1">
      <alignment horizontal="center" vertical="center"/>
      <protection/>
    </xf>
    <xf numFmtId="165" fontId="9" fillId="0" borderId="6" xfId="0" applyNumberFormat="1" applyFont="1" applyBorder="1" applyAlignment="1" applyProtection="1">
      <alignment horizontal="center" vertical="center" wrapText="1"/>
      <protection/>
    </xf>
    <xf numFmtId="165" fontId="7" fillId="0" borderId="6" xfId="0" applyNumberFormat="1" applyFont="1" applyFill="1" applyBorder="1" applyAlignment="1" applyProtection="1">
      <alignment horizontal="center" vertical="center"/>
      <protection/>
    </xf>
    <xf numFmtId="165" fontId="9" fillId="0" borderId="156" xfId="0" applyNumberFormat="1" applyFont="1" applyBorder="1" applyAlignment="1" applyProtection="1">
      <alignment vertical="center" wrapText="1"/>
      <protection/>
    </xf>
    <xf numFmtId="165" fontId="7" fillId="0" borderId="44" xfId="0" applyNumberFormat="1" applyFont="1" applyFill="1" applyBorder="1" applyAlignment="1" applyProtection="1">
      <alignment horizontal="center" vertical="center"/>
      <protection/>
    </xf>
    <xf numFmtId="165" fontId="9" fillId="0" borderId="47" xfId="0" applyNumberFormat="1" applyFont="1" applyBorder="1" applyAlignment="1" applyProtection="1">
      <alignment horizontal="center" vertical="center" wrapText="1"/>
      <protection/>
    </xf>
    <xf numFmtId="165" fontId="9" fillId="0" borderId="47" xfId="0" applyNumberFormat="1" applyFont="1" applyBorder="1" applyAlignment="1" applyProtection="1">
      <alignment vertical="center" wrapText="1"/>
      <protection/>
    </xf>
    <xf numFmtId="164" fontId="9" fillId="0" borderId="0" xfId="0" applyFont="1" applyBorder="1" applyAlignment="1">
      <alignment horizontal="center" vertical="center" textRotation="90" wrapText="1"/>
    </xf>
    <xf numFmtId="165" fontId="9" fillId="0" borderId="0" xfId="0" applyNumberFormat="1" applyFont="1" applyBorder="1" applyAlignment="1" applyProtection="1">
      <alignment vertical="center" wrapText="1"/>
      <protection/>
    </xf>
    <xf numFmtId="165" fontId="11" fillId="2" borderId="11" xfId="0" applyNumberFormat="1" applyFont="1" applyFill="1" applyBorder="1" applyAlignment="1" applyProtection="1">
      <alignment vertical="center" wrapText="1"/>
      <protection/>
    </xf>
    <xf numFmtId="165" fontId="7" fillId="5" borderId="121" xfId="0" applyNumberFormat="1" applyFont="1" applyFill="1" applyBorder="1" applyAlignment="1" applyProtection="1">
      <alignment horizontal="center" vertical="center"/>
      <protection/>
    </xf>
    <xf numFmtId="165" fontId="7" fillId="5" borderId="15" xfId="0" applyNumberFormat="1" applyFont="1" applyFill="1" applyBorder="1" applyAlignment="1" applyProtection="1">
      <alignment horizontal="center" vertical="center"/>
      <protection/>
    </xf>
    <xf numFmtId="165" fontId="7" fillId="5" borderId="16" xfId="0" applyNumberFormat="1" applyFont="1" applyFill="1" applyBorder="1" applyAlignment="1" applyProtection="1">
      <alignment horizontal="center" vertical="center"/>
      <protection/>
    </xf>
    <xf numFmtId="165" fontId="7" fillId="5" borderId="15" xfId="0" applyNumberFormat="1" applyFont="1" applyFill="1" applyBorder="1" applyAlignment="1" applyProtection="1">
      <alignment horizontal="center" vertical="center" wrapText="1"/>
      <protection/>
    </xf>
    <xf numFmtId="164" fontId="9" fillId="0" borderId="154" xfId="0" applyFont="1" applyBorder="1" applyAlignment="1">
      <alignment horizontal="center" vertical="center" textRotation="90" wrapText="1"/>
    </xf>
    <xf numFmtId="165" fontId="3" fillId="0" borderId="21" xfId="0" applyNumberFormat="1" applyFont="1" applyFill="1" applyBorder="1" applyAlignment="1" applyProtection="1">
      <alignment vertical="center" wrapText="1"/>
      <protection/>
    </xf>
    <xf numFmtId="165" fontId="7" fillId="0" borderId="125" xfId="0" applyNumberFormat="1" applyFont="1" applyFill="1" applyBorder="1" applyAlignment="1" applyProtection="1">
      <alignment horizontal="center" vertical="center"/>
      <protection/>
    </xf>
    <xf numFmtId="164" fontId="9" fillId="0" borderId="157" xfId="0" applyFont="1" applyBorder="1" applyAlignment="1">
      <alignment horizontal="center" vertical="center" textRotation="90" wrapText="1"/>
    </xf>
    <xf numFmtId="165" fontId="7" fillId="0" borderId="150" xfId="0" applyNumberFormat="1" applyFont="1" applyFill="1" applyBorder="1" applyAlignment="1" applyProtection="1">
      <alignment horizontal="center" vertical="center"/>
      <protection/>
    </xf>
    <xf numFmtId="165" fontId="7" fillId="5" borderId="49" xfId="0" applyNumberFormat="1" applyFont="1" applyFill="1" applyBorder="1" applyAlignment="1" applyProtection="1">
      <alignment horizontal="center" vertical="center" wrapText="1"/>
      <protection/>
    </xf>
    <xf numFmtId="164" fontId="7" fillId="0" borderId="66" xfId="0" applyFont="1" applyFill="1" applyBorder="1" applyAlignment="1">
      <alignment vertical="center"/>
    </xf>
    <xf numFmtId="164" fontId="7" fillId="0" borderId="58" xfId="0" applyFont="1" applyFill="1" applyBorder="1" applyAlignment="1">
      <alignment vertical="center" wrapText="1"/>
    </xf>
    <xf numFmtId="165" fontId="3" fillId="0" borderId="5" xfId="0" applyNumberFormat="1" applyFont="1" applyFill="1" applyBorder="1" applyAlignment="1" applyProtection="1">
      <alignment vertical="center" wrapText="1"/>
      <protection/>
    </xf>
    <xf numFmtId="165" fontId="7" fillId="0" borderId="121" xfId="0" applyNumberFormat="1" applyFont="1" applyFill="1" applyBorder="1" applyAlignment="1" applyProtection="1">
      <alignment horizontal="center" vertical="center"/>
      <protection/>
    </xf>
    <xf numFmtId="165" fontId="7" fillId="0" borderId="16" xfId="0" applyNumberFormat="1" applyFont="1" applyFill="1" applyBorder="1" applyAlignment="1" applyProtection="1">
      <alignment horizontal="center" vertical="center"/>
      <protection/>
    </xf>
    <xf numFmtId="166" fontId="7" fillId="0" borderId="14" xfId="0" applyNumberFormat="1" applyFont="1" applyFill="1" applyBorder="1" applyAlignment="1">
      <alignment vertical="center"/>
    </xf>
    <xf numFmtId="166" fontId="7" fillId="0" borderId="16" xfId="0" applyNumberFormat="1" applyFont="1" applyFill="1" applyBorder="1" applyAlignment="1">
      <alignment vertical="center"/>
    </xf>
    <xf numFmtId="166" fontId="7" fillId="0" borderId="17" xfId="0" applyNumberFormat="1" applyFont="1" applyFill="1" applyBorder="1" applyAlignment="1">
      <alignment vertical="center"/>
    </xf>
    <xf numFmtId="166" fontId="7" fillId="0" borderId="133" xfId="0" applyNumberFormat="1" applyFont="1" applyFill="1" applyBorder="1" applyAlignment="1">
      <alignment vertical="center"/>
    </xf>
    <xf numFmtId="166" fontId="7" fillId="0" borderId="134" xfId="0" applyNumberFormat="1" applyFont="1" applyFill="1" applyBorder="1" applyAlignment="1">
      <alignment vertical="center"/>
    </xf>
    <xf numFmtId="166" fontId="7" fillId="0" borderId="135" xfId="0" applyNumberFormat="1" applyFont="1" applyFill="1" applyBorder="1" applyAlignment="1">
      <alignment vertical="center"/>
    </xf>
    <xf numFmtId="165" fontId="10" fillId="2" borderId="2" xfId="0" applyNumberFormat="1" applyFont="1" applyFill="1" applyBorder="1" applyAlignment="1" applyProtection="1">
      <alignment horizontal="left" vertical="center" wrapText="1"/>
      <protection/>
    </xf>
    <xf numFmtId="164" fontId="7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6" fillId="0" borderId="52" xfId="0" applyFont="1" applyBorder="1" applyAlignment="1">
      <alignment/>
    </xf>
    <xf numFmtId="164" fontId="7" fillId="0" borderId="52" xfId="0" applyFont="1" applyBorder="1" applyAlignment="1">
      <alignment/>
    </xf>
    <xf numFmtId="164" fontId="7" fillId="0" borderId="1" xfId="0" applyFont="1" applyBorder="1" applyAlignment="1">
      <alignment horizontal="center" vertical="center"/>
    </xf>
    <xf numFmtId="164" fontId="9" fillId="0" borderId="144" xfId="0" applyFont="1" applyBorder="1" applyAlignment="1">
      <alignment horizontal="center" vertical="center" textRotation="90" wrapText="1"/>
    </xf>
    <xf numFmtId="164" fontId="3" fillId="0" borderId="144" xfId="0" applyFont="1" applyBorder="1" applyAlignment="1">
      <alignment horizontal="center" vertical="center" wrapText="1"/>
    </xf>
    <xf numFmtId="164" fontId="7" fillId="0" borderId="144" xfId="0" applyFont="1" applyBorder="1" applyAlignment="1">
      <alignment horizontal="center" vertical="center" wrapText="1"/>
    </xf>
    <xf numFmtId="164" fontId="9" fillId="0" borderId="144" xfId="0" applyFont="1" applyBorder="1" applyAlignment="1">
      <alignment horizontal="center" vertical="center" wrapText="1"/>
    </xf>
    <xf numFmtId="164" fontId="9" fillId="0" borderId="146" xfId="0" applyFont="1" applyBorder="1" applyAlignment="1">
      <alignment horizontal="center" vertical="center" textRotation="90" wrapText="1"/>
    </xf>
    <xf numFmtId="164" fontId="3" fillId="0" borderId="4" xfId="0" applyFont="1" applyBorder="1" applyAlignment="1">
      <alignment horizontal="center" vertical="center" wrapText="1"/>
    </xf>
    <xf numFmtId="164" fontId="11" fillId="9" borderId="10" xfId="0" applyFont="1" applyFill="1" applyBorder="1" applyAlignment="1">
      <alignment horizontal="center" vertical="top"/>
    </xf>
    <xf numFmtId="165" fontId="7" fillId="9" borderId="11" xfId="0" applyNumberFormat="1" applyFont="1" applyFill="1" applyBorder="1" applyAlignment="1">
      <alignment horizontal="center" vertical="top"/>
    </xf>
    <xf numFmtId="164" fontId="7" fillId="9" borderId="12" xfId="0" applyFont="1" applyFill="1" applyBorder="1" applyAlignment="1">
      <alignment horizontal="left" vertical="top" wrapText="1"/>
    </xf>
    <xf numFmtId="164" fontId="9" fillId="0" borderId="9" xfId="0" applyFont="1" applyBorder="1" applyAlignment="1">
      <alignment horizontal="left" vertical="top" wrapText="1"/>
    </xf>
    <xf numFmtId="165" fontId="7" fillId="9" borderId="13" xfId="0" applyNumberFormat="1" applyFont="1" applyFill="1" applyBorder="1" applyAlignment="1">
      <alignment horizontal="center" vertical="center"/>
    </xf>
    <xf numFmtId="166" fontId="3" fillId="9" borderId="65" xfId="0" applyNumberFormat="1" applyFont="1" applyFill="1" applyBorder="1" applyAlignment="1">
      <alignment horizontal="center" vertical="center"/>
    </xf>
    <xf numFmtId="166" fontId="3" fillId="9" borderId="144" xfId="0" applyNumberFormat="1" applyFont="1" applyFill="1" applyBorder="1" applyAlignment="1">
      <alignment horizontal="center" vertical="center"/>
    </xf>
    <xf numFmtId="166" fontId="3" fillId="9" borderId="146" xfId="0" applyNumberFormat="1" applyFont="1" applyFill="1" applyBorder="1" applyAlignment="1">
      <alignment horizontal="center" vertical="center"/>
    </xf>
    <xf numFmtId="164" fontId="7" fillId="0" borderId="33" xfId="0" applyFont="1" applyBorder="1" applyAlignment="1">
      <alignment horizontal="center" vertical="center" textRotation="90"/>
    </xf>
    <xf numFmtId="165" fontId="7" fillId="0" borderId="37" xfId="0" applyNumberFormat="1" applyFont="1" applyBorder="1" applyAlignment="1">
      <alignment horizontal="center" vertical="top"/>
    </xf>
    <xf numFmtId="164" fontId="7" fillId="0" borderId="35" xfId="0" applyFont="1" applyBorder="1" applyAlignment="1">
      <alignment horizontal="center" vertical="center" textRotation="90"/>
    </xf>
    <xf numFmtId="164" fontId="7" fillId="0" borderId="37" xfId="0" applyFont="1" applyBorder="1" applyAlignment="1">
      <alignment horizontal="left" vertical="top" wrapText="1"/>
    </xf>
    <xf numFmtId="165" fontId="7" fillId="0" borderId="21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6" fontId="3" fillId="0" borderId="20" xfId="0" applyNumberFormat="1" applyFont="1" applyBorder="1" applyAlignment="1">
      <alignment horizontal="center" vertical="center"/>
    </xf>
    <xf numFmtId="166" fontId="3" fillId="0" borderId="21" xfId="0" applyNumberFormat="1" applyFont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 vertical="center"/>
    </xf>
    <xf numFmtId="165" fontId="21" fillId="0" borderId="23" xfId="0" applyNumberFormat="1" applyFont="1" applyBorder="1" applyAlignment="1">
      <alignment horizontal="center" vertical="center"/>
    </xf>
    <xf numFmtId="166" fontId="3" fillId="0" borderId="24" xfId="0" applyNumberFormat="1" applyFont="1" applyBorder="1" applyAlignment="1">
      <alignment horizontal="center" vertical="center"/>
    </xf>
    <xf numFmtId="166" fontId="3" fillId="0" borderId="25" xfId="0" applyNumberFormat="1" applyFont="1" applyBorder="1" applyAlignment="1">
      <alignment horizontal="center" vertical="center"/>
    </xf>
    <xf numFmtId="166" fontId="3" fillId="0" borderId="26" xfId="0" applyNumberFormat="1" applyFont="1" applyBorder="1" applyAlignment="1">
      <alignment horizontal="center" vertical="center"/>
    </xf>
    <xf numFmtId="166" fontId="3" fillId="0" borderId="59" xfId="0" applyNumberFormat="1" applyFont="1" applyBorder="1" applyAlignment="1">
      <alignment horizontal="center" vertical="center"/>
    </xf>
    <xf numFmtId="166" fontId="3" fillId="0" borderId="61" xfId="0" applyNumberFormat="1" applyFont="1" applyBorder="1" applyAlignment="1">
      <alignment horizontal="center" vertical="center"/>
    </xf>
    <xf numFmtId="166" fontId="3" fillId="0" borderId="62" xfId="0" applyNumberFormat="1" applyFont="1" applyBorder="1" applyAlignment="1">
      <alignment horizontal="center" vertical="center"/>
    </xf>
    <xf numFmtId="165" fontId="9" fillId="5" borderId="30" xfId="0" applyNumberFormat="1" applyFont="1" applyFill="1" applyBorder="1" applyAlignment="1">
      <alignment horizontal="center" vertical="center"/>
    </xf>
    <xf numFmtId="166" fontId="3" fillId="5" borderId="28" xfId="0" applyNumberFormat="1" applyFont="1" applyFill="1" applyBorder="1" applyAlignment="1">
      <alignment horizontal="center" vertical="center"/>
    </xf>
    <xf numFmtId="166" fontId="3" fillId="5" borderId="29" xfId="0" applyNumberFormat="1" applyFont="1" applyFill="1" applyBorder="1" applyAlignment="1">
      <alignment horizontal="center" vertical="center"/>
    </xf>
    <xf numFmtId="166" fontId="3" fillId="5" borderId="30" xfId="0" applyNumberFormat="1" applyFont="1" applyFill="1" applyBorder="1" applyAlignment="1">
      <alignment horizontal="center" vertical="center"/>
    </xf>
    <xf numFmtId="165" fontId="7" fillId="0" borderId="35" xfId="0" applyNumberFormat="1" applyFont="1" applyBorder="1" applyAlignment="1">
      <alignment horizontal="center" vertical="top"/>
    </xf>
    <xf numFmtId="164" fontId="7" fillId="0" borderId="35" xfId="0" applyFont="1" applyBorder="1" applyAlignment="1">
      <alignment horizontal="left" vertical="top" wrapText="1"/>
    </xf>
    <xf numFmtId="165" fontId="7" fillId="0" borderId="35" xfId="0" applyNumberFormat="1" applyFont="1" applyFill="1" applyBorder="1" applyAlignment="1">
      <alignment horizontal="center" vertical="center"/>
    </xf>
    <xf numFmtId="165" fontId="7" fillId="0" borderId="34" xfId="0" applyNumberFormat="1" applyFont="1" applyFill="1" applyBorder="1" applyAlignment="1">
      <alignment horizontal="center" vertical="center"/>
    </xf>
    <xf numFmtId="166" fontId="3" fillId="0" borderId="33" xfId="0" applyNumberFormat="1" applyFont="1" applyBorder="1" applyAlignment="1">
      <alignment horizontal="center" vertical="center"/>
    </xf>
    <xf numFmtId="166" fontId="3" fillId="0" borderId="35" xfId="0" applyNumberFormat="1" applyFont="1" applyBorder="1" applyAlignment="1">
      <alignment horizontal="center" vertical="center"/>
    </xf>
    <xf numFmtId="166" fontId="3" fillId="0" borderId="36" xfId="0" applyNumberFormat="1" applyFont="1" applyBorder="1" applyAlignment="1">
      <alignment horizontal="center" vertical="center"/>
    </xf>
    <xf numFmtId="166" fontId="3" fillId="9" borderId="10" xfId="0" applyNumberFormat="1" applyFont="1" applyFill="1" applyBorder="1" applyAlignment="1">
      <alignment horizontal="center" vertical="center"/>
    </xf>
    <xf numFmtId="166" fontId="3" fillId="9" borderId="12" xfId="0" applyNumberFormat="1" applyFont="1" applyFill="1" applyBorder="1" applyAlignment="1">
      <alignment horizontal="center" vertical="center"/>
    </xf>
    <xf numFmtId="166" fontId="3" fillId="9" borderId="13" xfId="0" applyNumberFormat="1" applyFont="1" applyFill="1" applyBorder="1" applyAlignment="1">
      <alignment horizontal="center" vertical="center"/>
    </xf>
    <xf numFmtId="164" fontId="7" fillId="0" borderId="5" xfId="0" applyFont="1" applyBorder="1" applyAlignment="1">
      <alignment horizontal="center" vertical="center" textRotation="90"/>
    </xf>
    <xf numFmtId="164" fontId="7" fillId="0" borderId="6" xfId="0" applyFont="1" applyBorder="1" applyAlignment="1">
      <alignment horizontal="center" vertical="center" textRotation="90"/>
    </xf>
    <xf numFmtId="165" fontId="7" fillId="0" borderId="38" xfId="0" applyNumberFormat="1" applyFont="1" applyBorder="1" applyAlignment="1">
      <alignment horizontal="center" vertical="center"/>
    </xf>
    <xf numFmtId="166" fontId="3" fillId="0" borderId="18" xfId="0" applyNumberFormat="1" applyFont="1" applyBorder="1" applyAlignment="1">
      <alignment horizontal="center" vertical="center"/>
    </xf>
    <xf numFmtId="166" fontId="3" fillId="0" borderId="37" xfId="0" applyNumberFormat="1" applyFont="1" applyBorder="1" applyAlignment="1">
      <alignment horizontal="center" vertical="center"/>
    </xf>
    <xf numFmtId="166" fontId="3" fillId="0" borderId="38" xfId="0" applyNumberFormat="1" applyFont="1" applyBorder="1" applyAlignment="1">
      <alignment horizontal="center" vertical="center"/>
    </xf>
    <xf numFmtId="165" fontId="7" fillId="0" borderId="53" xfId="0" applyNumberFormat="1" applyFont="1" applyBorder="1" applyAlignment="1">
      <alignment horizontal="center" vertical="top"/>
    </xf>
    <xf numFmtId="164" fontId="7" fillId="0" borderId="50" xfId="0" applyFont="1" applyBorder="1" applyAlignment="1">
      <alignment horizontal="left" vertical="top" wrapText="1"/>
    </xf>
    <xf numFmtId="165" fontId="7" fillId="0" borderId="42" xfId="0" applyNumberFormat="1" applyFont="1" applyBorder="1" applyAlignment="1">
      <alignment horizontal="center" vertical="center"/>
    </xf>
    <xf numFmtId="166" fontId="3" fillId="0" borderId="32" xfId="0" applyNumberFormat="1" applyFont="1" applyBorder="1" applyAlignment="1">
      <alignment horizontal="center" vertical="center"/>
    </xf>
    <xf numFmtId="166" fontId="3" fillId="0" borderId="53" xfId="0" applyNumberFormat="1" applyFont="1" applyBorder="1" applyAlignment="1">
      <alignment horizontal="center" vertical="center"/>
    </xf>
    <xf numFmtId="166" fontId="3" fillId="0" borderId="54" xfId="0" applyNumberFormat="1" applyFont="1" applyBorder="1" applyAlignment="1">
      <alignment horizontal="center" vertical="center"/>
    </xf>
    <xf numFmtId="165" fontId="9" fillId="0" borderId="42" xfId="0" applyNumberFormat="1" applyFont="1" applyBorder="1" applyAlignment="1">
      <alignment horizontal="center" vertical="center" wrapText="1"/>
    </xf>
    <xf numFmtId="165" fontId="7" fillId="0" borderId="26" xfId="0" applyNumberFormat="1" applyFont="1" applyBorder="1" applyAlignment="1">
      <alignment horizontal="center" vertical="center"/>
    </xf>
    <xf numFmtId="165" fontId="7" fillId="0" borderId="62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top"/>
    </xf>
    <xf numFmtId="164" fontId="7" fillId="0" borderId="6" xfId="0" applyFont="1" applyBorder="1" applyAlignment="1">
      <alignment horizontal="left" vertical="top" wrapText="1"/>
    </xf>
    <xf numFmtId="165" fontId="7" fillId="0" borderId="45" xfId="0" applyNumberFormat="1" applyFont="1" applyBorder="1" applyAlignment="1">
      <alignment horizontal="center" vertical="center"/>
    </xf>
    <xf numFmtId="165" fontId="7" fillId="0" borderId="46" xfId="0" applyNumberFormat="1" applyFont="1" applyBorder="1" applyAlignment="1">
      <alignment horizontal="center" vertical="center"/>
    </xf>
    <xf numFmtId="166" fontId="3" fillId="0" borderId="43" xfId="0" applyNumberFormat="1" applyFont="1" applyBorder="1" applyAlignment="1">
      <alignment horizontal="center" vertical="center"/>
    </xf>
    <xf numFmtId="166" fontId="3" fillId="0" borderId="45" xfId="0" applyNumberFormat="1" applyFont="1" applyBorder="1" applyAlignment="1">
      <alignment horizontal="center" vertical="center"/>
    </xf>
    <xf numFmtId="166" fontId="3" fillId="0" borderId="46" xfId="0" applyNumberFormat="1" applyFont="1" applyBorder="1" applyAlignment="1">
      <alignment horizontal="center" vertical="center"/>
    </xf>
    <xf numFmtId="164" fontId="11" fillId="0" borderId="2" xfId="0" applyFont="1" applyBorder="1" applyAlignment="1">
      <alignment horizontal="center" vertical="top"/>
    </xf>
    <xf numFmtId="164" fontId="7" fillId="0" borderId="9" xfId="0" applyFont="1" applyBorder="1" applyAlignment="1">
      <alignment horizontal="left" vertical="top" wrapText="1"/>
    </xf>
    <xf numFmtId="165" fontId="21" fillId="0" borderId="9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165" fontId="21" fillId="0" borderId="3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166" fontId="7" fillId="0" borderId="9" xfId="0" applyNumberFormat="1" applyFont="1" applyFill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top"/>
    </xf>
    <xf numFmtId="165" fontId="7" fillId="0" borderId="3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6" fontId="3" fillId="0" borderId="9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4" fontId="11" fillId="9" borderId="48" xfId="0" applyFont="1" applyFill="1" applyBorder="1" applyAlignment="1">
      <alignment horizontal="center" vertical="top"/>
    </xf>
    <xf numFmtId="165" fontId="7" fillId="9" borderId="49" xfId="0" applyNumberFormat="1" applyFont="1" applyFill="1" applyBorder="1" applyAlignment="1">
      <alignment horizontal="center" vertical="top"/>
    </xf>
    <xf numFmtId="164" fontId="7" fillId="9" borderId="16" xfId="0" applyFont="1" applyFill="1" applyBorder="1" applyAlignment="1">
      <alignment horizontal="left" vertical="top" wrapText="1"/>
    </xf>
    <xf numFmtId="164" fontId="9" fillId="0" borderId="50" xfId="0" applyFont="1" applyFill="1" applyBorder="1" applyAlignment="1">
      <alignment horizontal="left" vertical="top" wrapText="1"/>
    </xf>
    <xf numFmtId="166" fontId="3" fillId="9" borderId="48" xfId="0" applyNumberFormat="1" applyFont="1" applyFill="1" applyBorder="1" applyAlignment="1">
      <alignment horizontal="center" vertical="center"/>
    </xf>
    <xf numFmtId="166" fontId="3" fillId="9" borderId="50" xfId="0" applyNumberFormat="1" applyFont="1" applyFill="1" applyBorder="1" applyAlignment="1">
      <alignment horizontal="center" vertical="center"/>
    </xf>
    <xf numFmtId="166" fontId="3" fillId="9" borderId="51" xfId="0" applyNumberFormat="1" applyFont="1" applyFill="1" applyBorder="1" applyAlignment="1">
      <alignment horizontal="center" vertical="center"/>
    </xf>
    <xf numFmtId="164" fontId="7" fillId="0" borderId="32" xfId="0" applyFont="1" applyBorder="1" applyAlignment="1">
      <alignment horizontal="center" vertical="center" textRotation="90" wrapText="1"/>
    </xf>
    <xf numFmtId="165" fontId="7" fillId="0" borderId="21" xfId="0" applyNumberFormat="1" applyFont="1" applyBorder="1" applyAlignment="1">
      <alignment horizontal="center" vertical="top"/>
    </xf>
    <xf numFmtId="164" fontId="7" fillId="0" borderId="53" xfId="0" applyFont="1" applyBorder="1" applyAlignment="1">
      <alignment horizontal="center" vertical="center" textRotation="90" wrapText="1"/>
    </xf>
    <xf numFmtId="164" fontId="7" fillId="0" borderId="21" xfId="0" applyFont="1" applyBorder="1" applyAlignment="1">
      <alignment horizontal="left" vertical="top" wrapText="1"/>
    </xf>
    <xf numFmtId="165" fontId="7" fillId="0" borderId="22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top"/>
    </xf>
    <xf numFmtId="165" fontId="7" fillId="0" borderId="61" xfId="0" applyNumberFormat="1" applyFont="1" applyBorder="1" applyAlignment="1">
      <alignment horizontal="center" vertical="top"/>
    </xf>
    <xf numFmtId="164" fontId="7" fillId="0" borderId="61" xfId="0" applyFont="1" applyBorder="1" applyAlignment="1">
      <alignment horizontal="left" vertical="top" wrapText="1"/>
    </xf>
    <xf numFmtId="164" fontId="7" fillId="0" borderId="6" xfId="0" applyFont="1" applyBorder="1" applyAlignment="1">
      <alignment horizontal="center" vertical="center" textRotation="90" wrapText="1"/>
    </xf>
    <xf numFmtId="164" fontId="7" fillId="0" borderId="108" xfId="0" applyFont="1" applyBorder="1" applyAlignment="1">
      <alignment horizontal="left" vertical="top" wrapText="1"/>
    </xf>
    <xf numFmtId="166" fontId="3" fillId="0" borderId="20" xfId="0" applyNumberFormat="1" applyFont="1" applyFill="1" applyBorder="1" applyAlignment="1">
      <alignment horizontal="center" vertical="center"/>
    </xf>
    <xf numFmtId="166" fontId="3" fillId="0" borderId="21" xfId="0" applyNumberFormat="1" applyFont="1" applyFill="1" applyBorder="1" applyAlignment="1">
      <alignment horizontal="center" vertical="center"/>
    </xf>
    <xf numFmtId="166" fontId="3" fillId="0" borderId="22" xfId="0" applyNumberFormat="1" applyFont="1" applyFill="1" applyBorder="1" applyAlignment="1">
      <alignment horizontal="center" vertical="center"/>
    </xf>
    <xf numFmtId="166" fontId="3" fillId="0" borderId="24" xfId="0" applyNumberFormat="1" applyFont="1" applyFill="1" applyBorder="1" applyAlignment="1">
      <alignment horizontal="center" vertical="center"/>
    </xf>
    <xf numFmtId="166" fontId="3" fillId="0" borderId="25" xfId="0" applyNumberFormat="1" applyFont="1" applyFill="1" applyBorder="1" applyAlignment="1">
      <alignment horizontal="center" vertical="center"/>
    </xf>
    <xf numFmtId="166" fontId="3" fillId="0" borderId="26" xfId="0" applyNumberFormat="1" applyFont="1" applyFill="1" applyBorder="1" applyAlignment="1">
      <alignment horizontal="center" vertical="center"/>
    </xf>
    <xf numFmtId="164" fontId="7" fillId="0" borderId="158" xfId="0" applyFont="1" applyBorder="1" applyAlignment="1">
      <alignment horizontal="left" vertical="top" wrapText="1"/>
    </xf>
    <xf numFmtId="165" fontId="7" fillId="0" borderId="7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4" fontId="11" fillId="9" borderId="65" xfId="0" applyFont="1" applyFill="1" applyBorder="1" applyAlignment="1">
      <alignment horizontal="center" vertical="top"/>
    </xf>
    <xf numFmtId="165" fontId="7" fillId="9" borderId="145" xfId="0" applyNumberFormat="1" applyFont="1" applyFill="1" applyBorder="1" applyAlignment="1">
      <alignment horizontal="center" vertical="top"/>
    </xf>
    <xf numFmtId="164" fontId="9" fillId="0" borderId="157" xfId="0" applyFont="1" applyFill="1" applyBorder="1" applyAlignment="1">
      <alignment horizontal="center" vertical="center" textRotation="90" wrapText="1"/>
    </xf>
    <xf numFmtId="165" fontId="7" fillId="0" borderId="19" xfId="0" applyNumberFormat="1" applyFont="1" applyFill="1" applyBorder="1" applyAlignment="1">
      <alignment horizontal="center" vertical="top"/>
    </xf>
    <xf numFmtId="164" fontId="9" fillId="0" borderId="34" xfId="0" applyFont="1" applyFill="1" applyBorder="1" applyAlignment="1">
      <alignment horizontal="center" vertical="center" textRotation="90" wrapText="1"/>
    </xf>
    <xf numFmtId="164" fontId="7" fillId="0" borderId="41" xfId="0" applyFont="1" applyFill="1" applyBorder="1" applyAlignment="1">
      <alignment horizontal="left" vertical="top" wrapText="1"/>
    </xf>
    <xf numFmtId="165" fontId="7" fillId="0" borderId="41" xfId="0" applyNumberFormat="1" applyFont="1" applyBorder="1" applyAlignment="1">
      <alignment horizontal="center" vertical="center"/>
    </xf>
    <xf numFmtId="166" fontId="7" fillId="0" borderId="20" xfId="0" applyNumberFormat="1" applyFont="1" applyBorder="1" applyAlignment="1">
      <alignment horizontal="center" vertical="center"/>
    </xf>
    <xf numFmtId="166" fontId="7" fillId="0" borderId="21" xfId="0" applyNumberFormat="1" applyFont="1" applyBorder="1" applyAlignment="1">
      <alignment horizontal="center" vertical="center"/>
    </xf>
    <xf numFmtId="166" fontId="7" fillId="0" borderId="22" xfId="0" applyNumberFormat="1" applyFont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top"/>
    </xf>
    <xf numFmtId="164" fontId="7" fillId="0" borderId="45" xfId="0" applyFont="1" applyFill="1" applyBorder="1" applyAlignment="1">
      <alignment horizontal="left" vertical="top" wrapText="1"/>
    </xf>
    <xf numFmtId="166" fontId="7" fillId="0" borderId="43" xfId="0" applyNumberFormat="1" applyFont="1" applyBorder="1" applyAlignment="1">
      <alignment horizontal="center" vertical="center"/>
    </xf>
    <xf numFmtId="166" fontId="7" fillId="0" borderId="45" xfId="0" applyNumberFormat="1" applyFont="1" applyBorder="1" applyAlignment="1">
      <alignment horizontal="center" vertical="center"/>
    </xf>
    <xf numFmtId="166" fontId="7" fillId="0" borderId="46" xfId="0" applyNumberFormat="1" applyFont="1" applyBorder="1" applyAlignment="1">
      <alignment horizontal="center" vertical="center"/>
    </xf>
    <xf numFmtId="164" fontId="11" fillId="0" borderId="2" xfId="0" applyFont="1" applyFill="1" applyBorder="1" applyAlignment="1">
      <alignment horizontal="center" vertical="top"/>
    </xf>
    <xf numFmtId="164" fontId="7" fillId="0" borderId="9" xfId="0" applyFont="1" applyFill="1" applyBorder="1" applyAlignment="1">
      <alignment horizontal="left" vertical="top" wrapText="1"/>
    </xf>
    <xf numFmtId="165" fontId="21" fillId="0" borderId="35" xfId="0" applyNumberFormat="1" applyFont="1" applyBorder="1" applyAlignment="1">
      <alignment horizontal="center" vertical="center"/>
    </xf>
    <xf numFmtId="166" fontId="7" fillId="0" borderId="21" xfId="0" applyNumberFormat="1" applyFont="1" applyFill="1" applyBorder="1" applyAlignment="1">
      <alignment horizontal="center" vertical="center"/>
    </xf>
    <xf numFmtId="166" fontId="7" fillId="0" borderId="45" xfId="0" applyNumberFormat="1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>
      <alignment horizontal="center" vertical="center"/>
    </xf>
    <xf numFmtId="164" fontId="27" fillId="0" borderId="159" xfId="0" applyFont="1" applyBorder="1" applyAlignment="1">
      <alignment horizontal="left" vertical="top" wrapText="1"/>
    </xf>
    <xf numFmtId="165" fontId="7" fillId="0" borderId="159" xfId="0" applyNumberFormat="1" applyFont="1" applyBorder="1" applyAlignment="1">
      <alignment horizontal="center" vertical="center"/>
    </xf>
    <xf numFmtId="165" fontId="21" fillId="0" borderId="159" xfId="0" applyNumberFormat="1" applyFont="1" applyBorder="1" applyAlignment="1">
      <alignment horizontal="center" vertical="center"/>
    </xf>
    <xf numFmtId="165" fontId="21" fillId="0" borderId="160" xfId="0" applyNumberFormat="1" applyFont="1" applyBorder="1" applyAlignment="1">
      <alignment horizontal="center" vertical="center"/>
    </xf>
    <xf numFmtId="166" fontId="7" fillId="0" borderId="161" xfId="0" applyNumberFormat="1" applyFont="1" applyBorder="1" applyAlignment="1">
      <alignment horizontal="center" vertical="center"/>
    </xf>
    <xf numFmtId="166" fontId="7" fillId="0" borderId="159" xfId="0" applyNumberFormat="1" applyFont="1" applyFill="1" applyBorder="1" applyAlignment="1">
      <alignment horizontal="center" vertical="center"/>
    </xf>
    <xf numFmtId="166" fontId="7" fillId="0" borderId="160" xfId="0" applyNumberFormat="1" applyFont="1" applyBorder="1" applyAlignment="1">
      <alignment horizontal="center" vertical="center"/>
    </xf>
    <xf numFmtId="164" fontId="9" fillId="0" borderId="45" xfId="0" applyFont="1" applyBorder="1" applyAlignment="1">
      <alignment horizontal="left" vertical="top" wrapText="1"/>
    </xf>
    <xf numFmtId="165" fontId="21" fillId="0" borderId="45" xfId="0" applyNumberFormat="1" applyFont="1" applyBorder="1" applyAlignment="1">
      <alignment horizontal="center" vertical="center"/>
    </xf>
    <xf numFmtId="165" fontId="21" fillId="0" borderId="46" xfId="0" applyNumberFormat="1" applyFont="1" applyBorder="1" applyAlignment="1">
      <alignment horizontal="center" vertical="center"/>
    </xf>
    <xf numFmtId="164" fontId="7" fillId="0" borderId="155" xfId="0" applyFont="1" applyBorder="1" applyAlignment="1">
      <alignment horizontal="left" vertical="top" wrapText="1"/>
    </xf>
    <xf numFmtId="164" fontId="2" fillId="2" borderId="84" xfId="0" applyFont="1" applyFill="1" applyBorder="1" applyAlignment="1">
      <alignment vertical="center"/>
    </xf>
    <xf numFmtId="166" fontId="12" fillId="2" borderId="14" xfId="0" applyNumberFormat="1" applyFont="1" applyFill="1" applyBorder="1" applyAlignment="1">
      <alignment horizontal="center" vertical="center"/>
    </xf>
    <xf numFmtId="166" fontId="12" fillId="2" borderId="16" xfId="0" applyNumberFormat="1" applyFont="1" applyFill="1" applyBorder="1" applyAlignment="1">
      <alignment horizontal="center" vertical="center"/>
    </xf>
    <xf numFmtId="166" fontId="12" fillId="2" borderId="17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0" fillId="0" borderId="0" xfId="0" applyAlignment="1">
      <alignment/>
    </xf>
    <xf numFmtId="164" fontId="6" fillId="0" borderId="2" xfId="0" applyFont="1" applyBorder="1" applyAlignment="1">
      <alignment horizontal="center" vertical="center"/>
    </xf>
    <xf numFmtId="164" fontId="28" fillId="9" borderId="162" xfId="0" applyFont="1" applyFill="1" applyBorder="1" applyAlignment="1">
      <alignment vertical="center"/>
    </xf>
    <xf numFmtId="166" fontId="2" fillId="9" borderId="65" xfId="0" applyNumberFormat="1" applyFont="1" applyFill="1" applyBorder="1" applyAlignment="1">
      <alignment vertical="center"/>
    </xf>
    <xf numFmtId="166" fontId="2" fillId="9" borderId="144" xfId="0" applyNumberFormat="1" applyFont="1" applyFill="1" applyBorder="1" applyAlignment="1">
      <alignment vertical="center"/>
    </xf>
    <xf numFmtId="166" fontId="2" fillId="9" borderId="146" xfId="0" applyNumberFormat="1" applyFont="1" applyFill="1" applyBorder="1" applyAlignment="1">
      <alignment vertical="center"/>
    </xf>
    <xf numFmtId="164" fontId="12" fillId="2" borderId="163" xfId="0" applyFont="1" applyFill="1" applyBorder="1" applyAlignment="1">
      <alignment vertical="center"/>
    </xf>
    <xf numFmtId="166" fontId="2" fillId="2" borderId="2" xfId="0" applyNumberFormat="1" applyFont="1" applyFill="1" applyBorder="1" applyAlignment="1">
      <alignment vertical="center"/>
    </xf>
    <xf numFmtId="166" fontId="2" fillId="2" borderId="9" xfId="0" applyNumberFormat="1" applyFont="1" applyFill="1" applyBorder="1" applyAlignment="1">
      <alignment vertical="center"/>
    </xf>
    <xf numFmtId="166" fontId="2" fillId="2" borderId="3" xfId="0" applyNumberFormat="1" applyFont="1" applyFill="1" applyBorder="1" applyAlignment="1">
      <alignment vertical="center"/>
    </xf>
    <xf numFmtId="165" fontId="11" fillId="2" borderId="163" xfId="0" applyNumberFormat="1" applyFont="1" applyFill="1" applyBorder="1" applyAlignment="1">
      <alignment vertical="center" wrapText="1"/>
    </xf>
    <xf numFmtId="164" fontId="14" fillId="0" borderId="32" xfId="0" applyNumberFormat="1" applyFont="1" applyFill="1" applyBorder="1" applyAlignment="1">
      <alignment horizontal="center" vertical="center"/>
    </xf>
    <xf numFmtId="165" fontId="3" fillId="3" borderId="164" xfId="0" applyNumberFormat="1" applyFont="1" applyFill="1" applyBorder="1" applyAlignment="1">
      <alignment horizontal="left" vertical="center" wrapText="1"/>
    </xf>
    <xf numFmtId="166" fontId="6" fillId="3" borderId="161" xfId="0" applyNumberFormat="1" applyFont="1" applyFill="1" applyBorder="1" applyAlignment="1">
      <alignment vertical="center"/>
    </xf>
    <xf numFmtId="166" fontId="6" fillId="3" borderId="159" xfId="0" applyNumberFormat="1" applyFont="1" applyFill="1" applyBorder="1" applyAlignment="1">
      <alignment vertical="center"/>
    </xf>
    <xf numFmtId="166" fontId="6" fillId="3" borderId="160" xfId="0" applyNumberFormat="1" applyFont="1" applyFill="1" applyBorder="1" applyAlignment="1">
      <alignment vertical="center"/>
    </xf>
    <xf numFmtId="164" fontId="30" fillId="0" borderId="0" xfId="0" applyFont="1" applyAlignment="1">
      <alignment/>
    </xf>
    <xf numFmtId="164" fontId="9" fillId="0" borderId="165" xfId="0" applyNumberFormat="1" applyFont="1" applyFill="1" applyBorder="1" applyAlignment="1">
      <alignment horizontal="left" vertical="center" wrapText="1"/>
    </xf>
    <xf numFmtId="166" fontId="6" fillId="0" borderId="24" xfId="0" applyNumberFormat="1" applyFont="1" applyBorder="1" applyAlignment="1">
      <alignment vertical="center"/>
    </xf>
    <xf numFmtId="166" fontId="6" fillId="0" borderId="25" xfId="0" applyNumberFormat="1" applyFont="1" applyBorder="1" applyAlignment="1">
      <alignment vertical="center"/>
    </xf>
    <xf numFmtId="166" fontId="6" fillId="0" borderId="26" xfId="0" applyNumberFormat="1" applyFont="1" applyBorder="1" applyAlignment="1">
      <alignment vertical="center"/>
    </xf>
    <xf numFmtId="164" fontId="9" fillId="0" borderId="166" xfId="0" applyNumberFormat="1" applyFont="1" applyFill="1" applyBorder="1" applyAlignment="1">
      <alignment horizontal="left" vertical="center" wrapText="1"/>
    </xf>
    <xf numFmtId="166" fontId="6" fillId="0" borderId="43" xfId="0" applyNumberFormat="1" applyFont="1" applyBorder="1" applyAlignment="1">
      <alignment vertical="center"/>
    </xf>
    <xf numFmtId="166" fontId="6" fillId="0" borderId="45" xfId="0" applyNumberFormat="1" applyFont="1" applyBorder="1" applyAlignment="1">
      <alignment vertical="center"/>
    </xf>
    <xf numFmtId="166" fontId="6" fillId="0" borderId="46" xfId="0" applyNumberFormat="1" applyFont="1" applyBorder="1" applyAlignment="1">
      <alignment vertical="center"/>
    </xf>
    <xf numFmtId="165" fontId="10" fillId="2" borderId="162" xfId="0" applyNumberFormat="1" applyFont="1" applyFill="1" applyBorder="1" applyAlignment="1">
      <alignment horizontal="center" vertical="center"/>
    </xf>
    <xf numFmtId="165" fontId="10" fillId="0" borderId="47" xfId="0" applyNumberFormat="1" applyFont="1" applyFill="1" applyBorder="1" applyAlignment="1">
      <alignment horizontal="center" vertical="center"/>
    </xf>
    <xf numFmtId="164" fontId="10" fillId="0" borderId="47" xfId="0" applyFont="1" applyFill="1" applyBorder="1" applyAlignment="1">
      <alignment horizontal="center" vertical="center"/>
    </xf>
    <xf numFmtId="164" fontId="6" fillId="0" borderId="47" xfId="0" applyFont="1" applyFill="1" applyBorder="1" applyAlignment="1">
      <alignment/>
    </xf>
    <xf numFmtId="166" fontId="2" fillId="0" borderId="0" xfId="0" applyNumberFormat="1" applyFont="1" applyFill="1" applyBorder="1" applyAlignment="1">
      <alignment vertical="center"/>
    </xf>
    <xf numFmtId="165" fontId="11" fillId="2" borderId="18" xfId="0" applyNumberFormat="1" applyFont="1" applyFill="1" applyBorder="1" applyAlignment="1">
      <alignment horizontal="center" vertical="center"/>
    </xf>
    <xf numFmtId="164" fontId="12" fillId="2" borderId="167" xfId="0" applyFont="1" applyFill="1" applyBorder="1" applyAlignment="1">
      <alignment horizontal="left" vertical="center" wrapText="1"/>
    </xf>
    <xf numFmtId="166" fontId="2" fillId="2" borderId="18" xfId="0" applyNumberFormat="1" applyFont="1" applyFill="1" applyBorder="1" applyAlignment="1">
      <alignment vertical="center"/>
    </xf>
    <xf numFmtId="166" fontId="2" fillId="2" borderId="37" xfId="0" applyNumberFormat="1" applyFont="1" applyFill="1" applyBorder="1" applyAlignment="1">
      <alignment vertical="center"/>
    </xf>
    <xf numFmtId="166" fontId="2" fillId="2" borderId="38" xfId="0" applyNumberFormat="1" applyFont="1" applyFill="1" applyBorder="1" applyAlignment="1">
      <alignment vertical="center"/>
    </xf>
    <xf numFmtId="165" fontId="7" fillId="0" borderId="85" xfId="0" applyNumberFormat="1" applyFont="1" applyFill="1" applyBorder="1" applyAlignment="1">
      <alignment horizontal="center" vertical="center"/>
    </xf>
    <xf numFmtId="164" fontId="7" fillId="0" borderId="22" xfId="0" applyNumberFormat="1" applyFont="1" applyBorder="1" applyAlignment="1">
      <alignment horizontal="left" vertical="center" wrapText="1"/>
    </xf>
    <xf numFmtId="166" fontId="6" fillId="0" borderId="20" xfId="0" applyNumberFormat="1" applyFont="1" applyBorder="1" applyAlignment="1">
      <alignment vertical="center"/>
    </xf>
    <xf numFmtId="166" fontId="6" fillId="0" borderId="21" xfId="0" applyNumberFormat="1" applyFont="1" applyBorder="1" applyAlignment="1">
      <alignment vertical="center"/>
    </xf>
    <xf numFmtId="166" fontId="6" fillId="0" borderId="22" xfId="0" applyNumberFormat="1" applyFont="1" applyBorder="1" applyAlignment="1">
      <alignment vertical="center"/>
    </xf>
    <xf numFmtId="165" fontId="7" fillId="0" borderId="168" xfId="0" applyNumberFormat="1" applyFont="1" applyFill="1" applyBorder="1" applyAlignment="1">
      <alignment horizontal="center" vertical="center"/>
    </xf>
    <xf numFmtId="164" fontId="7" fillId="0" borderId="26" xfId="0" applyFont="1" applyBorder="1" applyAlignment="1">
      <alignment horizontal="justify" vertical="top" wrapText="1"/>
    </xf>
    <xf numFmtId="165" fontId="7" fillId="0" borderId="26" xfId="0" applyNumberFormat="1" applyFont="1" applyBorder="1" applyAlignment="1">
      <alignment horizontal="left" vertical="center" wrapText="1"/>
    </xf>
    <xf numFmtId="164" fontId="7" fillId="0" borderId="169" xfId="0" applyFont="1" applyBorder="1" applyAlignment="1">
      <alignment vertical="top" wrapText="1"/>
    </xf>
    <xf numFmtId="166" fontId="6" fillId="0" borderId="28" xfId="0" applyNumberFormat="1" applyFont="1" applyBorder="1" applyAlignment="1">
      <alignment vertical="center"/>
    </xf>
    <xf numFmtId="166" fontId="6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vertical="center"/>
    </xf>
    <xf numFmtId="165" fontId="12" fillId="2" borderId="167" xfId="0" applyNumberFormat="1" applyFont="1" applyFill="1" applyBorder="1" applyAlignment="1">
      <alignment horizontal="left" vertical="center" wrapText="1"/>
    </xf>
    <xf numFmtId="164" fontId="7" fillId="0" borderId="170" xfId="0" applyFont="1" applyBorder="1" applyAlignment="1">
      <alignment vertical="top" wrapText="1"/>
    </xf>
    <xf numFmtId="166" fontId="6" fillId="0" borderId="48" xfId="0" applyNumberFormat="1" applyFont="1" applyBorder="1" applyAlignment="1">
      <alignment vertical="center"/>
    </xf>
    <xf numFmtId="166" fontId="6" fillId="0" borderId="50" xfId="0" applyNumberFormat="1" applyFont="1" applyBorder="1" applyAlignment="1">
      <alignment vertical="center"/>
    </xf>
    <xf numFmtId="166" fontId="6" fillId="0" borderId="51" xfId="0" applyNumberFormat="1" applyFont="1" applyBorder="1" applyAlignment="1">
      <alignment vertical="center"/>
    </xf>
    <xf numFmtId="165" fontId="7" fillId="0" borderId="30" xfId="0" applyNumberFormat="1" applyFont="1" applyFill="1" applyBorder="1" applyAlignment="1">
      <alignment horizontal="left" vertical="center" wrapText="1"/>
    </xf>
    <xf numFmtId="165" fontId="12" fillId="2" borderId="38" xfId="0" applyNumberFormat="1" applyFont="1" applyFill="1" applyBorder="1" applyAlignment="1">
      <alignment horizontal="left" vertical="center" wrapText="1"/>
    </xf>
    <xf numFmtId="164" fontId="9" fillId="0" borderId="171" xfId="0" applyFont="1" applyBorder="1" applyAlignment="1">
      <alignment vertical="top" wrapText="1"/>
    </xf>
    <xf numFmtId="164" fontId="9" fillId="0" borderId="169" xfId="0" applyNumberFormat="1" applyFont="1" applyFill="1" applyBorder="1" applyAlignment="1">
      <alignment horizontal="left" vertical="top" wrapText="1"/>
    </xf>
    <xf numFmtId="165" fontId="12" fillId="2" borderId="38" xfId="0" applyNumberFormat="1" applyFont="1" applyFill="1" applyBorder="1" applyAlignment="1">
      <alignment vertical="center"/>
    </xf>
    <xf numFmtId="165" fontId="7" fillId="0" borderId="33" xfId="0" applyNumberFormat="1" applyFont="1" applyFill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left" vertical="center" wrapText="1"/>
    </xf>
    <xf numFmtId="166" fontId="6" fillId="0" borderId="33" xfId="0" applyNumberFormat="1" applyFont="1" applyBorder="1" applyAlignment="1">
      <alignment vertical="center"/>
    </xf>
    <xf numFmtId="166" fontId="6" fillId="0" borderId="35" xfId="0" applyNumberFormat="1" applyFont="1" applyBorder="1" applyAlignment="1">
      <alignment vertical="center"/>
    </xf>
    <xf numFmtId="166" fontId="6" fillId="0" borderId="36" xfId="0" applyNumberFormat="1" applyFont="1" applyBorder="1" applyAlignment="1">
      <alignment vertical="center"/>
    </xf>
    <xf numFmtId="165" fontId="10" fillId="2" borderId="172" xfId="0" applyNumberFormat="1" applyFont="1" applyFill="1" applyBorder="1" applyAlignment="1">
      <alignment horizontal="center" vertical="center"/>
    </xf>
    <xf numFmtId="166" fontId="2" fillId="2" borderId="33" xfId="0" applyNumberFormat="1" applyFont="1" applyFill="1" applyBorder="1" applyAlignment="1">
      <alignment vertical="center"/>
    </xf>
    <xf numFmtId="166" fontId="2" fillId="2" borderId="35" xfId="0" applyNumberFormat="1" applyFont="1" applyFill="1" applyBorder="1" applyAlignment="1">
      <alignment vertical="center"/>
    </xf>
    <xf numFmtId="166" fontId="2" fillId="2" borderId="36" xfId="0" applyNumberFormat="1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/>
    </xf>
    <xf numFmtId="164" fontId="11" fillId="0" borderId="0" xfId="0" applyFont="1" applyBorder="1" applyAlignment="1">
      <alignment horizontal="center"/>
    </xf>
    <xf numFmtId="165" fontId="11" fillId="7" borderId="33" xfId="0" applyNumberFormat="1" applyFont="1" applyFill="1" applyBorder="1" applyAlignment="1">
      <alignment horizontal="center" vertical="center"/>
    </xf>
    <xf numFmtId="165" fontId="10" fillId="7" borderId="173" xfId="0" applyNumberFormat="1" applyFont="1" applyFill="1" applyBorder="1" applyAlignment="1">
      <alignment horizontal="left" vertical="center" wrapText="1"/>
    </xf>
    <xf numFmtId="166" fontId="2" fillId="7" borderId="33" xfId="0" applyNumberFormat="1" applyFont="1" applyFill="1" applyBorder="1" applyAlignment="1">
      <alignment vertical="center"/>
    </xf>
    <xf numFmtId="166" fontId="2" fillId="7" borderId="35" xfId="0" applyNumberFormat="1" applyFont="1" applyFill="1" applyBorder="1" applyAlignment="1">
      <alignment vertical="center"/>
    </xf>
    <xf numFmtId="166" fontId="2" fillId="7" borderId="36" xfId="0" applyNumberFormat="1" applyFont="1" applyFill="1" applyBorder="1" applyAlignment="1">
      <alignment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163" xfId="0" applyNumberFormat="1" applyFont="1" applyFill="1" applyBorder="1" applyAlignment="1">
      <alignment horizontal="left" vertical="center" wrapText="1"/>
    </xf>
    <xf numFmtId="166" fontId="2" fillId="3" borderId="2" xfId="0" applyNumberFormat="1" applyFont="1" applyFill="1" applyBorder="1" applyAlignment="1">
      <alignment vertical="center"/>
    </xf>
    <xf numFmtId="166" fontId="2" fillId="3" borderId="9" xfId="0" applyNumberFormat="1" applyFont="1" applyFill="1" applyBorder="1" applyAlignment="1">
      <alignment vertical="center"/>
    </xf>
    <xf numFmtId="166" fontId="2" fillId="3" borderId="3" xfId="0" applyNumberFormat="1" applyFont="1" applyFill="1" applyBorder="1" applyAlignment="1">
      <alignment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10" fillId="2" borderId="174" xfId="0" applyNumberFormat="1" applyFont="1" applyFill="1" applyBorder="1" applyAlignment="1">
      <alignment horizontal="left" vertical="center" wrapText="1"/>
    </xf>
    <xf numFmtId="166" fontId="2" fillId="2" borderId="10" xfId="0" applyNumberFormat="1" applyFont="1" applyFill="1" applyBorder="1" applyAlignment="1">
      <alignment vertical="center"/>
    </xf>
    <xf numFmtId="166" fontId="2" fillId="2" borderId="12" xfId="0" applyNumberFormat="1" applyFont="1" applyFill="1" applyBorder="1" applyAlignment="1">
      <alignment vertical="center"/>
    </xf>
    <xf numFmtId="166" fontId="2" fillId="2" borderId="13" xfId="0" applyNumberFormat="1" applyFont="1" applyFill="1" applyBorder="1" applyAlignment="1">
      <alignment vertical="center"/>
    </xf>
    <xf numFmtId="164" fontId="3" fillId="5" borderId="22" xfId="0" applyFont="1" applyFill="1" applyBorder="1" applyAlignment="1">
      <alignment vertical="center" wrapText="1"/>
    </xf>
    <xf numFmtId="166" fontId="6" fillId="5" borderId="20" xfId="0" applyNumberFormat="1" applyFont="1" applyFill="1" applyBorder="1" applyAlignment="1">
      <alignment vertical="center"/>
    </xf>
    <xf numFmtId="166" fontId="6" fillId="5" borderId="21" xfId="0" applyNumberFormat="1" applyFont="1" applyFill="1" applyBorder="1" applyAlignment="1">
      <alignment vertical="center"/>
    </xf>
    <xf numFmtId="166" fontId="6" fillId="5" borderId="22" xfId="0" applyNumberFormat="1" applyFont="1" applyFill="1" applyBorder="1" applyAlignment="1">
      <alignment vertical="center"/>
    </xf>
    <xf numFmtId="164" fontId="7" fillId="0" borderId="26" xfId="0" applyFont="1" applyFill="1" applyBorder="1" applyAlignment="1">
      <alignment vertical="center" wrapText="1"/>
    </xf>
    <xf numFmtId="164" fontId="3" fillId="5" borderId="171" xfId="0" applyFont="1" applyFill="1" applyBorder="1" applyAlignment="1">
      <alignment vertical="center" wrapText="1"/>
    </xf>
    <xf numFmtId="166" fontId="6" fillId="0" borderId="24" xfId="0" applyNumberFormat="1" applyFont="1" applyFill="1" applyBorder="1" applyAlignment="1">
      <alignment vertical="center"/>
    </xf>
    <xf numFmtId="166" fontId="6" fillId="0" borderId="25" xfId="0" applyNumberFormat="1" applyFont="1" applyFill="1" applyBorder="1" applyAlignment="1">
      <alignment vertical="center"/>
    </xf>
    <xf numFmtId="166" fontId="6" fillId="0" borderId="26" xfId="0" applyNumberFormat="1" applyFont="1" applyFill="1" applyBorder="1" applyAlignment="1">
      <alignment vertical="center"/>
    </xf>
    <xf numFmtId="164" fontId="3" fillId="5" borderId="171" xfId="0" applyFont="1" applyFill="1" applyBorder="1" applyAlignment="1">
      <alignment vertical="top" wrapText="1"/>
    </xf>
    <xf numFmtId="164" fontId="7" fillId="0" borderId="173" xfId="0" applyFont="1" applyFill="1" applyBorder="1" applyAlignment="1">
      <alignment vertical="top" wrapText="1"/>
    </xf>
    <xf numFmtId="164" fontId="12" fillId="3" borderId="163" xfId="0" applyFont="1" applyFill="1" applyBorder="1" applyAlignment="1">
      <alignment vertical="center" wrapText="1"/>
    </xf>
    <xf numFmtId="165" fontId="7" fillId="5" borderId="10" xfId="0" applyNumberFormat="1" applyFont="1" applyFill="1" applyBorder="1" applyAlignment="1">
      <alignment horizontal="center" vertical="center"/>
    </xf>
    <xf numFmtId="164" fontId="12" fillId="5" borderId="174" xfId="0" applyFont="1" applyFill="1" applyBorder="1" applyAlignment="1">
      <alignment vertical="center" wrapText="1"/>
    </xf>
    <xf numFmtId="166" fontId="6" fillId="5" borderId="10" xfId="0" applyNumberFormat="1" applyFont="1" applyFill="1" applyBorder="1" applyAlignment="1">
      <alignment vertical="center"/>
    </xf>
    <xf numFmtId="166" fontId="6" fillId="5" borderId="12" xfId="0" applyNumberFormat="1" applyFont="1" applyFill="1" applyBorder="1" applyAlignment="1">
      <alignment vertical="center"/>
    </xf>
    <xf numFmtId="166" fontId="6" fillId="5" borderId="13" xfId="0" applyNumberFormat="1" applyFont="1" applyFill="1" applyBorder="1" applyAlignment="1">
      <alignment vertical="center"/>
    </xf>
    <xf numFmtId="165" fontId="7" fillId="0" borderId="157" xfId="0" applyNumberFormat="1" applyFont="1" applyFill="1" applyBorder="1" applyAlignment="1">
      <alignment horizontal="center" vertical="center"/>
    </xf>
    <xf numFmtId="164" fontId="7" fillId="0" borderId="7" xfId="0" applyFont="1" applyFill="1" applyBorder="1" applyAlignment="1">
      <alignment vertical="top" wrapText="1"/>
    </xf>
    <xf numFmtId="166" fontId="6" fillId="0" borderId="5" xfId="0" applyNumberFormat="1" applyFont="1" applyBorder="1" applyAlignment="1">
      <alignment vertical="center"/>
    </xf>
    <xf numFmtId="166" fontId="6" fillId="0" borderId="6" xfId="0" applyNumberFormat="1" applyFont="1" applyBorder="1" applyAlignment="1">
      <alignment vertical="center"/>
    </xf>
    <xf numFmtId="166" fontId="6" fillId="0" borderId="7" xfId="0" applyNumberFormat="1" applyFont="1" applyBorder="1" applyAlignment="1">
      <alignment vertical="center"/>
    </xf>
    <xf numFmtId="164" fontId="9" fillId="0" borderId="0" xfId="0" applyFont="1" applyBorder="1" applyAlignment="1">
      <alignment vertical="top" wrapText="1"/>
    </xf>
    <xf numFmtId="164" fontId="6" fillId="0" borderId="0" xfId="0" applyFont="1" applyBorder="1" applyAlignment="1">
      <alignment/>
    </xf>
    <xf numFmtId="164" fontId="28" fillId="9" borderId="175" xfId="0" applyFont="1" applyFill="1" applyBorder="1" applyAlignment="1">
      <alignment vertical="center"/>
    </xf>
    <xf numFmtId="166" fontId="2" fillId="9" borderId="33" xfId="0" applyNumberFormat="1" applyFont="1" applyFill="1" applyBorder="1" applyAlignment="1">
      <alignment vertical="center"/>
    </xf>
    <xf numFmtId="166" fontId="2" fillId="9" borderId="35" xfId="0" applyNumberFormat="1" applyFont="1" applyFill="1" applyBorder="1" applyAlignment="1">
      <alignment vertical="center"/>
    </xf>
    <xf numFmtId="166" fontId="2" fillId="9" borderId="36" xfId="0" applyNumberFormat="1" applyFont="1" applyFill="1" applyBorder="1" applyAlignment="1">
      <alignment vertical="center"/>
    </xf>
    <xf numFmtId="165" fontId="6" fillId="3" borderId="10" xfId="0" applyNumberFormat="1" applyFont="1" applyFill="1" applyBorder="1" applyAlignment="1">
      <alignment horizontal="center" vertical="center"/>
    </xf>
    <xf numFmtId="165" fontId="12" fillId="3" borderId="153" xfId="0" applyNumberFormat="1" applyFont="1" applyFill="1" applyBorder="1" applyAlignment="1" applyProtection="1">
      <alignment vertical="center" wrapText="1"/>
      <protection/>
    </xf>
    <xf numFmtId="166" fontId="2" fillId="3" borderId="14" xfId="0" applyNumberFormat="1" applyFont="1" applyFill="1" applyBorder="1" applyAlignment="1">
      <alignment vertical="center"/>
    </xf>
    <xf numFmtId="166" fontId="2" fillId="3" borderId="16" xfId="0" applyNumberFormat="1" applyFont="1" applyFill="1" applyBorder="1" applyAlignment="1">
      <alignment vertical="center"/>
    </xf>
    <xf numFmtId="166" fontId="2" fillId="3" borderId="17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horizontal="center" vertical="center"/>
    </xf>
    <xf numFmtId="165" fontId="9" fillId="0" borderId="37" xfId="0" applyNumberFormat="1" applyFont="1" applyFill="1" applyBorder="1" applyAlignment="1" applyProtection="1">
      <alignment horizontal="center" vertical="center" textRotation="90" wrapText="1"/>
      <protection/>
    </xf>
    <xf numFmtId="166" fontId="6" fillId="5" borderId="24" xfId="0" applyNumberFormat="1" applyFont="1" applyFill="1" applyBorder="1" applyAlignment="1">
      <alignment vertical="center"/>
    </xf>
    <xf numFmtId="166" fontId="6" fillId="5" borderId="25" xfId="0" applyNumberFormat="1" applyFont="1" applyFill="1" applyBorder="1" applyAlignment="1">
      <alignment vertical="center"/>
    </xf>
    <xf numFmtId="166" fontId="6" fillId="5" borderId="26" xfId="0" applyNumberFormat="1" applyFont="1" applyFill="1" applyBorder="1" applyAlignment="1">
      <alignment vertical="center"/>
    </xf>
    <xf numFmtId="165" fontId="6" fillId="0" borderId="59" xfId="0" applyNumberFormat="1" applyFont="1" applyFill="1" applyBorder="1" applyAlignment="1">
      <alignment horizontal="center" vertical="center"/>
    </xf>
    <xf numFmtId="166" fontId="6" fillId="5" borderId="59" xfId="0" applyNumberFormat="1" applyFont="1" applyFill="1" applyBorder="1" applyAlignment="1">
      <alignment vertical="center"/>
    </xf>
    <xf numFmtId="166" fontId="6" fillId="5" borderId="61" xfId="0" applyNumberFormat="1" applyFont="1" applyFill="1" applyBorder="1" applyAlignment="1">
      <alignment vertical="center"/>
    </xf>
    <xf numFmtId="166" fontId="6" fillId="5" borderId="62" xfId="0" applyNumberFormat="1" applyFont="1" applyFill="1" applyBorder="1" applyAlignment="1">
      <alignment vertical="center"/>
    </xf>
    <xf numFmtId="165" fontId="7" fillId="8" borderId="32" xfId="0" applyNumberFormat="1" applyFont="1" applyFill="1" applyBorder="1" applyAlignment="1" applyProtection="1">
      <alignment horizontal="center" vertical="center"/>
      <protection/>
    </xf>
    <xf numFmtId="165" fontId="7" fillId="8" borderId="38" xfId="0" applyNumberFormat="1" applyFont="1" applyFill="1" applyBorder="1" applyAlignment="1" applyProtection="1">
      <alignment horizontal="left" vertical="center" wrapText="1"/>
      <protection/>
    </xf>
    <xf numFmtId="166" fontId="2" fillId="8" borderId="32" xfId="0" applyNumberFormat="1" applyFont="1" applyFill="1" applyBorder="1" applyAlignment="1">
      <alignment vertical="center"/>
    </xf>
    <xf numFmtId="166" fontId="2" fillId="8" borderId="53" xfId="0" applyNumberFormat="1" applyFont="1" applyFill="1" applyBorder="1" applyAlignment="1">
      <alignment vertical="center"/>
    </xf>
    <xf numFmtId="166" fontId="2" fillId="8" borderId="54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applyProtection="1">
      <alignment horizontal="center" vertical="center"/>
      <protection/>
    </xf>
    <xf numFmtId="165" fontId="9" fillId="8" borderId="121" xfId="0" applyNumberFormat="1" applyFont="1" applyFill="1" applyBorder="1" applyAlignment="1" applyProtection="1">
      <alignment horizontal="center" vertical="center" textRotation="90" wrapText="1"/>
      <protection/>
    </xf>
    <xf numFmtId="165" fontId="9" fillId="0" borderId="22" xfId="0" applyNumberFormat="1" applyFont="1" applyFill="1" applyBorder="1" applyAlignment="1" applyProtection="1">
      <alignment vertical="center" wrapText="1"/>
      <protection/>
    </xf>
    <xf numFmtId="166" fontId="6" fillId="8" borderId="20" xfId="0" applyNumberFormat="1" applyFont="1" applyFill="1" applyBorder="1" applyAlignment="1">
      <alignment vertical="center"/>
    </xf>
    <xf numFmtId="166" fontId="6" fillId="8" borderId="21" xfId="0" applyNumberFormat="1" applyFont="1" applyFill="1" applyBorder="1" applyAlignment="1">
      <alignment vertical="center"/>
    </xf>
    <xf numFmtId="166" fontId="6" fillId="8" borderId="22" xfId="0" applyNumberFormat="1" applyFont="1" applyFill="1" applyBorder="1" applyAlignment="1">
      <alignment vertical="center"/>
    </xf>
    <xf numFmtId="165" fontId="9" fillId="0" borderId="30" xfId="0" applyNumberFormat="1" applyFont="1" applyFill="1" applyBorder="1" applyAlignment="1" applyProtection="1">
      <alignment vertical="center" wrapText="1"/>
      <protection/>
    </xf>
    <xf numFmtId="166" fontId="6" fillId="8" borderId="28" xfId="0" applyNumberFormat="1" applyFont="1" applyFill="1" applyBorder="1" applyAlignment="1">
      <alignment vertical="center"/>
    </xf>
    <xf numFmtId="166" fontId="6" fillId="8" borderId="29" xfId="0" applyNumberFormat="1" applyFont="1" applyFill="1" applyBorder="1" applyAlignment="1">
      <alignment vertical="center"/>
    </xf>
    <xf numFmtId="166" fontId="6" fillId="8" borderId="30" xfId="0" applyNumberFormat="1" applyFont="1" applyFill="1" applyBorder="1" applyAlignment="1">
      <alignment vertical="center"/>
    </xf>
    <xf numFmtId="165" fontId="7" fillId="8" borderId="24" xfId="0" applyNumberFormat="1" applyFont="1" applyFill="1" applyBorder="1" applyAlignment="1" applyProtection="1">
      <alignment horizontal="center" vertical="center"/>
      <protection/>
    </xf>
    <xf numFmtId="164" fontId="7" fillId="0" borderId="35" xfId="0" applyFont="1" applyBorder="1" applyAlignment="1">
      <alignment horizontal="center" vertical="center" textRotation="90" wrapText="1"/>
    </xf>
    <xf numFmtId="165" fontId="7" fillId="8" borderId="67" xfId="0" applyNumberFormat="1" applyFont="1" applyFill="1" applyBorder="1" applyAlignment="1" applyProtection="1">
      <alignment vertical="center" wrapText="1"/>
      <protection/>
    </xf>
    <xf numFmtId="166" fontId="6" fillId="8" borderId="24" xfId="0" applyNumberFormat="1" applyFont="1" applyFill="1" applyBorder="1" applyAlignment="1">
      <alignment vertical="center"/>
    </xf>
    <xf numFmtId="166" fontId="6" fillId="8" borderId="25" xfId="0" applyNumberFormat="1" applyFont="1" applyFill="1" applyBorder="1" applyAlignment="1">
      <alignment vertical="center"/>
    </xf>
    <xf numFmtId="166" fontId="6" fillId="8" borderId="26" xfId="0" applyNumberFormat="1" applyFont="1" applyFill="1" applyBorder="1" applyAlignment="1">
      <alignment vertical="center"/>
    </xf>
    <xf numFmtId="165" fontId="7" fillId="0" borderId="59" xfId="0" applyNumberFormat="1" applyFont="1" applyFill="1" applyBorder="1" applyAlignment="1" applyProtection="1">
      <alignment horizontal="center" vertical="center"/>
      <protection/>
    </xf>
    <xf numFmtId="165" fontId="9" fillId="0" borderId="67" xfId="0" applyNumberFormat="1" applyFont="1" applyFill="1" applyBorder="1" applyAlignment="1" applyProtection="1">
      <alignment vertical="center" wrapText="1"/>
      <protection/>
    </xf>
    <xf numFmtId="165" fontId="7" fillId="0" borderId="28" xfId="0" applyNumberFormat="1" applyFont="1" applyFill="1" applyBorder="1" applyAlignment="1" applyProtection="1">
      <alignment horizontal="center" vertical="center"/>
      <protection/>
    </xf>
    <xf numFmtId="166" fontId="6" fillId="0" borderId="59" xfId="0" applyNumberFormat="1" applyFont="1" applyFill="1" applyBorder="1" applyAlignment="1">
      <alignment vertical="center"/>
    </xf>
    <xf numFmtId="166" fontId="6" fillId="0" borderId="61" xfId="0" applyNumberFormat="1" applyFont="1" applyFill="1" applyBorder="1" applyAlignment="1">
      <alignment vertical="center"/>
    </xf>
    <xf numFmtId="166" fontId="6" fillId="0" borderId="62" xfId="0" applyNumberFormat="1" applyFont="1" applyFill="1" applyBorder="1" applyAlignment="1">
      <alignment vertical="center"/>
    </xf>
    <xf numFmtId="165" fontId="7" fillId="8" borderId="19" xfId="0" applyNumberFormat="1" applyFont="1" applyFill="1" applyBorder="1" applyAlignment="1" applyProtection="1">
      <alignment vertical="center" wrapText="1"/>
      <protection/>
    </xf>
    <xf numFmtId="165" fontId="9" fillId="0" borderId="23" xfId="0" applyNumberFormat="1" applyFont="1" applyFill="1" applyBorder="1" applyAlignment="1" applyProtection="1">
      <alignment vertical="center" wrapText="1"/>
      <protection/>
    </xf>
    <xf numFmtId="165" fontId="9" fillId="0" borderId="60" xfId="0" applyNumberFormat="1" applyFont="1" applyFill="1" applyBorder="1" applyAlignment="1" applyProtection="1">
      <alignment vertical="center" wrapText="1"/>
      <protection/>
    </xf>
    <xf numFmtId="165" fontId="15" fillId="0" borderId="27" xfId="0" applyNumberFormat="1" applyFont="1" applyFill="1" applyBorder="1" applyAlignment="1" applyProtection="1">
      <alignment vertical="center" wrapText="1"/>
      <protection/>
    </xf>
    <xf numFmtId="166" fontId="6" fillId="0" borderId="28" xfId="0" applyNumberFormat="1" applyFont="1" applyFill="1" applyBorder="1" applyAlignment="1">
      <alignment vertical="center"/>
    </xf>
    <xf numFmtId="166" fontId="6" fillId="0" borderId="29" xfId="0" applyNumberFormat="1" applyFont="1" applyFill="1" applyBorder="1" applyAlignment="1">
      <alignment vertical="center"/>
    </xf>
    <xf numFmtId="166" fontId="6" fillId="0" borderId="30" xfId="0" applyNumberFormat="1" applyFont="1" applyFill="1" applyBorder="1" applyAlignment="1">
      <alignment vertical="center"/>
    </xf>
    <xf numFmtId="165" fontId="7" fillId="8" borderId="20" xfId="0" applyNumberFormat="1" applyFont="1" applyFill="1" applyBorder="1" applyAlignment="1" applyProtection="1">
      <alignment horizontal="center" vertical="center"/>
      <protection/>
    </xf>
    <xf numFmtId="165" fontId="7" fillId="8" borderId="151" xfId="0" applyNumberFormat="1" applyFont="1" applyFill="1" applyBorder="1" applyAlignment="1" applyProtection="1">
      <alignment vertical="center" wrapText="1"/>
      <protection/>
    </xf>
    <xf numFmtId="166" fontId="6" fillId="8" borderId="39" xfId="0" applyNumberFormat="1" applyFont="1" applyFill="1" applyBorder="1" applyAlignment="1">
      <alignment vertical="center"/>
    </xf>
    <xf numFmtId="166" fontId="6" fillId="8" borderId="41" xfId="0" applyNumberFormat="1" applyFont="1" applyFill="1" applyBorder="1" applyAlignment="1">
      <alignment vertical="center"/>
    </xf>
    <xf numFmtId="166" fontId="6" fillId="8" borderId="42" xfId="0" applyNumberFormat="1" applyFont="1" applyFill="1" applyBorder="1" applyAlignment="1">
      <alignment vertical="center"/>
    </xf>
    <xf numFmtId="165" fontId="9" fillId="0" borderId="71" xfId="0" applyNumberFormat="1" applyFont="1" applyFill="1" applyBorder="1" applyAlignment="1" applyProtection="1">
      <alignment vertical="center" wrapText="1"/>
      <protection/>
    </xf>
    <xf numFmtId="165" fontId="7" fillId="0" borderId="24" xfId="0" applyNumberFormat="1" applyFont="1" applyFill="1" applyBorder="1" applyAlignment="1" applyProtection="1">
      <alignment horizontal="center" vertical="center"/>
      <protection/>
    </xf>
    <xf numFmtId="164" fontId="33" fillId="0" borderId="0" xfId="0" applyFont="1" applyAlignment="1">
      <alignment/>
    </xf>
    <xf numFmtId="165" fontId="7" fillId="8" borderId="22" xfId="0" applyNumberFormat="1" applyFont="1" applyFill="1" applyBorder="1" applyAlignment="1" applyProtection="1">
      <alignment vertical="center" wrapText="1"/>
      <protection/>
    </xf>
    <xf numFmtId="165" fontId="9" fillId="0" borderId="26" xfId="0" applyNumberFormat="1" applyFont="1" applyFill="1" applyBorder="1" applyAlignment="1" applyProtection="1">
      <alignment vertical="center" wrapText="1"/>
      <protection/>
    </xf>
    <xf numFmtId="165" fontId="15" fillId="0" borderId="71" xfId="0" applyNumberFormat="1" applyFont="1" applyFill="1" applyBorder="1" applyAlignment="1" applyProtection="1">
      <alignment vertical="center" wrapText="1"/>
      <protection/>
    </xf>
    <xf numFmtId="166" fontId="6" fillId="0" borderId="43" xfId="0" applyNumberFormat="1" applyFont="1" applyFill="1" applyBorder="1" applyAlignment="1">
      <alignment vertical="center"/>
    </xf>
    <xf numFmtId="166" fontId="6" fillId="0" borderId="45" xfId="0" applyNumberFormat="1" applyFont="1" applyFill="1" applyBorder="1" applyAlignment="1">
      <alignment vertical="center"/>
    </xf>
    <xf numFmtId="166" fontId="6" fillId="0" borderId="46" xfId="0" applyNumberFormat="1" applyFont="1" applyFill="1" applyBorder="1" applyAlignment="1">
      <alignment vertical="center"/>
    </xf>
    <xf numFmtId="165" fontId="12" fillId="2" borderId="63" xfId="0" applyNumberFormat="1" applyFont="1" applyFill="1" applyBorder="1" applyAlignment="1">
      <alignment vertical="center" wrapText="1"/>
    </xf>
    <xf numFmtId="164" fontId="13" fillId="0" borderId="0" xfId="0" applyFont="1" applyAlignment="1">
      <alignment horizontal="center"/>
    </xf>
    <xf numFmtId="165" fontId="12" fillId="2" borderId="162" xfId="0" applyNumberFormat="1" applyFont="1" applyFill="1" applyBorder="1" applyAlignment="1">
      <alignment horizontal="left" vertical="center" wrapText="1"/>
    </xf>
    <xf numFmtId="165" fontId="11" fillId="4" borderId="90" xfId="0" applyNumberFormat="1" applyFont="1" applyFill="1" applyBorder="1" applyAlignment="1">
      <alignment vertical="center"/>
    </xf>
    <xf numFmtId="166" fontId="12" fillId="4" borderId="18" xfId="0" applyNumberFormat="1" applyFont="1" applyFill="1" applyBorder="1" applyAlignment="1">
      <alignment vertical="center"/>
    </xf>
    <xf numFmtId="166" fontId="12" fillId="4" borderId="37" xfId="0" applyNumberFormat="1" applyFont="1" applyFill="1" applyBorder="1" applyAlignment="1">
      <alignment vertical="center"/>
    </xf>
    <xf numFmtId="166" fontId="12" fillId="4" borderId="38" xfId="0" applyNumberFormat="1" applyFont="1" applyFill="1" applyBorder="1" applyAlignment="1">
      <alignment vertical="center"/>
    </xf>
    <xf numFmtId="165" fontId="7" fillId="0" borderId="90" xfId="0" applyNumberFormat="1" applyFont="1" applyBorder="1" applyAlignment="1">
      <alignment horizontal="left" vertical="center" wrapText="1"/>
    </xf>
    <xf numFmtId="166" fontId="7" fillId="4" borderId="37" xfId="0" applyNumberFormat="1" applyFont="1" applyFill="1" applyBorder="1" applyAlignment="1">
      <alignment vertical="center"/>
    </xf>
    <xf numFmtId="166" fontId="7" fillId="4" borderId="38" xfId="0" applyNumberFormat="1" applyFont="1" applyFill="1" applyBorder="1" applyAlignment="1">
      <alignment vertical="center"/>
    </xf>
    <xf numFmtId="165" fontId="7" fillId="0" borderId="5" xfId="0" applyNumberFormat="1" applyFont="1" applyBorder="1" applyAlignment="1">
      <alignment horizontal="center" vertical="center"/>
    </xf>
    <xf numFmtId="164" fontId="7" fillId="0" borderId="38" xfId="0" applyFont="1" applyBorder="1" applyAlignment="1">
      <alignment vertical="center"/>
    </xf>
    <xf numFmtId="164" fontId="9" fillId="0" borderId="16" xfId="0" applyFont="1" applyBorder="1" applyAlignment="1">
      <alignment horizontal="center" vertical="center" textRotation="90"/>
    </xf>
    <xf numFmtId="165" fontId="9" fillId="0" borderId="176" xfId="0" applyNumberFormat="1" applyFont="1" applyFill="1" applyBorder="1" applyAlignment="1" applyProtection="1">
      <alignment vertical="center" wrapText="1"/>
      <protection/>
    </xf>
    <xf numFmtId="165" fontId="9" fillId="0" borderId="169" xfId="0" applyNumberFormat="1" applyFont="1" applyFill="1" applyBorder="1" applyAlignment="1" applyProtection="1">
      <alignment vertical="center" wrapText="1"/>
      <protection/>
    </xf>
    <xf numFmtId="164" fontId="7" fillId="0" borderId="17" xfId="0" applyFont="1" applyBorder="1" applyAlignment="1">
      <alignment vertical="center"/>
    </xf>
    <xf numFmtId="164" fontId="9" fillId="0" borderId="35" xfId="0" applyFont="1" applyBorder="1" applyAlignment="1">
      <alignment horizontal="center" vertical="center" textRotation="90"/>
    </xf>
    <xf numFmtId="165" fontId="9" fillId="0" borderId="166" xfId="0" applyNumberFormat="1" applyFont="1" applyFill="1" applyBorder="1" applyAlignment="1" applyProtection="1">
      <alignment vertical="center" wrapText="1"/>
      <protection/>
    </xf>
    <xf numFmtId="166" fontId="7" fillId="0" borderId="43" xfId="0" applyNumberFormat="1" applyFont="1" applyFill="1" applyBorder="1" applyAlignment="1">
      <alignment vertical="center"/>
    </xf>
    <xf numFmtId="166" fontId="7" fillId="0" borderId="45" xfId="0" applyNumberFormat="1" applyFont="1" applyFill="1" applyBorder="1" applyAlignment="1">
      <alignment vertical="center"/>
    </xf>
    <xf numFmtId="166" fontId="7" fillId="0" borderId="46" xfId="0" applyNumberFormat="1" applyFont="1" applyFill="1" applyBorder="1" applyAlignment="1">
      <alignment vertical="center"/>
    </xf>
    <xf numFmtId="164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5"/>
  <sheetViews>
    <sheetView workbookViewId="0" topLeftCell="A1">
      <selection activeCell="B5" sqref="A1:IV65536"/>
    </sheetView>
  </sheetViews>
  <sheetFormatPr defaultColWidth="9.00390625" defaultRowHeight="12.75"/>
  <cols>
    <col min="1" max="1" width="20.75390625" style="0" customWidth="1"/>
    <col min="2" max="2" width="50.75390625" style="0" customWidth="1"/>
    <col min="4" max="5" width="8.25390625" style="0" customWidth="1"/>
  </cols>
  <sheetData>
    <row r="1" spans="1:5" ht="12.75">
      <c r="A1" s="1"/>
      <c r="B1" s="2"/>
      <c r="C1" s="3" t="s">
        <v>0</v>
      </c>
      <c r="D1" s="3"/>
      <c r="E1" s="3"/>
    </row>
    <row r="2" spans="1:5" ht="11.25" customHeight="1">
      <c r="A2" s="4"/>
      <c r="B2" s="5" t="s">
        <v>1</v>
      </c>
      <c r="C2" s="5"/>
      <c r="D2" s="5"/>
      <c r="E2" s="5"/>
    </row>
    <row r="3" spans="1:5" ht="12.75" customHeight="1">
      <c r="A3" s="6"/>
      <c r="B3" s="5" t="s">
        <v>2</v>
      </c>
      <c r="C3" s="5"/>
      <c r="D3" s="5"/>
      <c r="E3" s="5"/>
    </row>
    <row r="4" spans="1:5" ht="12" customHeight="1">
      <c r="A4" s="3" t="s">
        <v>3</v>
      </c>
      <c r="B4" s="3"/>
      <c r="C4" s="3"/>
      <c r="D4" s="3"/>
      <c r="E4" s="3"/>
    </row>
    <row r="5" spans="1:5" ht="12" customHeight="1">
      <c r="A5" s="7"/>
      <c r="B5" s="5" t="s">
        <v>4</v>
      </c>
      <c r="C5" s="5"/>
      <c r="D5" s="5"/>
      <c r="E5" s="5"/>
    </row>
    <row r="6" spans="1:3" ht="8.25" customHeight="1">
      <c r="A6" s="7"/>
      <c r="B6" s="8"/>
      <c r="C6" s="9"/>
    </row>
    <row r="7" spans="1:5" ht="12.75" customHeight="1">
      <c r="A7" s="10" t="s">
        <v>5</v>
      </c>
      <c r="B7" s="10"/>
      <c r="C7" s="10"/>
      <c r="D7" s="10"/>
      <c r="E7" s="10"/>
    </row>
    <row r="8" spans="1:5" ht="12.75" customHeight="1">
      <c r="A8" s="10" t="s">
        <v>6</v>
      </c>
      <c r="B8" s="10"/>
      <c r="C8" s="10"/>
      <c r="D8" s="10"/>
      <c r="E8" s="10"/>
    </row>
    <row r="9" spans="1:5" s="13" customFormat="1" ht="12" customHeight="1">
      <c r="A9" s="7"/>
      <c r="B9" s="11"/>
      <c r="C9" s="12"/>
      <c r="E9" s="14" t="s">
        <v>7</v>
      </c>
    </row>
    <row r="10" spans="1:5" s="13" customFormat="1" ht="19.5" customHeight="1">
      <c r="A10" s="15" t="s">
        <v>8</v>
      </c>
      <c r="B10" s="16" t="s">
        <v>9</v>
      </c>
      <c r="C10" s="17" t="s">
        <v>10</v>
      </c>
      <c r="D10" s="17"/>
      <c r="E10" s="17"/>
    </row>
    <row r="11" spans="1:5" s="13" customFormat="1" ht="33" customHeight="1">
      <c r="A11" s="15"/>
      <c r="B11" s="16"/>
      <c r="C11" s="18" t="s">
        <v>11</v>
      </c>
      <c r="D11" s="19" t="s">
        <v>12</v>
      </c>
      <c r="E11" s="20" t="s">
        <v>13</v>
      </c>
    </row>
    <row r="12" spans="1:5" s="13" customFormat="1" ht="27" customHeight="1">
      <c r="A12" s="21" t="s">
        <v>14</v>
      </c>
      <c r="B12" s="22" t="s">
        <v>15</v>
      </c>
      <c r="C12" s="23">
        <f>C62+C159</f>
        <v>217132</v>
      </c>
      <c r="D12" s="24">
        <f>D62+D159</f>
        <v>3601.2</v>
      </c>
      <c r="E12" s="25">
        <f>E62+E159</f>
        <v>220733.2</v>
      </c>
    </row>
    <row r="13" spans="1:5" s="13" customFormat="1" ht="15.75" customHeight="1">
      <c r="A13" s="26"/>
      <c r="B13" s="27" t="s">
        <v>16</v>
      </c>
      <c r="C13" s="28">
        <f>C12/C244</f>
        <v>0.3798723565060393</v>
      </c>
      <c r="D13" s="29"/>
      <c r="E13" s="30">
        <f>E12/E244</f>
        <v>0.2964388504522396</v>
      </c>
    </row>
    <row r="14" spans="1:5" s="13" customFormat="1" ht="22.5" customHeight="1">
      <c r="A14" s="21" t="s">
        <v>17</v>
      </c>
      <c r="B14" s="31" t="s">
        <v>18</v>
      </c>
      <c r="C14" s="23">
        <f>C16</f>
        <v>68218</v>
      </c>
      <c r="D14" s="24">
        <f>D16</f>
        <v>0</v>
      </c>
      <c r="E14" s="25">
        <f>E16</f>
        <v>68218</v>
      </c>
    </row>
    <row r="15" spans="1:5" s="13" customFormat="1" ht="15.75" customHeight="1">
      <c r="A15" s="32"/>
      <c r="B15" s="33" t="s">
        <v>19</v>
      </c>
      <c r="C15" s="34">
        <f>C14/C12</f>
        <v>0.3141775509828123</v>
      </c>
      <c r="D15" s="35"/>
      <c r="E15" s="36">
        <f>E14/E12</f>
        <v>0.3090518327102583</v>
      </c>
    </row>
    <row r="16" spans="1:5" s="13" customFormat="1" ht="22.5" customHeight="1">
      <c r="A16" s="37" t="s">
        <v>20</v>
      </c>
      <c r="B16" s="38" t="s">
        <v>21</v>
      </c>
      <c r="C16" s="39">
        <f>C20+C21+C22+C23</f>
        <v>68218</v>
      </c>
      <c r="D16" s="40">
        <f>D20+D21+D22+D23</f>
        <v>0</v>
      </c>
      <c r="E16" s="41">
        <f>E20+E21+E22+E23</f>
        <v>68218</v>
      </c>
    </row>
    <row r="17" spans="1:5" s="13" customFormat="1" ht="15.75" customHeight="1">
      <c r="A17" s="42" t="s">
        <v>22</v>
      </c>
      <c r="B17" s="43" t="s">
        <v>23</v>
      </c>
      <c r="C17" s="44">
        <f>C16-(C18+C19)</f>
        <v>51163.5</v>
      </c>
      <c r="D17" s="45">
        <f>D16-(D18+D19)</f>
        <v>0</v>
      </c>
      <c r="E17" s="46">
        <f>E16-(E18+E19)</f>
        <v>51163.5</v>
      </c>
    </row>
    <row r="18" spans="1:5" s="13" customFormat="1" ht="13.5" customHeight="1">
      <c r="A18" s="42"/>
      <c r="B18" s="47" t="s">
        <v>24</v>
      </c>
      <c r="C18" s="48">
        <f>ROUND(C16*5/20,1)</f>
        <v>17054.5</v>
      </c>
      <c r="D18" s="49">
        <f>ROUND(D16*5/20,1)</f>
        <v>0</v>
      </c>
      <c r="E18" s="50">
        <f>ROUND(E16*5/20,1)</f>
        <v>17054.5</v>
      </c>
    </row>
    <row r="19" spans="1:5" s="13" customFormat="1" ht="12.75" customHeight="1">
      <c r="A19" s="42"/>
      <c r="B19" s="51" t="s">
        <v>25</v>
      </c>
      <c r="C19" s="52">
        <f>ROUND(C16*0/20,1)</f>
        <v>0</v>
      </c>
      <c r="D19" s="53">
        <f>ROUND(D16*0/20,1)</f>
        <v>0</v>
      </c>
      <c r="E19" s="54">
        <f>ROUND(E16*0/20,1)</f>
        <v>0</v>
      </c>
    </row>
    <row r="20" spans="1:5" s="13" customFormat="1" ht="45" customHeight="1">
      <c r="A20" s="55" t="s">
        <v>26</v>
      </c>
      <c r="B20" s="56" t="s">
        <v>27</v>
      </c>
      <c r="C20" s="57">
        <v>66370</v>
      </c>
      <c r="D20" s="58"/>
      <c r="E20" s="59">
        <f>C20+D20</f>
        <v>66370</v>
      </c>
    </row>
    <row r="21" spans="1:5" s="13" customFormat="1" ht="78" customHeight="1">
      <c r="A21" s="60" t="s">
        <v>28</v>
      </c>
      <c r="B21" s="56" t="s">
        <v>29</v>
      </c>
      <c r="C21" s="57">
        <v>718</v>
      </c>
      <c r="D21" s="58"/>
      <c r="E21" s="59">
        <f>C21+D21</f>
        <v>718</v>
      </c>
    </row>
    <row r="22" spans="1:5" s="13" customFormat="1" ht="32.25" customHeight="1">
      <c r="A22" s="55" t="s">
        <v>30</v>
      </c>
      <c r="B22" s="61" t="s">
        <v>31</v>
      </c>
      <c r="C22" s="57">
        <v>550</v>
      </c>
      <c r="D22" s="58"/>
      <c r="E22" s="59">
        <f>C22+D22</f>
        <v>550</v>
      </c>
    </row>
    <row r="23" spans="1:5" s="13" customFormat="1" ht="57.75" customHeight="1">
      <c r="A23" s="62" t="s">
        <v>32</v>
      </c>
      <c r="B23" s="63" t="s">
        <v>33</v>
      </c>
      <c r="C23" s="57">
        <v>580</v>
      </c>
      <c r="D23" s="58"/>
      <c r="E23" s="59">
        <f>C23+D23</f>
        <v>580</v>
      </c>
    </row>
    <row r="24" spans="1:5" s="13" customFormat="1" ht="27" customHeight="1">
      <c r="A24" s="64" t="s">
        <v>34</v>
      </c>
      <c r="B24" s="65" t="s">
        <v>35</v>
      </c>
      <c r="C24" s="66">
        <f>C26</f>
        <v>2088</v>
      </c>
      <c r="D24" s="67">
        <f>D26</f>
        <v>0</v>
      </c>
      <c r="E24" s="68">
        <f>E26</f>
        <v>2088</v>
      </c>
    </row>
    <row r="25" spans="1:5" s="13" customFormat="1" ht="18" customHeight="1">
      <c r="A25" s="69"/>
      <c r="B25" s="33" t="s">
        <v>19</v>
      </c>
      <c r="C25" s="34">
        <f>C24/C12</f>
        <v>0.00961627028719857</v>
      </c>
      <c r="D25" s="35"/>
      <c r="E25" s="36">
        <f>E24/E12</f>
        <v>0.009459383545384201</v>
      </c>
    </row>
    <row r="26" spans="1:5" s="13" customFormat="1" ht="29.25" customHeight="1">
      <c r="A26" s="70" t="s">
        <v>36</v>
      </c>
      <c r="B26" s="71" t="s">
        <v>37</v>
      </c>
      <c r="C26" s="72">
        <f>C27+C28+C29+C30</f>
        <v>2088</v>
      </c>
      <c r="D26" s="73">
        <f>D27+D28+D29+D30</f>
        <v>0</v>
      </c>
      <c r="E26" s="74">
        <f>E27+E28+E29+E30</f>
        <v>2088</v>
      </c>
    </row>
    <row r="27" spans="1:5" s="13" customFormat="1" ht="45.75" customHeight="1">
      <c r="A27" s="75" t="s">
        <v>38</v>
      </c>
      <c r="B27" s="76" t="s">
        <v>39</v>
      </c>
      <c r="C27" s="77">
        <v>700</v>
      </c>
      <c r="D27" s="78"/>
      <c r="E27" s="79">
        <f>C27+D27</f>
        <v>700</v>
      </c>
    </row>
    <row r="28" spans="1:5" s="13" customFormat="1" ht="53.25" customHeight="1">
      <c r="A28" s="80" t="s">
        <v>40</v>
      </c>
      <c r="B28" s="81" t="s">
        <v>41</v>
      </c>
      <c r="C28" s="82">
        <v>30</v>
      </c>
      <c r="D28" s="83"/>
      <c r="E28" s="84">
        <f>C28+D28</f>
        <v>30</v>
      </c>
    </row>
    <row r="29" spans="1:5" s="13" customFormat="1" ht="45.75" customHeight="1">
      <c r="A29" s="80" t="s">
        <v>42</v>
      </c>
      <c r="B29" s="81" t="s">
        <v>43</v>
      </c>
      <c r="C29" s="82">
        <v>1358</v>
      </c>
      <c r="D29" s="83"/>
      <c r="E29" s="84">
        <f>C29+D29</f>
        <v>1358</v>
      </c>
    </row>
    <row r="30" spans="1:5" s="13" customFormat="1" ht="49.5" customHeight="1">
      <c r="A30" s="85" t="s">
        <v>44</v>
      </c>
      <c r="B30" s="86" t="s">
        <v>45</v>
      </c>
      <c r="C30" s="87">
        <v>0</v>
      </c>
      <c r="D30" s="88"/>
      <c r="E30" s="89">
        <f>C30+D30</f>
        <v>0</v>
      </c>
    </row>
    <row r="31" spans="1:5" s="13" customFormat="1" ht="18.75" customHeight="1">
      <c r="A31" s="90"/>
      <c r="B31" s="91"/>
      <c r="C31" s="92"/>
      <c r="D31" s="92"/>
      <c r="E31" s="92"/>
    </row>
    <row r="32" spans="1:5" s="13" customFormat="1" ht="6.75" customHeight="1">
      <c r="A32" s="93"/>
      <c r="B32" s="94"/>
      <c r="C32" s="95"/>
      <c r="D32" s="95"/>
      <c r="E32" s="95"/>
    </row>
    <row r="33" spans="1:5" s="13" customFormat="1" ht="28.5" customHeight="1">
      <c r="A33" s="64" t="s">
        <v>46</v>
      </c>
      <c r="B33" s="96" t="s">
        <v>47</v>
      </c>
      <c r="C33" s="97">
        <f>C35+C38+C41</f>
        <v>31078</v>
      </c>
      <c r="D33" s="98">
        <f>D35+D38+D41</f>
        <v>0</v>
      </c>
      <c r="E33" s="99">
        <f>E35+E38+E41</f>
        <v>31078</v>
      </c>
    </row>
    <row r="34" spans="1:5" s="13" customFormat="1" ht="16.5" customHeight="1">
      <c r="A34" s="69"/>
      <c r="B34" s="33" t="s">
        <v>19</v>
      </c>
      <c r="C34" s="34">
        <f>C33/C12</f>
        <v>0.1431295248972975</v>
      </c>
      <c r="D34" s="35"/>
      <c r="E34" s="36">
        <f>E33/E12</f>
        <v>0.1407944070035681</v>
      </c>
    </row>
    <row r="35" spans="1:5" s="13" customFormat="1" ht="23.25" customHeight="1">
      <c r="A35" s="100" t="s">
        <v>48</v>
      </c>
      <c r="B35" s="101" t="s">
        <v>49</v>
      </c>
      <c r="C35" s="102">
        <f>C36+C37</f>
        <v>28158</v>
      </c>
      <c r="D35" s="103">
        <f>D36+D37</f>
        <v>0</v>
      </c>
      <c r="E35" s="104">
        <f>E36+E37</f>
        <v>28158</v>
      </c>
    </row>
    <row r="36" spans="1:5" s="13" customFormat="1" ht="17.25" customHeight="1">
      <c r="A36" s="105" t="s">
        <v>50</v>
      </c>
      <c r="B36" s="106" t="s">
        <v>51</v>
      </c>
      <c r="C36" s="82">
        <v>28158</v>
      </c>
      <c r="D36" s="83"/>
      <c r="E36" s="84">
        <f>C36+D36</f>
        <v>28158</v>
      </c>
    </row>
    <row r="37" spans="1:5" s="13" customFormat="1" ht="21" customHeight="1">
      <c r="A37" s="107" t="s">
        <v>52</v>
      </c>
      <c r="B37" s="108" t="s">
        <v>53</v>
      </c>
      <c r="C37" s="109"/>
      <c r="D37" s="110"/>
      <c r="E37" s="111">
        <f>C37+D37</f>
        <v>0</v>
      </c>
    </row>
    <row r="38" spans="1:5" s="13" customFormat="1" ht="19.5" customHeight="1">
      <c r="A38" s="112" t="s">
        <v>54</v>
      </c>
      <c r="B38" s="113" t="s">
        <v>55</v>
      </c>
      <c r="C38" s="114">
        <f>C39+C40</f>
        <v>70</v>
      </c>
      <c r="D38" s="115">
        <f>D39+D40</f>
        <v>0</v>
      </c>
      <c r="E38" s="116">
        <f>E39+E40</f>
        <v>70</v>
      </c>
    </row>
    <row r="39" spans="1:5" s="13" customFormat="1" ht="17.25" customHeight="1">
      <c r="A39" s="112" t="s">
        <v>56</v>
      </c>
      <c r="B39" s="117" t="s">
        <v>57</v>
      </c>
      <c r="C39" s="77">
        <v>70</v>
      </c>
      <c r="D39" s="78"/>
      <c r="E39" s="79">
        <f>C39+D39</f>
        <v>70</v>
      </c>
    </row>
    <row r="40" spans="1:5" s="13" customFormat="1" ht="21.75" customHeight="1">
      <c r="A40" s="118" t="s">
        <v>58</v>
      </c>
      <c r="B40" s="119" t="s">
        <v>59</v>
      </c>
      <c r="C40" s="120"/>
      <c r="D40" s="121"/>
      <c r="E40" s="122">
        <f>C40+D40</f>
        <v>0</v>
      </c>
    </row>
    <row r="41" spans="1:5" s="13" customFormat="1" ht="22.5" customHeight="1">
      <c r="A41" s="100" t="s">
        <v>60</v>
      </c>
      <c r="B41" s="101" t="s">
        <v>61</v>
      </c>
      <c r="C41" s="102">
        <f>C42</f>
        <v>2850</v>
      </c>
      <c r="D41" s="103">
        <f>D42</f>
        <v>0</v>
      </c>
      <c r="E41" s="104">
        <f>E42</f>
        <v>2850</v>
      </c>
    </row>
    <row r="42" spans="1:5" s="13" customFormat="1" ht="24.75" customHeight="1">
      <c r="A42" s="107" t="s">
        <v>62</v>
      </c>
      <c r="B42" s="108" t="s">
        <v>63</v>
      </c>
      <c r="C42" s="109">
        <v>2850</v>
      </c>
      <c r="D42" s="110"/>
      <c r="E42" s="111">
        <f>C42+D42</f>
        <v>2850</v>
      </c>
    </row>
    <row r="43" spans="1:5" s="13" customFormat="1" ht="24" customHeight="1">
      <c r="A43" s="64" t="s">
        <v>64</v>
      </c>
      <c r="B43" s="123" t="s">
        <v>65</v>
      </c>
      <c r="C43" s="97">
        <f>C45+C47</f>
        <v>42944</v>
      </c>
      <c r="D43" s="98">
        <f>D45+D47</f>
        <v>0</v>
      </c>
      <c r="E43" s="99">
        <f>E45+E47</f>
        <v>42944</v>
      </c>
    </row>
    <row r="44" spans="1:5" s="13" customFormat="1" ht="14.25" customHeight="1">
      <c r="A44" s="69"/>
      <c r="B44" s="33" t="s">
        <v>19</v>
      </c>
      <c r="C44" s="34">
        <f>C43/C12</f>
        <v>0.19777830996812998</v>
      </c>
      <c r="D44" s="35"/>
      <c r="E44" s="36">
        <f>E43/E12</f>
        <v>0.19455161253495168</v>
      </c>
    </row>
    <row r="45" spans="1:5" s="13" customFormat="1" ht="20.25" customHeight="1">
      <c r="A45" s="37" t="s">
        <v>66</v>
      </c>
      <c r="B45" s="124" t="s">
        <v>67</v>
      </c>
      <c r="C45" s="39">
        <f>C46</f>
        <v>2300</v>
      </c>
      <c r="D45" s="40">
        <f>D46</f>
        <v>0</v>
      </c>
      <c r="E45" s="41">
        <f>E46</f>
        <v>2300</v>
      </c>
    </row>
    <row r="46" spans="1:5" s="13" customFormat="1" ht="36" customHeight="1">
      <c r="A46" s="37" t="s">
        <v>68</v>
      </c>
      <c r="B46" s="125" t="s">
        <v>69</v>
      </c>
      <c r="C46" s="126">
        <v>2300</v>
      </c>
      <c r="D46" s="127"/>
      <c r="E46" s="128">
        <f>C46+D46</f>
        <v>2300</v>
      </c>
    </row>
    <row r="47" spans="1:5" s="13" customFormat="1" ht="18.75" customHeight="1">
      <c r="A47" s="55" t="s">
        <v>70</v>
      </c>
      <c r="B47" s="129" t="s">
        <v>71</v>
      </c>
      <c r="C47" s="72">
        <f>C48+C51</f>
        <v>40644</v>
      </c>
      <c r="D47" s="73">
        <f>D48+D51</f>
        <v>0</v>
      </c>
      <c r="E47" s="74">
        <f>E48+E51</f>
        <v>40644</v>
      </c>
    </row>
    <row r="48" spans="1:5" s="13" customFormat="1" ht="18.75" customHeight="1">
      <c r="A48" s="130" t="s">
        <v>72</v>
      </c>
      <c r="B48" s="131" t="s">
        <v>73</v>
      </c>
      <c r="C48" s="132">
        <f>C49</f>
        <v>35500</v>
      </c>
      <c r="D48" s="133">
        <f>D49</f>
        <v>0</v>
      </c>
      <c r="E48" s="134">
        <f>E49</f>
        <v>35500</v>
      </c>
    </row>
    <row r="49" spans="1:5" s="13" customFormat="1" ht="24" customHeight="1">
      <c r="A49" s="135" t="s">
        <v>74</v>
      </c>
      <c r="B49" s="136" t="s">
        <v>75</v>
      </c>
      <c r="C49" s="109">
        <v>35500</v>
      </c>
      <c r="D49" s="110"/>
      <c r="E49" s="111">
        <f>C49+D49</f>
        <v>35500</v>
      </c>
    </row>
    <row r="50" spans="1:5" s="13" customFormat="1" ht="18.75" customHeight="1">
      <c r="A50" s="130" t="s">
        <v>76</v>
      </c>
      <c r="B50" s="131" t="s">
        <v>77</v>
      </c>
      <c r="C50" s="132">
        <f>C51</f>
        <v>5144</v>
      </c>
      <c r="D50" s="133">
        <f>D51</f>
        <v>0</v>
      </c>
      <c r="E50" s="134">
        <f>E51</f>
        <v>5144</v>
      </c>
    </row>
    <row r="51" spans="1:5" s="13" customFormat="1" ht="24" customHeight="1">
      <c r="A51" s="137" t="s">
        <v>78</v>
      </c>
      <c r="B51" s="138" t="s">
        <v>79</v>
      </c>
      <c r="C51" s="87">
        <v>5144</v>
      </c>
      <c r="D51" s="88"/>
      <c r="E51" s="89">
        <f>C51+D51</f>
        <v>5144</v>
      </c>
    </row>
    <row r="52" spans="1:5" s="13" customFormat="1" ht="21" customHeight="1">
      <c r="A52" s="21" t="s">
        <v>80</v>
      </c>
      <c r="B52" s="31" t="s">
        <v>81</v>
      </c>
      <c r="C52" s="139">
        <f>C54+C56</f>
        <v>4500</v>
      </c>
      <c r="D52" s="140">
        <f>D54+D56</f>
        <v>0</v>
      </c>
      <c r="E52" s="141">
        <f>E54+E56</f>
        <v>4500</v>
      </c>
    </row>
    <row r="53" spans="1:5" s="13" customFormat="1" ht="11.25" customHeight="1">
      <c r="A53" s="69"/>
      <c r="B53" s="33" t="s">
        <v>19</v>
      </c>
      <c r="C53" s="34">
        <f>C52/C12</f>
        <v>0.020724720446548644</v>
      </c>
      <c r="D53" s="35"/>
      <c r="E53" s="36">
        <f>E52/E12</f>
        <v>0.020386602468500433</v>
      </c>
    </row>
    <row r="54" spans="1:5" s="13" customFormat="1" ht="25.5" customHeight="1">
      <c r="A54" s="142" t="s">
        <v>82</v>
      </c>
      <c r="B54" s="143" t="s">
        <v>83</v>
      </c>
      <c r="C54" s="144">
        <f>SUM(C55)</f>
        <v>4500</v>
      </c>
      <c r="D54" s="145">
        <f>SUM(D55)</f>
        <v>0</v>
      </c>
      <c r="E54" s="146">
        <f>SUM(E55)</f>
        <v>4500</v>
      </c>
    </row>
    <row r="55" spans="1:5" s="13" customFormat="1" ht="24" customHeight="1">
      <c r="A55" s="147" t="s">
        <v>84</v>
      </c>
      <c r="B55" s="148" t="s">
        <v>85</v>
      </c>
      <c r="C55" s="149">
        <v>4500</v>
      </c>
      <c r="D55" s="150"/>
      <c r="E55" s="151">
        <f>C55+D55</f>
        <v>4500</v>
      </c>
    </row>
    <row r="56" spans="1:5" s="13" customFormat="1" ht="27" customHeight="1">
      <c r="A56" s="152" t="s">
        <v>86</v>
      </c>
      <c r="B56" s="153" t="s">
        <v>87</v>
      </c>
      <c r="C56" s="154">
        <f>C57+C59</f>
        <v>0</v>
      </c>
      <c r="D56" s="155">
        <f>D57+D59</f>
        <v>0</v>
      </c>
      <c r="E56" s="156">
        <f>E57+E59</f>
        <v>0</v>
      </c>
    </row>
    <row r="57" spans="1:5" s="13" customFormat="1" ht="24.75" customHeight="1">
      <c r="A57" s="157" t="s">
        <v>88</v>
      </c>
      <c r="B57" s="158" t="s">
        <v>89</v>
      </c>
      <c r="C57" s="159">
        <f>C58</f>
        <v>0</v>
      </c>
      <c r="D57" s="160">
        <f>D58</f>
        <v>0</v>
      </c>
      <c r="E57" s="161">
        <f>E58</f>
        <v>0</v>
      </c>
    </row>
    <row r="58" spans="1:5" s="13" customFormat="1" ht="21.75" customHeight="1">
      <c r="A58" s="157" t="s">
        <v>90</v>
      </c>
      <c r="B58" s="162" t="s">
        <v>91</v>
      </c>
      <c r="C58" s="163"/>
      <c r="D58" s="164"/>
      <c r="E58" s="165">
        <f>C58+D58</f>
        <v>0</v>
      </c>
    </row>
    <row r="59" spans="1:5" s="13" customFormat="1" ht="31.5" customHeight="1">
      <c r="A59" s="157" t="s">
        <v>92</v>
      </c>
      <c r="B59" s="158" t="s">
        <v>93</v>
      </c>
      <c r="C59" s="159">
        <f>C61</f>
        <v>0</v>
      </c>
      <c r="D59" s="160">
        <f>D61</f>
        <v>0</v>
      </c>
      <c r="E59" s="161">
        <f>E61</f>
        <v>0</v>
      </c>
    </row>
    <row r="60" spans="1:5" s="13" customFormat="1" ht="31.5" customHeight="1">
      <c r="A60" s="157" t="s">
        <v>94</v>
      </c>
      <c r="B60" s="158" t="s">
        <v>95</v>
      </c>
      <c r="C60" s="159">
        <f>C61</f>
        <v>0</v>
      </c>
      <c r="D60" s="160">
        <f>D61</f>
        <v>0</v>
      </c>
      <c r="E60" s="161">
        <f>E61</f>
        <v>0</v>
      </c>
    </row>
    <row r="61" spans="1:5" s="13" customFormat="1" ht="47.25" customHeight="1">
      <c r="A61" s="166" t="s">
        <v>96</v>
      </c>
      <c r="B61" s="162" t="s">
        <v>95</v>
      </c>
      <c r="C61" s="167"/>
      <c r="D61" s="168"/>
      <c r="E61" s="169">
        <f>C61+D61</f>
        <v>0</v>
      </c>
    </row>
    <row r="62" spans="1:5" s="13" customFormat="1" ht="16.5" customHeight="1">
      <c r="A62" s="170" t="s">
        <v>97</v>
      </c>
      <c r="B62" s="170"/>
      <c r="C62" s="171">
        <f>C14+C24+C33+C43+C52</f>
        <v>148828</v>
      </c>
      <c r="D62" s="172">
        <f>D14+D24+D33+D43+D52</f>
        <v>0</v>
      </c>
      <c r="E62" s="173">
        <f>E14+E24+E33+E43+E52</f>
        <v>148828</v>
      </c>
    </row>
    <row r="63" spans="1:5" s="13" customFormat="1" ht="13.5" customHeight="1">
      <c r="A63" s="174"/>
      <c r="B63" s="175" t="s">
        <v>98</v>
      </c>
      <c r="C63" s="176">
        <f>C62/C244</f>
        <v>0.2603745328835953</v>
      </c>
      <c r="D63" s="177"/>
      <c r="E63" s="178">
        <f>E62/E244</f>
        <v>0.19987206833908952</v>
      </c>
    </row>
    <row r="64" spans="1:5" s="13" customFormat="1" ht="13.5" customHeight="1">
      <c r="A64" s="174"/>
      <c r="B64" s="179" t="s">
        <v>19</v>
      </c>
      <c r="C64" s="180">
        <f>C62/C12</f>
        <v>0.685426376581987</v>
      </c>
      <c r="D64" s="181"/>
      <c r="E64" s="182">
        <f>E62/E12</f>
        <v>0.6742438382626628</v>
      </c>
    </row>
    <row r="65" spans="1:5" s="13" customFormat="1" ht="10.5" customHeight="1">
      <c r="A65" s="183"/>
      <c r="B65" s="184"/>
      <c r="C65" s="185"/>
      <c r="D65" s="185"/>
      <c r="E65" s="185"/>
    </row>
    <row r="66" spans="1:5" s="13" customFormat="1" ht="39.75" customHeight="1">
      <c r="A66" s="186"/>
      <c r="B66" s="187"/>
      <c r="C66" s="188"/>
      <c r="D66" s="188"/>
      <c r="E66" s="188"/>
    </row>
    <row r="67" spans="1:5" s="13" customFormat="1" ht="27" customHeight="1">
      <c r="A67" s="189" t="s">
        <v>99</v>
      </c>
      <c r="B67" s="123" t="s">
        <v>100</v>
      </c>
      <c r="C67" s="97">
        <f>C69+C81+C85</f>
        <v>29713</v>
      </c>
      <c r="D67" s="98">
        <f>D69+D81+D85</f>
        <v>0</v>
      </c>
      <c r="E67" s="99">
        <f>E69+E81+E85</f>
        <v>29713</v>
      </c>
    </row>
    <row r="68" spans="1:5" s="13" customFormat="1" ht="16.5" customHeight="1">
      <c r="A68" s="69"/>
      <c r="B68" s="33" t="s">
        <v>19</v>
      </c>
      <c r="C68" s="34">
        <f>C67/C12</f>
        <v>0.1368430263618444</v>
      </c>
      <c r="D68" s="35"/>
      <c r="E68" s="36">
        <f>E67/E12</f>
        <v>0.1346104709214563</v>
      </c>
    </row>
    <row r="69" spans="1:5" s="13" customFormat="1" ht="51.75" customHeight="1">
      <c r="A69" s="190" t="s">
        <v>101</v>
      </c>
      <c r="B69" s="191" t="s">
        <v>102</v>
      </c>
      <c r="C69" s="192">
        <f>C70+C78</f>
        <v>26223</v>
      </c>
      <c r="D69" s="193">
        <f>D70+D78</f>
        <v>0</v>
      </c>
      <c r="E69" s="194">
        <f>E70+E78</f>
        <v>26223</v>
      </c>
    </row>
    <row r="70" spans="1:5" s="13" customFormat="1" ht="19.5" customHeight="1">
      <c r="A70" s="37"/>
      <c r="B70" s="195" t="s">
        <v>103</v>
      </c>
      <c r="C70" s="196">
        <f>C71+C74+C76</f>
        <v>19420</v>
      </c>
      <c r="D70" s="197">
        <f>D71+D74+D76</f>
        <v>0</v>
      </c>
      <c r="E70" s="198">
        <f>E71+E74+E76</f>
        <v>19420</v>
      </c>
    </row>
    <row r="71" spans="1:5" s="13" customFormat="1" ht="36.75" customHeight="1">
      <c r="A71" s="130" t="s">
        <v>104</v>
      </c>
      <c r="B71" s="199" t="s">
        <v>105</v>
      </c>
      <c r="C71" s="154">
        <f>C72+C73</f>
        <v>14838</v>
      </c>
      <c r="D71" s="155">
        <f>D72+D73</f>
        <v>0</v>
      </c>
      <c r="E71" s="156">
        <f>E72+E73</f>
        <v>14838</v>
      </c>
    </row>
    <row r="72" spans="1:5" s="13" customFormat="1" ht="43.5" customHeight="1">
      <c r="A72" s="157" t="s">
        <v>106</v>
      </c>
      <c r="B72" s="200" t="s">
        <v>107</v>
      </c>
      <c r="C72" s="163">
        <v>11648</v>
      </c>
      <c r="D72" s="164"/>
      <c r="E72" s="165">
        <f>C72+D72</f>
        <v>11648</v>
      </c>
    </row>
    <row r="73" spans="1:5" s="13" customFormat="1" ht="54" customHeight="1">
      <c r="A73" s="135" t="s">
        <v>108</v>
      </c>
      <c r="B73" s="201" t="s">
        <v>109</v>
      </c>
      <c r="C73" s="163">
        <v>3190</v>
      </c>
      <c r="D73" s="164"/>
      <c r="E73" s="165">
        <f>C73+D73</f>
        <v>3190</v>
      </c>
    </row>
    <row r="74" spans="1:5" s="13" customFormat="1" ht="45.75" customHeight="1">
      <c r="A74" s="130" t="s">
        <v>110</v>
      </c>
      <c r="B74" s="202" t="s">
        <v>111</v>
      </c>
      <c r="C74" s="196">
        <f>SUM(C75)</f>
        <v>3486</v>
      </c>
      <c r="D74" s="197">
        <f>SUM(D75)</f>
        <v>0</v>
      </c>
      <c r="E74" s="198">
        <f>SUM(E75)</f>
        <v>3486</v>
      </c>
    </row>
    <row r="75" spans="1:5" s="13" customFormat="1" ht="44.25" customHeight="1">
      <c r="A75" s="135" t="s">
        <v>112</v>
      </c>
      <c r="B75" s="136" t="s">
        <v>113</v>
      </c>
      <c r="C75" s="203">
        <v>3486</v>
      </c>
      <c r="D75" s="204"/>
      <c r="E75" s="205">
        <f>C75+D75</f>
        <v>3486</v>
      </c>
    </row>
    <row r="76" spans="1:5" s="13" customFormat="1" ht="25.5" customHeight="1">
      <c r="A76" s="206" t="s">
        <v>114</v>
      </c>
      <c r="B76" s="207" t="s">
        <v>115</v>
      </c>
      <c r="C76" s="196">
        <f>SUM(C77)</f>
        <v>1096</v>
      </c>
      <c r="D76" s="197">
        <f>SUM(D77)</f>
        <v>0</v>
      </c>
      <c r="E76" s="198">
        <f>SUM(E77)</f>
        <v>1096</v>
      </c>
    </row>
    <row r="77" spans="1:5" s="13" customFormat="1" ht="33" customHeight="1">
      <c r="A77" s="208" t="s">
        <v>116</v>
      </c>
      <c r="B77" s="209" t="s">
        <v>117</v>
      </c>
      <c r="C77" s="203">
        <v>1096</v>
      </c>
      <c r="D77" s="204"/>
      <c r="E77" s="205">
        <f>C77+D77</f>
        <v>1096</v>
      </c>
    </row>
    <row r="78" spans="1:5" s="13" customFormat="1" ht="45.75" customHeight="1">
      <c r="A78" s="210" t="s">
        <v>118</v>
      </c>
      <c r="B78" s="211" t="s">
        <v>119</v>
      </c>
      <c r="C78" s="196">
        <f>SUM(C79:C80)</f>
        <v>6803</v>
      </c>
      <c r="D78" s="197">
        <f>SUM(D79:D80)</f>
        <v>0</v>
      </c>
      <c r="E78" s="198">
        <f>SUM(E79:E80)</f>
        <v>6803</v>
      </c>
    </row>
    <row r="79" spans="1:5" s="13" customFormat="1" ht="43.5" customHeight="1">
      <c r="A79" s="212" t="s">
        <v>120</v>
      </c>
      <c r="B79" s="106" t="s">
        <v>121</v>
      </c>
      <c r="C79" s="163">
        <v>0</v>
      </c>
      <c r="D79" s="164"/>
      <c r="E79" s="165">
        <f>C79+D79</f>
        <v>0</v>
      </c>
    </row>
    <row r="80" spans="1:5" s="13" customFormat="1" ht="42.75" customHeight="1">
      <c r="A80" s="213" t="s">
        <v>122</v>
      </c>
      <c r="B80" s="214" t="s">
        <v>123</v>
      </c>
      <c r="C80" s="149">
        <v>6803</v>
      </c>
      <c r="D80" s="150"/>
      <c r="E80" s="151">
        <f>C80+D80</f>
        <v>6803</v>
      </c>
    </row>
    <row r="81" spans="1:5" s="13" customFormat="1" ht="20.25" customHeight="1">
      <c r="A81" s="215" t="s">
        <v>124</v>
      </c>
      <c r="B81" s="216" t="s">
        <v>125</v>
      </c>
      <c r="C81" s="217">
        <f>C82</f>
        <v>335</v>
      </c>
      <c r="D81" s="218">
        <f>D82</f>
        <v>0</v>
      </c>
      <c r="E81" s="219">
        <f>E82</f>
        <v>335</v>
      </c>
    </row>
    <row r="82" spans="1:5" s="13" customFormat="1" ht="34.5" customHeight="1">
      <c r="A82" s="210" t="s">
        <v>126</v>
      </c>
      <c r="B82" s="220" t="s">
        <v>127</v>
      </c>
      <c r="C82" s="196">
        <f>C83+C84</f>
        <v>335</v>
      </c>
      <c r="D82" s="197">
        <f>D83+D84</f>
        <v>0</v>
      </c>
      <c r="E82" s="198">
        <f>E83+E84</f>
        <v>335</v>
      </c>
    </row>
    <row r="83" spans="1:5" s="13" customFormat="1" ht="36.75" customHeight="1">
      <c r="A83" s="212" t="s">
        <v>128</v>
      </c>
      <c r="B83" s="221" t="s">
        <v>129</v>
      </c>
      <c r="C83" s="163">
        <v>335</v>
      </c>
      <c r="D83" s="164"/>
      <c r="E83" s="165">
        <f>C83+D83</f>
        <v>335</v>
      </c>
    </row>
    <row r="84" spans="1:5" s="13" customFormat="1" ht="43.5" customHeight="1">
      <c r="A84" s="222" t="s">
        <v>130</v>
      </c>
      <c r="B84" s="223" t="s">
        <v>131</v>
      </c>
      <c r="C84" s="203">
        <v>0</v>
      </c>
      <c r="D84" s="204"/>
      <c r="E84" s="205">
        <f>C84+D84</f>
        <v>0</v>
      </c>
    </row>
    <row r="85" spans="1:5" s="13" customFormat="1" ht="54.75" customHeight="1">
      <c r="A85" s="215" t="s">
        <v>132</v>
      </c>
      <c r="B85" s="216" t="s">
        <v>133</v>
      </c>
      <c r="C85" s="224">
        <f>C86+C88</f>
        <v>3155</v>
      </c>
      <c r="D85" s="225">
        <f>D86+D88</f>
        <v>0</v>
      </c>
      <c r="E85" s="226">
        <f>E86+E88</f>
        <v>3155</v>
      </c>
    </row>
    <row r="86" spans="1:5" s="13" customFormat="1" ht="23.25" customHeight="1">
      <c r="A86" s="227" t="s">
        <v>134</v>
      </c>
      <c r="B86" s="228" t="s">
        <v>135</v>
      </c>
      <c r="C86" s="144">
        <f>C87</f>
        <v>0</v>
      </c>
      <c r="D86" s="145">
        <f>D87</f>
        <v>0</v>
      </c>
      <c r="E86" s="146">
        <f>E87</f>
        <v>0</v>
      </c>
    </row>
    <row r="87" spans="1:5" s="13" customFormat="1" ht="23.25" customHeight="1">
      <c r="A87" s="212" t="s">
        <v>136</v>
      </c>
      <c r="B87" s="229" t="s">
        <v>137</v>
      </c>
      <c r="C87" s="149"/>
      <c r="D87" s="150"/>
      <c r="E87" s="151">
        <f>C87+D87</f>
        <v>0</v>
      </c>
    </row>
    <row r="88" spans="1:5" s="13" customFormat="1" ht="45" customHeight="1">
      <c r="A88" s="206" t="s">
        <v>138</v>
      </c>
      <c r="B88" s="230" t="s">
        <v>139</v>
      </c>
      <c r="C88" s="154">
        <f>C89</f>
        <v>3155</v>
      </c>
      <c r="D88" s="155">
        <f>D89</f>
        <v>0</v>
      </c>
      <c r="E88" s="156">
        <f>E89</f>
        <v>3155</v>
      </c>
    </row>
    <row r="89" spans="1:5" s="13" customFormat="1" ht="45" customHeight="1">
      <c r="A89" s="231" t="s">
        <v>140</v>
      </c>
      <c r="B89" s="232" t="s">
        <v>141</v>
      </c>
      <c r="C89" s="233">
        <v>3155</v>
      </c>
      <c r="D89" s="234"/>
      <c r="E89" s="235">
        <f>C89+D89</f>
        <v>3155</v>
      </c>
    </row>
    <row r="90" spans="1:5" s="13" customFormat="1" ht="18" customHeight="1">
      <c r="A90" s="236" t="s">
        <v>142</v>
      </c>
      <c r="B90" s="237" t="s">
        <v>143</v>
      </c>
      <c r="C90" s="171">
        <f>C92</f>
        <v>1050</v>
      </c>
      <c r="D90" s="172">
        <f>D92</f>
        <v>0</v>
      </c>
      <c r="E90" s="173">
        <f>E92</f>
        <v>1050</v>
      </c>
    </row>
    <row r="91" spans="1:5" s="13" customFormat="1" ht="12" customHeight="1">
      <c r="A91" s="238"/>
      <c r="B91" s="33" t="s">
        <v>19</v>
      </c>
      <c r="C91" s="34">
        <f>C90/C12</f>
        <v>0.004835768104194683</v>
      </c>
      <c r="D91" s="35"/>
      <c r="E91" s="36">
        <f>E90/E12</f>
        <v>0.004756873909316768</v>
      </c>
    </row>
    <row r="92" spans="1:5" s="13" customFormat="1" ht="18.75" customHeight="1">
      <c r="A92" s="239" t="s">
        <v>144</v>
      </c>
      <c r="B92" s="240" t="s">
        <v>145</v>
      </c>
      <c r="C92" s="72">
        <f>C93+C94+C95+C96</f>
        <v>1050</v>
      </c>
      <c r="D92" s="73">
        <f>D93+D94+D95+D96</f>
        <v>0</v>
      </c>
      <c r="E92" s="74">
        <f>E93+E94+E95+E96</f>
        <v>1050</v>
      </c>
    </row>
    <row r="93" spans="1:5" s="13" customFormat="1" ht="21.75" customHeight="1">
      <c r="A93" s="152" t="s">
        <v>146</v>
      </c>
      <c r="B93" s="241" t="s">
        <v>147</v>
      </c>
      <c r="C93" s="242">
        <v>130</v>
      </c>
      <c r="D93" s="243"/>
      <c r="E93" s="244">
        <f>C93+D93</f>
        <v>130</v>
      </c>
    </row>
    <row r="94" spans="1:5" s="13" customFormat="1" ht="21.75" customHeight="1">
      <c r="A94" s="157" t="s">
        <v>148</v>
      </c>
      <c r="B94" s="245" t="s">
        <v>149</v>
      </c>
      <c r="C94" s="82">
        <v>20</v>
      </c>
      <c r="D94" s="83"/>
      <c r="E94" s="84">
        <f>C94+D94</f>
        <v>20</v>
      </c>
    </row>
    <row r="95" spans="1:5" s="13" customFormat="1" ht="14.25" customHeight="1">
      <c r="A95" s="157" t="s">
        <v>150</v>
      </c>
      <c r="B95" s="221" t="s">
        <v>151</v>
      </c>
      <c r="C95" s="82">
        <v>100</v>
      </c>
      <c r="D95" s="83"/>
      <c r="E95" s="84">
        <f>C95+D95</f>
        <v>100</v>
      </c>
    </row>
    <row r="96" spans="1:5" s="13" customFormat="1" ht="15.75" customHeight="1">
      <c r="A96" s="147" t="s">
        <v>152</v>
      </c>
      <c r="B96" s="214" t="s">
        <v>153</v>
      </c>
      <c r="C96" s="246">
        <v>800</v>
      </c>
      <c r="D96" s="247"/>
      <c r="E96" s="248">
        <f>C96+D96</f>
        <v>800</v>
      </c>
    </row>
    <row r="97" spans="1:5" s="13" customFormat="1" ht="23.25" customHeight="1">
      <c r="A97" s="236" t="s">
        <v>154</v>
      </c>
      <c r="B97" s="237" t="s">
        <v>155</v>
      </c>
      <c r="C97" s="139">
        <f>C99+C102</f>
        <v>22081</v>
      </c>
      <c r="D97" s="140">
        <f>D99+D102</f>
        <v>0</v>
      </c>
      <c r="E97" s="141">
        <f>E99+E102</f>
        <v>22081</v>
      </c>
    </row>
    <row r="98" spans="1:5" s="13" customFormat="1" ht="13.5" customHeight="1">
      <c r="A98" s="238"/>
      <c r="B98" s="33" t="s">
        <v>19</v>
      </c>
      <c r="C98" s="34">
        <f>C97/C12</f>
        <v>0.1016939004844979</v>
      </c>
      <c r="D98" s="35"/>
      <c r="E98" s="36">
        <f>E97/E12</f>
        <v>0.10003479313487956</v>
      </c>
    </row>
    <row r="99" spans="1:5" s="13" customFormat="1" ht="18" customHeight="1">
      <c r="A99" s="55" t="s">
        <v>156</v>
      </c>
      <c r="B99" s="71" t="s">
        <v>157</v>
      </c>
      <c r="C99" s="72">
        <f aca="true" t="shared" si="0" ref="C99:E100">C100</f>
        <v>0</v>
      </c>
      <c r="D99" s="73">
        <f t="shared" si="0"/>
        <v>0</v>
      </c>
      <c r="E99" s="74">
        <f t="shared" si="0"/>
        <v>0</v>
      </c>
    </row>
    <row r="100" spans="1:5" s="13" customFormat="1" ht="23.25" customHeight="1">
      <c r="A100" s="206" t="s">
        <v>158</v>
      </c>
      <c r="B100" s="249" t="s">
        <v>159</v>
      </c>
      <c r="C100" s="102">
        <f t="shared" si="0"/>
        <v>0</v>
      </c>
      <c r="D100" s="103">
        <f t="shared" si="0"/>
        <v>0</v>
      </c>
      <c r="E100" s="104">
        <f t="shared" si="0"/>
        <v>0</v>
      </c>
    </row>
    <row r="101" spans="1:5" s="13" customFormat="1" ht="32.25" customHeight="1">
      <c r="A101" s="250" t="s">
        <v>160</v>
      </c>
      <c r="B101" s="251" t="s">
        <v>161</v>
      </c>
      <c r="C101" s="109"/>
      <c r="D101" s="110"/>
      <c r="E101" s="111">
        <f>C101+D101</f>
        <v>0</v>
      </c>
    </row>
    <row r="102" spans="1:5" s="13" customFormat="1" ht="15.75" customHeight="1">
      <c r="A102" s="55" t="s">
        <v>162</v>
      </c>
      <c r="B102" s="252" t="s">
        <v>163</v>
      </c>
      <c r="C102" s="72">
        <f>C103+C105</f>
        <v>22081</v>
      </c>
      <c r="D102" s="73">
        <f>D103+D105</f>
        <v>0</v>
      </c>
      <c r="E102" s="74">
        <f>E103+E105</f>
        <v>22081</v>
      </c>
    </row>
    <row r="103" spans="1:5" s="13" customFormat="1" ht="23.25" customHeight="1">
      <c r="A103" s="253" t="s">
        <v>164</v>
      </c>
      <c r="B103" s="254" t="s">
        <v>165</v>
      </c>
      <c r="C103" s="102">
        <f>C104</f>
        <v>0</v>
      </c>
      <c r="D103" s="103">
        <f>D104</f>
        <v>0</v>
      </c>
      <c r="E103" s="104">
        <f>E104</f>
        <v>0</v>
      </c>
    </row>
    <row r="104" spans="1:5" s="13" customFormat="1" ht="21" customHeight="1">
      <c r="A104" s="255" t="s">
        <v>166</v>
      </c>
      <c r="B104" s="256" t="s">
        <v>167</v>
      </c>
      <c r="C104" s="109">
        <v>0</v>
      </c>
      <c r="D104" s="110"/>
      <c r="E104" s="111">
        <f>C104+D104</f>
        <v>0</v>
      </c>
    </row>
    <row r="105" spans="1:5" s="13" customFormat="1" ht="16.5" customHeight="1">
      <c r="A105" s="206" t="s">
        <v>168</v>
      </c>
      <c r="B105" s="257" t="s">
        <v>169</v>
      </c>
      <c r="C105" s="114">
        <f>C106</f>
        <v>22081</v>
      </c>
      <c r="D105" s="115">
        <f>D106</f>
        <v>0</v>
      </c>
      <c r="E105" s="116">
        <f>E106</f>
        <v>22081</v>
      </c>
    </row>
    <row r="106" spans="1:5" s="13" customFormat="1" ht="18.75" customHeight="1">
      <c r="A106" s="231" t="s">
        <v>170</v>
      </c>
      <c r="B106" s="258" t="s">
        <v>171</v>
      </c>
      <c r="C106" s="87">
        <v>22081</v>
      </c>
      <c r="D106" s="88"/>
      <c r="E106" s="89">
        <f>C106+D106</f>
        <v>22081</v>
      </c>
    </row>
    <row r="107" spans="1:5" s="13" customFormat="1" ht="20.25" customHeight="1">
      <c r="A107" s="236" t="s">
        <v>172</v>
      </c>
      <c r="B107" s="237" t="s">
        <v>173</v>
      </c>
      <c r="C107" s="139">
        <f>C109+C111+C114</f>
        <v>11305</v>
      </c>
      <c r="D107" s="140">
        <f>D109+D111+D114</f>
        <v>3601.2</v>
      </c>
      <c r="E107" s="141">
        <f>E109+E111+E114</f>
        <v>14906.2</v>
      </c>
    </row>
    <row r="108" spans="1:5" s="13" customFormat="1" ht="15.75" customHeight="1">
      <c r="A108" s="69"/>
      <c r="B108" s="33" t="s">
        <v>19</v>
      </c>
      <c r="C108" s="34">
        <f>C107/C12</f>
        <v>0.05206510325516276</v>
      </c>
      <c r="D108" s="35"/>
      <c r="E108" s="36">
        <f>E107/E12</f>
        <v>0.06753039415910249</v>
      </c>
    </row>
    <row r="109" spans="1:5" s="13" customFormat="1" ht="15.75" customHeight="1">
      <c r="A109" s="37" t="s">
        <v>174</v>
      </c>
      <c r="B109" s="259" t="s">
        <v>175</v>
      </c>
      <c r="C109" s="260">
        <f>C110</f>
        <v>0</v>
      </c>
      <c r="D109" s="261">
        <f>D110</f>
        <v>0</v>
      </c>
      <c r="E109" s="262">
        <f>E110</f>
        <v>0</v>
      </c>
    </row>
    <row r="110" spans="1:5" s="13" customFormat="1" ht="21" customHeight="1">
      <c r="A110" s="239" t="s">
        <v>176</v>
      </c>
      <c r="B110" s="263" t="s">
        <v>177</v>
      </c>
      <c r="C110" s="264"/>
      <c r="D110" s="265"/>
      <c r="E110" s="266">
        <f>C110+D110</f>
        <v>0</v>
      </c>
    </row>
    <row r="111" spans="1:5" s="13" customFormat="1" ht="46.5" customHeight="1">
      <c r="A111" s="130" t="s">
        <v>178</v>
      </c>
      <c r="B111" s="267" t="s">
        <v>179</v>
      </c>
      <c r="C111" s="196">
        <f aca="true" t="shared" si="1" ref="C111:E112">C112</f>
        <v>10155</v>
      </c>
      <c r="D111" s="197">
        <f t="shared" si="1"/>
        <v>3601.2</v>
      </c>
      <c r="E111" s="198">
        <f t="shared" si="1"/>
        <v>13756.2</v>
      </c>
    </row>
    <row r="112" spans="1:5" s="13" customFormat="1" ht="57" customHeight="1">
      <c r="A112" s="268" t="s">
        <v>180</v>
      </c>
      <c r="B112" s="269" t="s">
        <v>181</v>
      </c>
      <c r="C112" s="196">
        <f t="shared" si="1"/>
        <v>10155</v>
      </c>
      <c r="D112" s="197">
        <f t="shared" si="1"/>
        <v>3601.2</v>
      </c>
      <c r="E112" s="198">
        <f t="shared" si="1"/>
        <v>13756.2</v>
      </c>
    </row>
    <row r="113" spans="1:5" s="13" customFormat="1" ht="45" customHeight="1">
      <c r="A113" s="270" t="s">
        <v>182</v>
      </c>
      <c r="B113" s="271" t="s">
        <v>183</v>
      </c>
      <c r="C113" s="203">
        <v>10155</v>
      </c>
      <c r="D113" s="204">
        <v>3601.2</v>
      </c>
      <c r="E113" s="205">
        <f>C113+D113</f>
        <v>13756.2</v>
      </c>
    </row>
    <row r="114" spans="1:5" s="13" customFormat="1" ht="26.25" customHeight="1">
      <c r="A114" s="272" t="s">
        <v>184</v>
      </c>
      <c r="B114" s="273" t="s">
        <v>185</v>
      </c>
      <c r="C114" s="274">
        <f>C115+C117</f>
        <v>1150</v>
      </c>
      <c r="D114" s="275">
        <f>D115+D117</f>
        <v>0</v>
      </c>
      <c r="E114" s="276">
        <f>E115+E117</f>
        <v>1150</v>
      </c>
    </row>
    <row r="115" spans="1:5" s="13" customFormat="1" ht="25.5" customHeight="1">
      <c r="A115" s="152" t="s">
        <v>186</v>
      </c>
      <c r="B115" s="277" t="s">
        <v>187</v>
      </c>
      <c r="C115" s="154">
        <f>C116</f>
        <v>1150</v>
      </c>
      <c r="D115" s="155">
        <f>D116</f>
        <v>0</v>
      </c>
      <c r="E115" s="156">
        <f>E116</f>
        <v>1150</v>
      </c>
    </row>
    <row r="116" spans="1:5" s="13" customFormat="1" ht="23.25" customHeight="1">
      <c r="A116" s="135" t="s">
        <v>188</v>
      </c>
      <c r="B116" s="278" t="s">
        <v>189</v>
      </c>
      <c r="C116" s="203">
        <v>1150</v>
      </c>
      <c r="D116" s="204"/>
      <c r="E116" s="205">
        <f>C116+D116</f>
        <v>1150</v>
      </c>
    </row>
    <row r="117" spans="1:5" s="13" customFormat="1" ht="30.75" customHeight="1">
      <c r="A117" s="152" t="s">
        <v>190</v>
      </c>
      <c r="B117" s="277" t="s">
        <v>191</v>
      </c>
      <c r="C117" s="154">
        <f>C118</f>
        <v>0</v>
      </c>
      <c r="D117" s="155">
        <f>D118</f>
        <v>0</v>
      </c>
      <c r="E117" s="156">
        <f>E118</f>
        <v>0</v>
      </c>
    </row>
    <row r="118" spans="1:5" s="13" customFormat="1" ht="27" customHeight="1">
      <c r="A118" s="137" t="s">
        <v>192</v>
      </c>
      <c r="B118" s="279" t="s">
        <v>193</v>
      </c>
      <c r="C118" s="233"/>
      <c r="D118" s="234"/>
      <c r="E118" s="235">
        <f>C118+D118</f>
        <v>0</v>
      </c>
    </row>
    <row r="119" spans="1:5" s="13" customFormat="1" ht="26.25" customHeight="1">
      <c r="A119" s="236" t="s">
        <v>194</v>
      </c>
      <c r="B119" s="237" t="s">
        <v>195</v>
      </c>
      <c r="C119" s="171">
        <f>C121</f>
        <v>765</v>
      </c>
      <c r="D119" s="172">
        <f>D121</f>
        <v>0</v>
      </c>
      <c r="E119" s="173">
        <f>E121</f>
        <v>765</v>
      </c>
    </row>
    <row r="120" spans="1:5" s="13" customFormat="1" ht="17.25" customHeight="1">
      <c r="A120" s="69"/>
      <c r="B120" s="33" t="s">
        <v>19</v>
      </c>
      <c r="C120" s="34">
        <f>C119/C12</f>
        <v>0.0035232024759132693</v>
      </c>
      <c r="D120" s="35"/>
      <c r="E120" s="36">
        <f>E119/E12</f>
        <v>0.0034657224196450735</v>
      </c>
    </row>
    <row r="121" spans="1:5" s="13" customFormat="1" ht="27.75" customHeight="1">
      <c r="A121" s="142" t="s">
        <v>196</v>
      </c>
      <c r="B121" s="280" t="s">
        <v>197</v>
      </c>
      <c r="C121" s="281">
        <f>C122+C123</f>
        <v>765</v>
      </c>
      <c r="D121" s="282">
        <f>D122+D123</f>
        <v>0</v>
      </c>
      <c r="E121" s="283">
        <f>E122+E123</f>
        <v>765</v>
      </c>
    </row>
    <row r="122" spans="1:5" s="13" customFormat="1" ht="31.5" customHeight="1">
      <c r="A122" s="157" t="s">
        <v>198</v>
      </c>
      <c r="B122" s="106" t="s">
        <v>199</v>
      </c>
      <c r="C122" s="82">
        <v>150</v>
      </c>
      <c r="D122" s="83"/>
      <c r="E122" s="84">
        <f>C122+D122</f>
        <v>150</v>
      </c>
    </row>
    <row r="123" spans="1:5" s="13" customFormat="1" ht="30.75" customHeight="1">
      <c r="A123" s="137" t="s">
        <v>200</v>
      </c>
      <c r="B123" s="284" t="s">
        <v>199</v>
      </c>
      <c r="C123" s="87">
        <v>615</v>
      </c>
      <c r="D123" s="88"/>
      <c r="E123" s="89">
        <f>C123+D123</f>
        <v>615</v>
      </c>
    </row>
    <row r="124" spans="1:5" s="13" customFormat="1" ht="21" customHeight="1">
      <c r="A124" s="189" t="s">
        <v>201</v>
      </c>
      <c r="B124" s="285" t="s">
        <v>202</v>
      </c>
      <c r="C124" s="97">
        <f>C126+C129+C130+C133+C135+C140+C141+C143+C145+C147+C148+C149+C151</f>
        <v>3390</v>
      </c>
      <c r="D124" s="98">
        <f>D126+D129+D130+D133+D135+D140+D141+D143+D145+D147+D148+D149+D151</f>
        <v>0</v>
      </c>
      <c r="E124" s="99">
        <f>E126+E129+E130+E133+E135+E140+E141+E143+E145+E147+E148+E149+E151</f>
        <v>3390</v>
      </c>
    </row>
    <row r="125" spans="1:5" s="13" customFormat="1" ht="15.75" customHeight="1">
      <c r="A125" s="69"/>
      <c r="B125" s="33" t="s">
        <v>19</v>
      </c>
      <c r="C125" s="34">
        <f>C124/C12</f>
        <v>0.015612622736399977</v>
      </c>
      <c r="D125" s="35"/>
      <c r="E125" s="36">
        <f>E124/E12</f>
        <v>0.015357907192936993</v>
      </c>
    </row>
    <row r="126" spans="1:5" s="13" customFormat="1" ht="24" customHeight="1">
      <c r="A126" s="255" t="s">
        <v>203</v>
      </c>
      <c r="B126" s="267" t="s">
        <v>204</v>
      </c>
      <c r="C126" s="281">
        <f>C127+C128</f>
        <v>17</v>
      </c>
      <c r="D126" s="282">
        <f>D127+D128</f>
        <v>0</v>
      </c>
      <c r="E126" s="283">
        <f>E127+E128</f>
        <v>17</v>
      </c>
    </row>
    <row r="127" spans="1:5" s="13" customFormat="1" ht="43.5" customHeight="1">
      <c r="A127" s="286" t="s">
        <v>205</v>
      </c>
      <c r="B127" s="81" t="s">
        <v>206</v>
      </c>
      <c r="C127" s="82">
        <v>12</v>
      </c>
      <c r="D127" s="83"/>
      <c r="E127" s="84">
        <f>C127+D127</f>
        <v>12</v>
      </c>
    </row>
    <row r="128" spans="1:5" s="13" customFormat="1" ht="36" customHeight="1">
      <c r="A128" s="208" t="s">
        <v>207</v>
      </c>
      <c r="B128" s="223" t="s">
        <v>208</v>
      </c>
      <c r="C128" s="82">
        <v>5</v>
      </c>
      <c r="D128" s="83"/>
      <c r="E128" s="84">
        <f>C128+D128</f>
        <v>5</v>
      </c>
    </row>
    <row r="129" spans="1:5" s="13" customFormat="1" ht="45.75" customHeight="1">
      <c r="A129" s="55" t="s">
        <v>209</v>
      </c>
      <c r="B129" s="240" t="s">
        <v>210</v>
      </c>
      <c r="C129" s="287">
        <v>160</v>
      </c>
      <c r="D129" s="288"/>
      <c r="E129" s="289">
        <f>C129+D129</f>
        <v>160</v>
      </c>
    </row>
    <row r="130" spans="1:5" s="13" customFormat="1" ht="46.5" customHeight="1">
      <c r="A130" s="206" t="s">
        <v>211</v>
      </c>
      <c r="B130" s="290" t="s">
        <v>212</v>
      </c>
      <c r="C130" s="102">
        <f>C131+C132</f>
        <v>70</v>
      </c>
      <c r="D130" s="103">
        <f>D131+D132</f>
        <v>0</v>
      </c>
      <c r="E130" s="104">
        <f>E131+E132</f>
        <v>70</v>
      </c>
    </row>
    <row r="131" spans="1:5" s="13" customFormat="1" ht="33.75" customHeight="1">
      <c r="A131" s="253" t="s">
        <v>213</v>
      </c>
      <c r="B131" s="117" t="s">
        <v>214</v>
      </c>
      <c r="C131" s="77"/>
      <c r="D131" s="78"/>
      <c r="E131" s="79">
        <f>C131+D131</f>
        <v>0</v>
      </c>
    </row>
    <row r="132" spans="1:5" s="13" customFormat="1" ht="30" customHeight="1">
      <c r="A132" s="208" t="s">
        <v>215</v>
      </c>
      <c r="B132" s="108" t="s">
        <v>216</v>
      </c>
      <c r="C132" s="109">
        <v>70</v>
      </c>
      <c r="D132" s="110"/>
      <c r="E132" s="111">
        <f>C132+D132</f>
        <v>70</v>
      </c>
    </row>
    <row r="133" spans="1:5" s="13" customFormat="1" ht="34.5" customHeight="1">
      <c r="A133" s="60" t="s">
        <v>217</v>
      </c>
      <c r="B133" s="291" t="s">
        <v>218</v>
      </c>
      <c r="C133" s="292">
        <f>C134</f>
        <v>60</v>
      </c>
      <c r="D133" s="293">
        <f>D134</f>
        <v>0</v>
      </c>
      <c r="E133" s="294">
        <f>E134</f>
        <v>60</v>
      </c>
    </row>
    <row r="134" spans="1:5" s="13" customFormat="1" ht="33.75" customHeight="1">
      <c r="A134" s="208" t="s">
        <v>219</v>
      </c>
      <c r="B134" s="136" t="s">
        <v>220</v>
      </c>
      <c r="C134" s="109">
        <v>60</v>
      </c>
      <c r="D134" s="110"/>
      <c r="E134" s="111">
        <f>C134+D134</f>
        <v>60</v>
      </c>
    </row>
    <row r="135" spans="1:5" s="13" customFormat="1" ht="72.75" customHeight="1">
      <c r="A135" s="206" t="s">
        <v>221</v>
      </c>
      <c r="B135" s="295" t="s">
        <v>222</v>
      </c>
      <c r="C135" s="102">
        <f>C136+C137+C138+C139</f>
        <v>160</v>
      </c>
      <c r="D135" s="103">
        <f>D136+D137+D138+D139</f>
        <v>0</v>
      </c>
      <c r="E135" s="104">
        <f>E136+E137+E138+E139</f>
        <v>160</v>
      </c>
    </row>
    <row r="136" spans="1:5" s="13" customFormat="1" ht="24" customHeight="1">
      <c r="A136" s="286" t="s">
        <v>223</v>
      </c>
      <c r="B136" s="296" t="s">
        <v>224</v>
      </c>
      <c r="C136" s="82"/>
      <c r="D136" s="83"/>
      <c r="E136" s="84">
        <f>C136+D136</f>
        <v>0</v>
      </c>
    </row>
    <row r="137" spans="1:5" s="13" customFormat="1" ht="25.5" customHeight="1">
      <c r="A137" s="286" t="s">
        <v>225</v>
      </c>
      <c r="B137" s="296" t="s">
        <v>226</v>
      </c>
      <c r="C137" s="82"/>
      <c r="D137" s="83"/>
      <c r="E137" s="84">
        <f>C137+D137</f>
        <v>0</v>
      </c>
    </row>
    <row r="138" spans="1:5" s="13" customFormat="1" ht="22.5" customHeight="1">
      <c r="A138" s="286" t="s">
        <v>227</v>
      </c>
      <c r="B138" s="296" t="s">
        <v>228</v>
      </c>
      <c r="C138" s="82">
        <v>40</v>
      </c>
      <c r="D138" s="83"/>
      <c r="E138" s="84">
        <f>C138+D138</f>
        <v>40</v>
      </c>
    </row>
    <row r="139" spans="1:5" s="13" customFormat="1" ht="24" customHeight="1">
      <c r="A139" s="208" t="s">
        <v>229</v>
      </c>
      <c r="B139" s="297" t="s">
        <v>230</v>
      </c>
      <c r="C139" s="109">
        <v>120</v>
      </c>
      <c r="D139" s="110"/>
      <c r="E139" s="111">
        <f>C139+D139</f>
        <v>120</v>
      </c>
    </row>
    <row r="140" spans="1:5" s="13" customFormat="1" ht="36" customHeight="1">
      <c r="A140" s="55" t="s">
        <v>231</v>
      </c>
      <c r="B140" s="298" t="s">
        <v>232</v>
      </c>
      <c r="C140" s="287">
        <v>400</v>
      </c>
      <c r="D140" s="288"/>
      <c r="E140" s="289">
        <f>C140+D140</f>
        <v>400</v>
      </c>
    </row>
    <row r="141" spans="1:5" s="13" customFormat="1" ht="26.25" customHeight="1">
      <c r="A141" s="255" t="s">
        <v>233</v>
      </c>
      <c r="B141" s="299" t="s">
        <v>234</v>
      </c>
      <c r="C141" s="281">
        <f>C142</f>
        <v>20</v>
      </c>
      <c r="D141" s="282">
        <f>D142</f>
        <v>0</v>
      </c>
      <c r="E141" s="283">
        <f>E142</f>
        <v>20</v>
      </c>
    </row>
    <row r="142" spans="1:5" s="13" customFormat="1" ht="24.75" customHeight="1">
      <c r="A142" s="208" t="s">
        <v>235</v>
      </c>
      <c r="B142" s="223" t="s">
        <v>236</v>
      </c>
      <c r="C142" s="109">
        <v>20</v>
      </c>
      <c r="D142" s="110"/>
      <c r="E142" s="111">
        <f>C142+D142</f>
        <v>20</v>
      </c>
    </row>
    <row r="143" spans="1:5" s="13" customFormat="1" ht="36.75" customHeight="1">
      <c r="A143" s="255" t="s">
        <v>237</v>
      </c>
      <c r="B143" s="300" t="s">
        <v>238</v>
      </c>
      <c r="C143" s="281">
        <f>C144</f>
        <v>3</v>
      </c>
      <c r="D143" s="282">
        <f>D144</f>
        <v>0</v>
      </c>
      <c r="E143" s="283">
        <f>E144</f>
        <v>3</v>
      </c>
    </row>
    <row r="144" spans="1:5" s="13" customFormat="1" ht="44.25" customHeight="1">
      <c r="A144" s="208" t="s">
        <v>239</v>
      </c>
      <c r="B144" s="301" t="s">
        <v>240</v>
      </c>
      <c r="C144" s="109">
        <v>3</v>
      </c>
      <c r="D144" s="110"/>
      <c r="E144" s="111">
        <f>C144+D144</f>
        <v>3</v>
      </c>
    </row>
    <row r="145" spans="1:5" s="13" customFormat="1" ht="36.75" customHeight="1">
      <c r="A145" s="206" t="s">
        <v>241</v>
      </c>
      <c r="B145" s="302" t="s">
        <v>242</v>
      </c>
      <c r="C145" s="102">
        <f>C146</f>
        <v>0</v>
      </c>
      <c r="D145" s="103">
        <f>D146</f>
        <v>0</v>
      </c>
      <c r="E145" s="104">
        <f>E146</f>
        <v>0</v>
      </c>
    </row>
    <row r="146" spans="1:5" s="13" customFormat="1" ht="44.25" customHeight="1">
      <c r="A146" s="208" t="s">
        <v>243</v>
      </c>
      <c r="B146" s="251" t="s">
        <v>244</v>
      </c>
      <c r="C146" s="109"/>
      <c r="D146" s="110"/>
      <c r="E146" s="111">
        <f>C146+D146</f>
        <v>0</v>
      </c>
    </row>
    <row r="147" spans="1:5" s="13" customFormat="1" ht="36" customHeight="1">
      <c r="A147" s="255" t="s">
        <v>245</v>
      </c>
      <c r="B147" s="300" t="s">
        <v>246</v>
      </c>
      <c r="C147" s="120"/>
      <c r="D147" s="121"/>
      <c r="E147" s="122">
        <f>C147+D147</f>
        <v>0</v>
      </c>
    </row>
    <row r="148" spans="1:5" s="13" customFormat="1" ht="25.5" customHeight="1">
      <c r="A148" s="60" t="s">
        <v>247</v>
      </c>
      <c r="B148" s="303" t="s">
        <v>248</v>
      </c>
      <c r="C148" s="126"/>
      <c r="D148" s="127"/>
      <c r="E148" s="128">
        <f>C148+D148</f>
        <v>0</v>
      </c>
    </row>
    <row r="149" spans="1:5" s="13" customFormat="1" ht="60" customHeight="1">
      <c r="A149" s="60" t="s">
        <v>249</v>
      </c>
      <c r="B149" s="304" t="s">
        <v>250</v>
      </c>
      <c r="C149" s="292">
        <f>C150</f>
        <v>0</v>
      </c>
      <c r="D149" s="293">
        <f>D150</f>
        <v>0</v>
      </c>
      <c r="E149" s="294">
        <f>E150</f>
        <v>0</v>
      </c>
    </row>
    <row r="150" spans="1:5" s="13" customFormat="1" ht="56.25" customHeight="1">
      <c r="A150" s="208" t="s">
        <v>251</v>
      </c>
      <c r="B150" s="305" t="s">
        <v>252</v>
      </c>
      <c r="C150" s="109"/>
      <c r="D150" s="110"/>
      <c r="E150" s="111">
        <f>C150+D150</f>
        <v>0</v>
      </c>
    </row>
    <row r="151" spans="1:5" s="13" customFormat="1" ht="26.25" customHeight="1">
      <c r="A151" s="206" t="s">
        <v>253</v>
      </c>
      <c r="B151" s="306" t="s">
        <v>254</v>
      </c>
      <c r="C151" s="102">
        <f>C152</f>
        <v>2500</v>
      </c>
      <c r="D151" s="103">
        <f>D152</f>
        <v>0</v>
      </c>
      <c r="E151" s="104">
        <f>E152</f>
        <v>2500</v>
      </c>
    </row>
    <row r="152" spans="1:5" s="13" customFormat="1" ht="27" customHeight="1">
      <c r="A152" s="231" t="s">
        <v>255</v>
      </c>
      <c r="B152" s="307" t="s">
        <v>256</v>
      </c>
      <c r="C152" s="87">
        <v>2500</v>
      </c>
      <c r="D152" s="88"/>
      <c r="E152" s="89">
        <f>C152+D152</f>
        <v>2500</v>
      </c>
    </row>
    <row r="153" spans="1:5" s="13" customFormat="1" ht="25.5" customHeight="1">
      <c r="A153" s="21" t="s">
        <v>257</v>
      </c>
      <c r="B153" s="308" t="s">
        <v>258</v>
      </c>
      <c r="C153" s="139">
        <f>C155</f>
        <v>0</v>
      </c>
      <c r="D153" s="140">
        <f>D155</f>
        <v>0</v>
      </c>
      <c r="E153" s="141">
        <f>E155</f>
        <v>0</v>
      </c>
    </row>
    <row r="154" spans="1:5" s="13" customFormat="1" ht="18" customHeight="1">
      <c r="A154" s="69"/>
      <c r="B154" s="33" t="s">
        <v>19</v>
      </c>
      <c r="C154" s="34">
        <f>C153/C133</f>
        <v>0</v>
      </c>
      <c r="D154" s="35"/>
      <c r="E154" s="36">
        <f>E153/E133</f>
        <v>0</v>
      </c>
    </row>
    <row r="155" spans="1:5" s="13" customFormat="1" ht="16.5" customHeight="1">
      <c r="A155" s="206" t="s">
        <v>259</v>
      </c>
      <c r="B155" s="101" t="s">
        <v>258</v>
      </c>
      <c r="C155" s="102">
        <f>C156</f>
        <v>0</v>
      </c>
      <c r="D155" s="103">
        <f>D156</f>
        <v>0</v>
      </c>
      <c r="E155" s="104">
        <f>E156</f>
        <v>0</v>
      </c>
    </row>
    <row r="156" spans="1:5" s="13" customFormat="1" ht="19.5" customHeight="1">
      <c r="A156" s="286" t="s">
        <v>260</v>
      </c>
      <c r="B156" s="106" t="s">
        <v>261</v>
      </c>
      <c r="C156" s="309">
        <f>C157+C158</f>
        <v>0</v>
      </c>
      <c r="D156" s="310">
        <f>D157+D158</f>
        <v>0</v>
      </c>
      <c r="E156" s="311">
        <f>E157+E158</f>
        <v>0</v>
      </c>
    </row>
    <row r="157" spans="1:5" s="13" customFormat="1" ht="21.75" customHeight="1">
      <c r="A157" s="253" t="s">
        <v>262</v>
      </c>
      <c r="B157" s="117" t="s">
        <v>261</v>
      </c>
      <c r="C157" s="77"/>
      <c r="D157" s="78"/>
      <c r="E157" s="79">
        <f>C157+D157</f>
        <v>0</v>
      </c>
    </row>
    <row r="158" spans="1:5" s="13" customFormat="1" ht="24" customHeight="1">
      <c r="A158" s="231" t="s">
        <v>263</v>
      </c>
      <c r="B158" s="284" t="s">
        <v>264</v>
      </c>
      <c r="C158" s="87"/>
      <c r="D158" s="88"/>
      <c r="E158" s="89">
        <f>C158+D158</f>
        <v>0</v>
      </c>
    </row>
    <row r="159" spans="1:5" s="13" customFormat="1" ht="21.75" customHeight="1">
      <c r="A159" s="170" t="s">
        <v>265</v>
      </c>
      <c r="B159" s="170"/>
      <c r="C159" s="139">
        <f>C67+C90+C97+C107+C119+C124+C153</f>
        <v>68304</v>
      </c>
      <c r="D159" s="140">
        <f>D67+D90+D97+D107+D119+D124+D153</f>
        <v>3601.2</v>
      </c>
      <c r="E159" s="141">
        <f>E67+E90+E97+E107+E119+E124+E153</f>
        <v>71905.2</v>
      </c>
    </row>
    <row r="160" spans="1:5" s="13" customFormat="1" ht="12.75" customHeight="1">
      <c r="A160" s="174"/>
      <c r="B160" s="175" t="s">
        <v>98</v>
      </c>
      <c r="C160" s="312">
        <f>C159/C244</f>
        <v>0.11949782362244397</v>
      </c>
      <c r="D160" s="313"/>
      <c r="E160" s="314">
        <f>E159/E244</f>
        <v>0.09656678211315008</v>
      </c>
    </row>
    <row r="161" spans="1:5" s="13" customFormat="1" ht="11.25" customHeight="1">
      <c r="A161" s="174"/>
      <c r="B161" s="179" t="s">
        <v>19</v>
      </c>
      <c r="C161" s="315">
        <f>C159/C12</f>
        <v>0.314573623418013</v>
      </c>
      <c r="D161" s="316"/>
      <c r="E161" s="317">
        <f>E159/E12</f>
        <v>0.3257561617373372</v>
      </c>
    </row>
    <row r="162" spans="1:5" s="13" customFormat="1" ht="13.5" customHeight="1">
      <c r="A162" s="183"/>
      <c r="B162" s="318"/>
      <c r="C162" s="319"/>
      <c r="D162" s="319"/>
      <c r="E162" s="319"/>
    </row>
    <row r="163" spans="1:5" s="7" customFormat="1" ht="37.5" customHeight="1">
      <c r="A163" s="13"/>
      <c r="B163" s="13"/>
      <c r="C163" s="13"/>
      <c r="D163" s="13"/>
      <c r="E163" s="13"/>
    </row>
    <row r="164" spans="1:5" s="7" customFormat="1" ht="25.5" customHeight="1">
      <c r="A164" s="320" t="s">
        <v>266</v>
      </c>
      <c r="B164" s="321" t="s">
        <v>267</v>
      </c>
      <c r="C164" s="322">
        <f>C166+C235+C240</f>
        <v>354460.00000000006</v>
      </c>
      <c r="D164" s="323">
        <f>D166+D235+D240</f>
        <v>169423.1</v>
      </c>
      <c r="E164" s="324">
        <f>E166+E235+E240</f>
        <v>523883.10000000003</v>
      </c>
    </row>
    <row r="165" spans="1:5" s="7" customFormat="1" ht="14.25" customHeight="1">
      <c r="A165" s="325"/>
      <c r="B165" s="326" t="s">
        <v>268</v>
      </c>
      <c r="C165" s="327">
        <f>C164/C244*100</f>
        <v>62.012764349396086</v>
      </c>
      <c r="D165" s="328"/>
      <c r="E165" s="329">
        <f>E164/E244*100</f>
        <v>70.35611495477603</v>
      </c>
    </row>
    <row r="166" spans="1:5" s="7" customFormat="1" ht="28.5" customHeight="1">
      <c r="A166" s="330" t="s">
        <v>269</v>
      </c>
      <c r="B166" s="331" t="s">
        <v>270</v>
      </c>
      <c r="C166" s="332">
        <f>C168+C171+C200+C224</f>
        <v>354518.30000000005</v>
      </c>
      <c r="D166" s="333">
        <f>D168+D171+D200+D224</f>
        <v>169423.1</v>
      </c>
      <c r="E166" s="334">
        <f>E168+E171+E200+E224</f>
        <v>523941.4</v>
      </c>
    </row>
    <row r="167" spans="1:5" s="7" customFormat="1" ht="15" customHeight="1">
      <c r="A167" s="335"/>
      <c r="B167" s="336" t="s">
        <v>268</v>
      </c>
      <c r="C167" s="337">
        <f>C166/C244*100</f>
        <v>62.02296393231536</v>
      </c>
      <c r="D167" s="338"/>
      <c r="E167" s="339">
        <f>E166/E244*100</f>
        <v>70.36394449060542</v>
      </c>
    </row>
    <row r="168" spans="1:5" s="7" customFormat="1" ht="28.5" customHeight="1">
      <c r="A168" s="340" t="s">
        <v>271</v>
      </c>
      <c r="B168" s="341" t="s">
        <v>272</v>
      </c>
      <c r="C168" s="342">
        <f>C169+C170</f>
        <v>89111</v>
      </c>
      <c r="D168" s="343">
        <f>D169+D170</f>
        <v>0</v>
      </c>
      <c r="E168" s="344">
        <f>E169+E170</f>
        <v>89111</v>
      </c>
    </row>
    <row r="169" spans="1:5" s="7" customFormat="1" ht="22.5" customHeight="1">
      <c r="A169" s="206" t="s">
        <v>273</v>
      </c>
      <c r="B169" s="345" t="s">
        <v>274</v>
      </c>
      <c r="C169" s="242">
        <v>89111</v>
      </c>
      <c r="D169" s="243"/>
      <c r="E169" s="244">
        <f>C169+D169</f>
        <v>89111</v>
      </c>
    </row>
    <row r="170" spans="1:5" s="7" customFormat="1" ht="22.5" customHeight="1">
      <c r="A170" s="208" t="s">
        <v>275</v>
      </c>
      <c r="B170" s="346" t="s">
        <v>276</v>
      </c>
      <c r="C170" s="109">
        <v>0</v>
      </c>
      <c r="D170" s="110"/>
      <c r="E170" s="111">
        <f>C170+D170</f>
        <v>0</v>
      </c>
    </row>
    <row r="171" spans="1:5" s="7" customFormat="1" ht="20.25" customHeight="1">
      <c r="A171" s="340" t="s">
        <v>277</v>
      </c>
      <c r="B171" s="341" t="s">
        <v>278</v>
      </c>
      <c r="C171" s="342">
        <f>C172+C176+C182+C189+C192+C195+C196</f>
        <v>36083.6</v>
      </c>
      <c r="D171" s="343">
        <f>D172+D176+D182+D189+D192+D195+D196</f>
        <v>169523.1</v>
      </c>
      <c r="E171" s="344">
        <f>E172+E176+E182+E189+E192+E195+E196</f>
        <v>205606.7</v>
      </c>
    </row>
    <row r="172" spans="1:5" s="7" customFormat="1" ht="21" customHeight="1">
      <c r="A172" s="55" t="s">
        <v>279</v>
      </c>
      <c r="B172" s="347" t="s">
        <v>280</v>
      </c>
      <c r="C172" s="102">
        <f>C173</f>
        <v>0</v>
      </c>
      <c r="D172" s="103">
        <f>D173</f>
        <v>0</v>
      </c>
      <c r="E172" s="104">
        <f>E173</f>
        <v>0</v>
      </c>
    </row>
    <row r="173" spans="1:5" s="7" customFormat="1" ht="24" customHeight="1">
      <c r="A173" s="60" t="s">
        <v>281</v>
      </c>
      <c r="B173" s="348" t="s">
        <v>282</v>
      </c>
      <c r="C173" s="349">
        <f>C174+C175</f>
        <v>0</v>
      </c>
      <c r="D173" s="350">
        <f>D174+D175</f>
        <v>0</v>
      </c>
      <c r="E173" s="351">
        <f>E174+E175</f>
        <v>0</v>
      </c>
    </row>
    <row r="174" spans="1:5" s="7" customFormat="1" ht="15" customHeight="1">
      <c r="A174" s="60"/>
      <c r="B174" s="352" t="s">
        <v>283</v>
      </c>
      <c r="C174" s="77">
        <v>0</v>
      </c>
      <c r="D174" s="78"/>
      <c r="E174" s="79">
        <f>C174+D174</f>
        <v>0</v>
      </c>
    </row>
    <row r="175" spans="1:5" s="7" customFormat="1" ht="15" customHeight="1">
      <c r="A175" s="60"/>
      <c r="B175" s="297" t="s">
        <v>284</v>
      </c>
      <c r="C175" s="77">
        <v>0</v>
      </c>
      <c r="D175" s="78"/>
      <c r="E175" s="79">
        <f>C175+D175</f>
        <v>0</v>
      </c>
    </row>
    <row r="176" spans="1:5" s="7" customFormat="1" ht="24.75" customHeight="1">
      <c r="A176" s="55" t="s">
        <v>285</v>
      </c>
      <c r="B176" s="347" t="s">
        <v>286</v>
      </c>
      <c r="C176" s="72">
        <f>C177</f>
        <v>0</v>
      </c>
      <c r="D176" s="73">
        <f>D177</f>
        <v>33259.6</v>
      </c>
      <c r="E176" s="74">
        <f>E177</f>
        <v>33259.6</v>
      </c>
    </row>
    <row r="177" spans="1:5" s="7" customFormat="1" ht="23.25" customHeight="1">
      <c r="A177" s="206" t="s">
        <v>287</v>
      </c>
      <c r="B177" s="295" t="s">
        <v>288</v>
      </c>
      <c r="C177" s="102">
        <f>C178+C179+C180+C181</f>
        <v>0</v>
      </c>
      <c r="D177" s="103">
        <f>D178+D179+D180+D181</f>
        <v>33259.6</v>
      </c>
      <c r="E177" s="104">
        <f>E178+E179+E180+E181</f>
        <v>33259.6</v>
      </c>
    </row>
    <row r="178" spans="1:5" s="7" customFormat="1" ht="17.25" customHeight="1">
      <c r="A178" s="353" t="s">
        <v>281</v>
      </c>
      <c r="B178" s="354" t="s">
        <v>289</v>
      </c>
      <c r="C178" s="82">
        <v>0</v>
      </c>
      <c r="D178" s="83"/>
      <c r="E178" s="84">
        <f>C178+D178</f>
        <v>0</v>
      </c>
    </row>
    <row r="179" spans="1:5" s="7" customFormat="1" ht="16.5" customHeight="1">
      <c r="A179" s="353"/>
      <c r="B179" s="354" t="s">
        <v>290</v>
      </c>
      <c r="C179" s="82">
        <v>0</v>
      </c>
      <c r="D179" s="83">
        <v>19990.6</v>
      </c>
      <c r="E179" s="84">
        <f>C179+D179</f>
        <v>19990.6</v>
      </c>
    </row>
    <row r="180" spans="1:5" s="7" customFormat="1" ht="23.25" customHeight="1">
      <c r="A180" s="353"/>
      <c r="B180" s="355" t="s">
        <v>291</v>
      </c>
      <c r="C180" s="82">
        <v>0</v>
      </c>
      <c r="D180" s="83">
        <v>4812</v>
      </c>
      <c r="E180" s="84">
        <f>C180+D180</f>
        <v>4812</v>
      </c>
    </row>
    <row r="181" spans="1:5" s="7" customFormat="1" ht="24" customHeight="1">
      <c r="A181" s="353"/>
      <c r="B181" s="356" t="s">
        <v>292</v>
      </c>
      <c r="C181" s="82">
        <v>0</v>
      </c>
      <c r="D181" s="83">
        <v>8457</v>
      </c>
      <c r="E181" s="84">
        <f>C181+D181</f>
        <v>8457</v>
      </c>
    </row>
    <row r="182" spans="1:5" s="7" customFormat="1" ht="46.5" customHeight="1">
      <c r="A182" s="55" t="s">
        <v>293</v>
      </c>
      <c r="B182" s="357" t="s">
        <v>294</v>
      </c>
      <c r="C182" s="72">
        <f>C183+C184</f>
        <v>25000</v>
      </c>
      <c r="D182" s="73">
        <f>D183+D184</f>
        <v>119702.20000000001</v>
      </c>
      <c r="E182" s="74">
        <f>E183+E184</f>
        <v>144702.2</v>
      </c>
    </row>
    <row r="183" spans="1:5" s="7" customFormat="1" ht="24" customHeight="1">
      <c r="A183" s="55" t="s">
        <v>281</v>
      </c>
      <c r="B183" s="358" t="s">
        <v>295</v>
      </c>
      <c r="C183" s="77">
        <v>0</v>
      </c>
      <c r="D183" s="78"/>
      <c r="E183" s="79">
        <f>C183+D183</f>
        <v>0</v>
      </c>
    </row>
    <row r="184" spans="1:5" s="7" customFormat="1" ht="15.75" customHeight="1">
      <c r="A184" s="55"/>
      <c r="B184" s="359" t="s">
        <v>296</v>
      </c>
      <c r="C184" s="360">
        <f>C185+C186+C187+C188</f>
        <v>25000</v>
      </c>
      <c r="D184" s="361">
        <f>D185+D186+D187+D188</f>
        <v>119702.20000000001</v>
      </c>
      <c r="E184" s="362">
        <f>E185+E186+E187+E188</f>
        <v>144702.2</v>
      </c>
    </row>
    <row r="185" spans="1:5" s="7" customFormat="1" ht="21.75" customHeight="1">
      <c r="A185" s="55"/>
      <c r="B185" s="363" t="s">
        <v>297</v>
      </c>
      <c r="C185" s="82">
        <v>0</v>
      </c>
      <c r="D185" s="83">
        <v>92881.8</v>
      </c>
      <c r="E185" s="84">
        <f>C185+D185</f>
        <v>92881.8</v>
      </c>
    </row>
    <row r="186" spans="1:5" s="7" customFormat="1" ht="21.75" customHeight="1">
      <c r="A186" s="55"/>
      <c r="B186" s="364" t="s">
        <v>298</v>
      </c>
      <c r="C186" s="82">
        <v>25000</v>
      </c>
      <c r="D186" s="83"/>
      <c r="E186" s="84">
        <f>C186+D186</f>
        <v>25000</v>
      </c>
    </row>
    <row r="187" spans="1:5" s="7" customFormat="1" ht="21.75" customHeight="1">
      <c r="A187" s="55"/>
      <c r="B187" s="365" t="s">
        <v>299</v>
      </c>
      <c r="C187" s="82">
        <v>0</v>
      </c>
      <c r="D187" s="83">
        <v>26820.4</v>
      </c>
      <c r="E187" s="84">
        <f>C187+D187</f>
        <v>26820.4</v>
      </c>
    </row>
    <row r="188" spans="1:5" s="7" customFormat="1" ht="43.5" customHeight="1" hidden="1">
      <c r="A188" s="55"/>
      <c r="B188" s="365" t="s">
        <v>300</v>
      </c>
      <c r="C188" s="109"/>
      <c r="D188" s="110"/>
      <c r="E188" s="111"/>
    </row>
    <row r="189" spans="1:5" s="7" customFormat="1" ht="27" customHeight="1">
      <c r="A189" s="206" t="s">
        <v>301</v>
      </c>
      <c r="B189" s="366" t="s">
        <v>302</v>
      </c>
      <c r="C189" s="102">
        <f>C190+C191</f>
        <v>0</v>
      </c>
      <c r="D189" s="103">
        <f>D190+D191</f>
        <v>0</v>
      </c>
      <c r="E189" s="104">
        <f>E190+E191</f>
        <v>0</v>
      </c>
    </row>
    <row r="190" spans="1:5" s="7" customFormat="1" ht="13.5" customHeight="1">
      <c r="A190" s="367" t="s">
        <v>281</v>
      </c>
      <c r="B190" s="354" t="s">
        <v>303</v>
      </c>
      <c r="C190" s="82">
        <v>0</v>
      </c>
      <c r="D190" s="83"/>
      <c r="E190" s="84">
        <f>C190+D190</f>
        <v>0</v>
      </c>
    </row>
    <row r="191" spans="1:5" s="7" customFormat="1" ht="12.75" customHeight="1">
      <c r="A191" s="367"/>
      <c r="B191" s="368" t="s">
        <v>284</v>
      </c>
      <c r="C191" s="246">
        <v>0</v>
      </c>
      <c r="D191" s="247"/>
      <c r="E191" s="248">
        <f>C191+D191</f>
        <v>0</v>
      </c>
    </row>
    <row r="192" spans="1:5" s="7" customFormat="1" ht="34.5" customHeight="1">
      <c r="A192" s="206" t="s">
        <v>304</v>
      </c>
      <c r="B192" s="369" t="s">
        <v>305</v>
      </c>
      <c r="C192" s="102">
        <f>C193+C194</f>
        <v>0</v>
      </c>
      <c r="D192" s="103">
        <f>D193+D194</f>
        <v>12406.800000000001</v>
      </c>
      <c r="E192" s="104">
        <f>E193+E194</f>
        <v>12406.800000000001</v>
      </c>
    </row>
    <row r="193" spans="1:5" s="7" customFormat="1" ht="12.75" customHeight="1">
      <c r="A193" s="370" t="s">
        <v>281</v>
      </c>
      <c r="B193" s="371" t="s">
        <v>306</v>
      </c>
      <c r="C193" s="77">
        <v>0</v>
      </c>
      <c r="D193" s="78">
        <v>8271.2</v>
      </c>
      <c r="E193" s="79">
        <f>C193+D193</f>
        <v>8271.2</v>
      </c>
    </row>
    <row r="194" spans="1:5" s="7" customFormat="1" ht="12" customHeight="1">
      <c r="A194" s="370"/>
      <c r="B194" s="372" t="s">
        <v>307</v>
      </c>
      <c r="C194" s="109">
        <v>0</v>
      </c>
      <c r="D194" s="110">
        <v>4135.6</v>
      </c>
      <c r="E194" s="111">
        <f>C194+D194</f>
        <v>4135.6</v>
      </c>
    </row>
    <row r="195" spans="1:5" s="7" customFormat="1" ht="24.75" customHeight="1">
      <c r="A195" s="206" t="s">
        <v>308</v>
      </c>
      <c r="B195" s="366" t="s">
        <v>309</v>
      </c>
      <c r="C195" s="120">
        <v>0</v>
      </c>
      <c r="D195" s="121">
        <v>2215.1</v>
      </c>
      <c r="E195" s="122">
        <f>C195+D195</f>
        <v>2215.1</v>
      </c>
    </row>
    <row r="196" spans="1:5" s="7" customFormat="1" ht="21" customHeight="1">
      <c r="A196" s="55" t="s">
        <v>310</v>
      </c>
      <c r="B196" s="373" t="s">
        <v>311</v>
      </c>
      <c r="C196" s="374">
        <f>C197+C198+C199</f>
        <v>11083.6</v>
      </c>
      <c r="D196" s="375">
        <f>D197+D198+D199</f>
        <v>1939.4</v>
      </c>
      <c r="E196" s="376">
        <f>E197+E198+E199</f>
        <v>13023</v>
      </c>
    </row>
    <row r="197" spans="1:5" s="7" customFormat="1" ht="17.25" customHeight="1">
      <c r="A197" s="377" t="s">
        <v>281</v>
      </c>
      <c r="B197" s="378" t="s">
        <v>312</v>
      </c>
      <c r="C197" s="77">
        <v>11083.6</v>
      </c>
      <c r="D197" s="78">
        <v>1939.4</v>
      </c>
      <c r="E197" s="79">
        <f>C197+D197</f>
        <v>13023</v>
      </c>
    </row>
    <row r="198" spans="1:5" s="7" customFormat="1" ht="18.75" customHeight="1">
      <c r="A198" s="377"/>
      <c r="B198" s="359" t="s">
        <v>313</v>
      </c>
      <c r="C198" s="82">
        <v>0</v>
      </c>
      <c r="D198" s="83"/>
      <c r="E198" s="84">
        <f>C198+D198</f>
        <v>0</v>
      </c>
    </row>
    <row r="199" spans="1:5" s="7" customFormat="1" ht="20.25" customHeight="1" hidden="1">
      <c r="A199" s="377"/>
      <c r="B199" s="379"/>
      <c r="C199" s="82"/>
      <c r="D199" s="83"/>
      <c r="E199" s="84">
        <f>C199+D199</f>
        <v>0</v>
      </c>
    </row>
    <row r="200" spans="1:5" s="7" customFormat="1" ht="22.5" customHeight="1">
      <c r="A200" s="380" t="s">
        <v>314</v>
      </c>
      <c r="B200" s="381" t="s">
        <v>315</v>
      </c>
      <c r="C200" s="342">
        <f>C201+C202+C209+C210+C211+C214+C215+C218+C219+C220</f>
        <v>225141.2</v>
      </c>
      <c r="D200" s="343">
        <f>D201+D202+D209+D210+D211+D214+D215+D218+D219+D220</f>
        <v>0</v>
      </c>
      <c r="E200" s="344">
        <f>E201+E202+E209+E210+E211+E214+E215+E218+E219+E220</f>
        <v>225141.2</v>
      </c>
    </row>
    <row r="201" spans="1:5" s="7" customFormat="1" ht="24.75" customHeight="1">
      <c r="A201" s="55" t="s">
        <v>316</v>
      </c>
      <c r="B201" s="359" t="s">
        <v>317</v>
      </c>
      <c r="C201" s="382">
        <v>6265.2</v>
      </c>
      <c r="D201" s="383"/>
      <c r="E201" s="384">
        <f>C201+D201</f>
        <v>6265.2</v>
      </c>
    </row>
    <row r="202" spans="1:5" s="7" customFormat="1" ht="18.75" customHeight="1">
      <c r="A202" s="55" t="s">
        <v>318</v>
      </c>
      <c r="B202" s="347" t="s">
        <v>319</v>
      </c>
      <c r="C202" s="72">
        <f>C203+C204+C205+C206+C207+C208</f>
        <v>3421.5</v>
      </c>
      <c r="D202" s="73">
        <f>D203+D204+D205+D206+D207+D208</f>
        <v>0</v>
      </c>
      <c r="E202" s="74">
        <f>E203+E204+E205+E206+E207+E208</f>
        <v>3421.5</v>
      </c>
    </row>
    <row r="203" spans="1:5" s="7" customFormat="1" ht="19.5" customHeight="1">
      <c r="A203" s="385" t="s">
        <v>281</v>
      </c>
      <c r="B203" s="386" t="s">
        <v>320</v>
      </c>
      <c r="C203" s="77">
        <v>309.1</v>
      </c>
      <c r="D203" s="78"/>
      <c r="E203" s="79">
        <f aca="true" t="shared" si="2" ref="E203:E210">E206</f>
        <v>309.1</v>
      </c>
    </row>
    <row r="204" spans="1:5" s="7" customFormat="1" ht="18.75" customHeight="1">
      <c r="A204" s="385"/>
      <c r="B204" s="296" t="s">
        <v>321</v>
      </c>
      <c r="C204" s="82">
        <v>691.6</v>
      </c>
      <c r="D204" s="83"/>
      <c r="E204" s="84">
        <f t="shared" si="2"/>
        <v>691.6</v>
      </c>
    </row>
    <row r="205" spans="1:5" s="7" customFormat="1" ht="15.75" customHeight="1">
      <c r="A205" s="385"/>
      <c r="B205" s="296" t="s">
        <v>322</v>
      </c>
      <c r="C205" s="82">
        <v>308.8</v>
      </c>
      <c r="D205" s="83"/>
      <c r="E205" s="84">
        <f t="shared" si="2"/>
        <v>308.8</v>
      </c>
    </row>
    <row r="206" spans="1:5" s="7" customFormat="1" ht="17.25" customHeight="1">
      <c r="A206" s="385"/>
      <c r="B206" s="296" t="s">
        <v>323</v>
      </c>
      <c r="C206" s="82">
        <v>1873.1</v>
      </c>
      <c r="D206" s="83"/>
      <c r="E206" s="84">
        <f t="shared" si="2"/>
        <v>1873.1</v>
      </c>
    </row>
    <row r="207" spans="1:5" s="7" customFormat="1" ht="24" customHeight="1">
      <c r="A207" s="385"/>
      <c r="B207" s="296" t="s">
        <v>324</v>
      </c>
      <c r="C207" s="82">
        <v>188.9</v>
      </c>
      <c r="D207" s="83"/>
      <c r="E207" s="84">
        <f t="shared" si="2"/>
        <v>188.9</v>
      </c>
    </row>
    <row r="208" spans="1:5" s="7" customFormat="1" ht="33" customHeight="1">
      <c r="A208" s="385"/>
      <c r="B208" s="387" t="s">
        <v>325</v>
      </c>
      <c r="C208" s="246">
        <v>50</v>
      </c>
      <c r="D208" s="247"/>
      <c r="E208" s="248">
        <f t="shared" si="2"/>
        <v>50</v>
      </c>
    </row>
    <row r="209" spans="1:5" s="7" customFormat="1" ht="30.75" customHeight="1">
      <c r="A209" s="55" t="s">
        <v>326</v>
      </c>
      <c r="B209" s="347" t="s">
        <v>327</v>
      </c>
      <c r="C209" s="287">
        <v>4226.9</v>
      </c>
      <c r="D209" s="288"/>
      <c r="E209" s="289">
        <f t="shared" si="2"/>
        <v>4226.9</v>
      </c>
    </row>
    <row r="210" spans="1:5" s="7" customFormat="1" ht="49.5" customHeight="1">
      <c r="A210" s="55" t="s">
        <v>328</v>
      </c>
      <c r="B210" s="347" t="s">
        <v>329</v>
      </c>
      <c r="C210" s="287">
        <v>9384</v>
      </c>
      <c r="D210" s="288"/>
      <c r="E210" s="289">
        <f t="shared" si="2"/>
        <v>9384</v>
      </c>
    </row>
    <row r="211" spans="1:5" s="7" customFormat="1" ht="39" customHeight="1">
      <c r="A211" s="62" t="s">
        <v>330</v>
      </c>
      <c r="B211" s="388" t="s">
        <v>331</v>
      </c>
      <c r="C211" s="72">
        <f>C212+C213</f>
        <v>13418.800000000001</v>
      </c>
      <c r="D211" s="73">
        <f>D212+D213</f>
        <v>0</v>
      </c>
      <c r="E211" s="74">
        <f>E212+E213</f>
        <v>13418.800000000001</v>
      </c>
    </row>
    <row r="212" spans="1:5" s="7" customFormat="1" ht="15" customHeight="1">
      <c r="A212" s="55" t="s">
        <v>281</v>
      </c>
      <c r="B212" s="352" t="s">
        <v>332</v>
      </c>
      <c r="C212" s="77">
        <v>2047.6</v>
      </c>
      <c r="D212" s="78"/>
      <c r="E212" s="79">
        <f>C212+D212</f>
        <v>2047.6</v>
      </c>
    </row>
    <row r="213" spans="1:5" s="7" customFormat="1" ht="14.25" customHeight="1">
      <c r="A213" s="55"/>
      <c r="B213" s="297" t="s">
        <v>284</v>
      </c>
      <c r="C213" s="77">
        <v>11371.2</v>
      </c>
      <c r="D213" s="78"/>
      <c r="E213" s="79">
        <f>C213+D213</f>
        <v>11371.2</v>
      </c>
    </row>
    <row r="214" spans="1:5" s="7" customFormat="1" ht="39" customHeight="1">
      <c r="A214" s="55" t="s">
        <v>333</v>
      </c>
      <c r="B214" s="347" t="s">
        <v>334</v>
      </c>
      <c r="C214" s="287">
        <v>0</v>
      </c>
      <c r="D214" s="288"/>
      <c r="E214" s="289">
        <f>C214+D214</f>
        <v>0</v>
      </c>
    </row>
    <row r="215" spans="1:5" s="7" customFormat="1" ht="56.25" customHeight="1">
      <c r="A215" s="55" t="s">
        <v>335</v>
      </c>
      <c r="B215" s="389" t="s">
        <v>336</v>
      </c>
      <c r="C215" s="72">
        <f>C216+C217</f>
        <v>2069.4</v>
      </c>
      <c r="D215" s="73">
        <f>D216+D217</f>
        <v>0</v>
      </c>
      <c r="E215" s="74">
        <f>E216+E217</f>
        <v>2069.4</v>
      </c>
    </row>
    <row r="216" spans="1:5" s="7" customFormat="1" ht="19.5" customHeight="1">
      <c r="A216" s="55" t="s">
        <v>281</v>
      </c>
      <c r="B216" s="352" t="s">
        <v>283</v>
      </c>
      <c r="C216" s="77">
        <v>2069.4</v>
      </c>
      <c r="D216" s="78"/>
      <c r="E216" s="79">
        <f>C216+D216</f>
        <v>2069.4</v>
      </c>
    </row>
    <row r="217" spans="1:5" s="7" customFormat="1" ht="16.5" customHeight="1">
      <c r="A217" s="55"/>
      <c r="B217" s="297" t="s">
        <v>284</v>
      </c>
      <c r="C217" s="77">
        <v>0</v>
      </c>
      <c r="D217" s="78"/>
      <c r="E217" s="79">
        <f>C217+D217</f>
        <v>0</v>
      </c>
    </row>
    <row r="218" spans="1:5" s="7" customFormat="1" ht="36.75" customHeight="1">
      <c r="A218" s="55" t="s">
        <v>337</v>
      </c>
      <c r="B218" s="390" t="s">
        <v>338</v>
      </c>
      <c r="C218" s="287">
        <v>0</v>
      </c>
      <c r="D218" s="288"/>
      <c r="E218" s="289">
        <f>C218+D218</f>
        <v>0</v>
      </c>
    </row>
    <row r="219" spans="1:5" s="7" customFormat="1" ht="27.75" customHeight="1">
      <c r="A219" s="55" t="s">
        <v>339</v>
      </c>
      <c r="B219" s="391" t="s">
        <v>340</v>
      </c>
      <c r="C219" s="287">
        <v>227.4</v>
      </c>
      <c r="D219" s="288"/>
      <c r="E219" s="289">
        <f>C219+D219</f>
        <v>227.4</v>
      </c>
    </row>
    <row r="220" spans="1:5" s="7" customFormat="1" ht="23.25" customHeight="1">
      <c r="A220" s="55" t="s">
        <v>341</v>
      </c>
      <c r="B220" s="373" t="s">
        <v>342</v>
      </c>
      <c r="C220" s="374">
        <f>C221+C222+C223</f>
        <v>186128</v>
      </c>
      <c r="D220" s="375">
        <f>D221+D222+D223</f>
        <v>0</v>
      </c>
      <c r="E220" s="376">
        <f>E221+E222+E223</f>
        <v>186128</v>
      </c>
    </row>
    <row r="221" spans="1:5" s="7" customFormat="1" ht="19.5" customHeight="1">
      <c r="A221" s="370" t="s">
        <v>281</v>
      </c>
      <c r="B221" s="392" t="s">
        <v>343</v>
      </c>
      <c r="C221" s="126">
        <v>185925.9</v>
      </c>
      <c r="D221" s="127"/>
      <c r="E221" s="128">
        <f>C221+D221</f>
        <v>185925.9</v>
      </c>
    </row>
    <row r="222" spans="1:5" s="7" customFormat="1" ht="35.25" customHeight="1">
      <c r="A222" s="370"/>
      <c r="B222" s="359" t="s">
        <v>344</v>
      </c>
      <c r="C222" s="82">
        <v>52.1</v>
      </c>
      <c r="D222" s="83"/>
      <c r="E222" s="84">
        <f>C222+D222</f>
        <v>52.1</v>
      </c>
    </row>
    <row r="223" spans="1:5" s="7" customFormat="1" ht="37.5" customHeight="1">
      <c r="A223" s="370"/>
      <c r="B223" s="393" t="s">
        <v>345</v>
      </c>
      <c r="C223" s="109">
        <v>150</v>
      </c>
      <c r="D223" s="110"/>
      <c r="E223" s="111">
        <f>C223+D223</f>
        <v>150</v>
      </c>
    </row>
    <row r="224" spans="1:5" s="7" customFormat="1" ht="20.25" customHeight="1">
      <c r="A224" s="380" t="s">
        <v>346</v>
      </c>
      <c r="B224" s="381" t="s">
        <v>347</v>
      </c>
      <c r="C224" s="342">
        <f>C225+C226+C227+C228+C229</f>
        <v>4182.5</v>
      </c>
      <c r="D224" s="343">
        <f>D225+D226+D227+D228+D229</f>
        <v>-100</v>
      </c>
      <c r="E224" s="344">
        <f>E225+E226+E227+E228+E229</f>
        <v>4082.5</v>
      </c>
    </row>
    <row r="225" spans="1:5" s="7" customFormat="1" ht="33.75" customHeight="1">
      <c r="A225" s="206" t="s">
        <v>348</v>
      </c>
      <c r="B225" s="352" t="s">
        <v>349</v>
      </c>
      <c r="C225" s="242"/>
      <c r="D225" s="243"/>
      <c r="E225" s="244">
        <f>C225+D225</f>
        <v>0</v>
      </c>
    </row>
    <row r="226" spans="1:5" s="7" customFormat="1" ht="45.75" customHeight="1">
      <c r="A226" s="286" t="s">
        <v>350</v>
      </c>
      <c r="B226" s="296" t="s">
        <v>351</v>
      </c>
      <c r="C226" s="82"/>
      <c r="D226" s="83"/>
      <c r="E226" s="84">
        <f>C226+D226</f>
        <v>0</v>
      </c>
    </row>
    <row r="227" spans="1:5" s="7" customFormat="1" ht="48" customHeight="1">
      <c r="A227" s="286" t="s">
        <v>352</v>
      </c>
      <c r="B227" s="296" t="s">
        <v>353</v>
      </c>
      <c r="C227" s="82"/>
      <c r="D227" s="83"/>
      <c r="E227" s="84">
        <f>C227+D227</f>
        <v>0</v>
      </c>
    </row>
    <row r="228" spans="1:5" s="7" customFormat="1" ht="33" customHeight="1">
      <c r="A228" s="208" t="s">
        <v>354</v>
      </c>
      <c r="B228" s="394" t="s">
        <v>355</v>
      </c>
      <c r="C228" s="109"/>
      <c r="D228" s="110"/>
      <c r="E228" s="111">
        <f>C228+D228</f>
        <v>0</v>
      </c>
    </row>
    <row r="229" spans="1:5" s="7" customFormat="1" ht="23.25" customHeight="1">
      <c r="A229" s="62" t="s">
        <v>356</v>
      </c>
      <c r="B229" s="395" t="s">
        <v>357</v>
      </c>
      <c r="C229" s="396">
        <f>C230</f>
        <v>4182.5</v>
      </c>
      <c r="D229" s="397">
        <f>D230</f>
        <v>-100</v>
      </c>
      <c r="E229" s="398">
        <f>E230</f>
        <v>4082.5</v>
      </c>
    </row>
    <row r="230" spans="1:5" s="7" customFormat="1" ht="23.25" customHeight="1">
      <c r="A230" s="55" t="s">
        <v>358</v>
      </c>
      <c r="B230" s="391" t="s">
        <v>359</v>
      </c>
      <c r="C230" s="72">
        <f>C231+C232</f>
        <v>4182.5</v>
      </c>
      <c r="D230" s="73">
        <f>D231+D232</f>
        <v>-100</v>
      </c>
      <c r="E230" s="74">
        <f>E231+E232</f>
        <v>4082.5</v>
      </c>
    </row>
    <row r="231" spans="1:5" s="7" customFormat="1" ht="17.25" customHeight="1">
      <c r="A231" s="399" t="s">
        <v>281</v>
      </c>
      <c r="B231" s="352" t="s">
        <v>360</v>
      </c>
      <c r="C231" s="400">
        <v>3030</v>
      </c>
      <c r="D231" s="401">
        <v>-100</v>
      </c>
      <c r="E231" s="402">
        <f>C231+D231</f>
        <v>2930</v>
      </c>
    </row>
    <row r="232" spans="1:5" s="7" customFormat="1" ht="32.25" customHeight="1">
      <c r="A232" s="399"/>
      <c r="B232" s="403" t="s">
        <v>361</v>
      </c>
      <c r="C232" s="87">
        <v>1152.5</v>
      </c>
      <c r="D232" s="88"/>
      <c r="E232" s="89">
        <f>C232+D232</f>
        <v>1152.5</v>
      </c>
    </row>
    <row r="233" spans="1:5" s="7" customFormat="1" ht="27.75" customHeight="1">
      <c r="A233" s="404"/>
      <c r="B233" s="405"/>
      <c r="C233" s="92"/>
      <c r="D233" s="92"/>
      <c r="E233" s="92"/>
    </row>
    <row r="234" spans="1:5" s="7" customFormat="1" ht="12" customHeight="1">
      <c r="A234" s="406"/>
      <c r="B234" s="407"/>
      <c r="C234" s="95"/>
      <c r="D234" s="95"/>
      <c r="E234" s="95"/>
    </row>
    <row r="235" spans="1:5" s="7" customFormat="1" ht="24.75" customHeight="1">
      <c r="A235" s="408" t="s">
        <v>362</v>
      </c>
      <c r="B235" s="409" t="s">
        <v>363</v>
      </c>
      <c r="C235" s="410">
        <f>C237</f>
        <v>0</v>
      </c>
      <c r="D235" s="411">
        <f>D237</f>
        <v>0</v>
      </c>
      <c r="E235" s="412">
        <f>E237</f>
        <v>0</v>
      </c>
    </row>
    <row r="236" spans="1:5" s="7" customFormat="1" ht="13.5" customHeight="1">
      <c r="A236" s="413"/>
      <c r="B236" s="414" t="s">
        <v>268</v>
      </c>
      <c r="C236" s="415">
        <f>C235/C244*100</f>
        <v>0</v>
      </c>
      <c r="D236" s="416"/>
      <c r="E236" s="417">
        <f>E235/E244*100</f>
        <v>0</v>
      </c>
    </row>
    <row r="237" spans="1:5" s="7" customFormat="1" ht="25.5" customHeight="1">
      <c r="A237" s="418" t="s">
        <v>364</v>
      </c>
      <c r="B237" s="419" t="s">
        <v>365</v>
      </c>
      <c r="C237" s="349">
        <f>C238+C239</f>
        <v>0</v>
      </c>
      <c r="D237" s="350">
        <f>D238+D239</f>
        <v>0</v>
      </c>
      <c r="E237" s="351">
        <f>E238+E239</f>
        <v>0</v>
      </c>
    </row>
    <row r="238" spans="1:5" s="7" customFormat="1" ht="47.25" customHeight="1">
      <c r="A238" s="206" t="s">
        <v>366</v>
      </c>
      <c r="B238" s="420" t="s">
        <v>367</v>
      </c>
      <c r="C238" s="242"/>
      <c r="D238" s="243"/>
      <c r="E238" s="244">
        <f>C238+D238</f>
        <v>0</v>
      </c>
    </row>
    <row r="239" spans="1:5" s="7" customFormat="1" ht="21" customHeight="1">
      <c r="A239" s="421" t="s">
        <v>368</v>
      </c>
      <c r="B239" s="422" t="s">
        <v>365</v>
      </c>
      <c r="C239" s="423"/>
      <c r="D239" s="424"/>
      <c r="E239" s="425">
        <f>C239+D239</f>
        <v>0</v>
      </c>
    </row>
    <row r="240" spans="1:5" s="7" customFormat="1" ht="32.25" customHeight="1">
      <c r="A240" s="408" t="s">
        <v>369</v>
      </c>
      <c r="B240" s="426" t="s">
        <v>370</v>
      </c>
      <c r="C240" s="410">
        <f>C242</f>
        <v>-58.3</v>
      </c>
      <c r="D240" s="411">
        <f>D242</f>
        <v>0</v>
      </c>
      <c r="E240" s="412">
        <f>E242</f>
        <v>-58.3</v>
      </c>
    </row>
    <row r="241" spans="1:5" s="7" customFormat="1" ht="13.5" customHeight="1">
      <c r="A241" s="413"/>
      <c r="B241" s="414" t="s">
        <v>268</v>
      </c>
      <c r="C241" s="415">
        <f>C240/C244*100</f>
        <v>-0.010199582919285084</v>
      </c>
      <c r="D241" s="416"/>
      <c r="E241" s="417">
        <f>E240/E244*100</f>
        <v>-0.007829535829392937</v>
      </c>
    </row>
    <row r="242" spans="1:5" s="7" customFormat="1" ht="32.25" customHeight="1">
      <c r="A242" s="427" t="s">
        <v>371</v>
      </c>
      <c r="B242" s="428" t="s">
        <v>372</v>
      </c>
      <c r="C242" s="429">
        <f>C243</f>
        <v>-58.3</v>
      </c>
      <c r="D242" s="430">
        <f>D243</f>
        <v>0</v>
      </c>
      <c r="E242" s="431">
        <f>E243</f>
        <v>-58.3</v>
      </c>
    </row>
    <row r="243" spans="1:5" s="7" customFormat="1" ht="33.75" customHeight="1">
      <c r="A243" s="253" t="s">
        <v>373</v>
      </c>
      <c r="B243" s="432" t="s">
        <v>374</v>
      </c>
      <c r="C243" s="77">
        <v>-58.3</v>
      </c>
      <c r="D243" s="78"/>
      <c r="E243" s="79">
        <f>C243+D243</f>
        <v>-58.3</v>
      </c>
    </row>
    <row r="244" spans="1:5" s="7" customFormat="1" ht="22.5" customHeight="1">
      <c r="A244" s="433" t="s">
        <v>375</v>
      </c>
      <c r="B244" s="434" t="s">
        <v>376</v>
      </c>
      <c r="C244" s="435">
        <f>C12+C164</f>
        <v>571592</v>
      </c>
      <c r="D244" s="436">
        <f>D12+D164</f>
        <v>173024.30000000002</v>
      </c>
      <c r="E244" s="437">
        <f>E12+E164</f>
        <v>744616.3</v>
      </c>
    </row>
    <row r="245" spans="1:5" s="7" customFormat="1" ht="15.75" customHeight="1">
      <c r="A245" s="438" t="s">
        <v>377</v>
      </c>
      <c r="B245" s="439" t="s">
        <v>378</v>
      </c>
      <c r="C245" s="440">
        <f>C244-C247</f>
        <v>306242.99999999994</v>
      </c>
      <c r="D245" s="441">
        <f>D244-D247</f>
        <v>3601.2000000000116</v>
      </c>
      <c r="E245" s="442">
        <f>E244-E247</f>
        <v>309844.2</v>
      </c>
    </row>
    <row r="246" spans="1:5" s="7" customFormat="1" ht="13.5" customHeight="1">
      <c r="A246" s="438"/>
      <c r="B246" s="443" t="s">
        <v>379</v>
      </c>
      <c r="C246" s="444">
        <f>C245/C244</f>
        <v>0.5357720192025079</v>
      </c>
      <c r="D246" s="445"/>
      <c r="E246" s="446">
        <f>E245/E244</f>
        <v>0.4161125669690551</v>
      </c>
    </row>
    <row r="247" spans="1:5" s="7" customFormat="1" ht="13.5" customHeight="1">
      <c r="A247" s="438"/>
      <c r="B247" s="447" t="s">
        <v>380</v>
      </c>
      <c r="C247" s="448">
        <f>C171+C200+C224+C240</f>
        <v>265349.00000000006</v>
      </c>
      <c r="D247" s="449">
        <f>D171+D200+D224+D240</f>
        <v>169423.1</v>
      </c>
      <c r="E247" s="450">
        <f>E171+E200+E224+E240</f>
        <v>434772.10000000003</v>
      </c>
    </row>
    <row r="248" spans="1:5" s="7" customFormat="1" ht="15" customHeight="1">
      <c r="A248" s="438"/>
      <c r="B248" s="451" t="s">
        <v>379</v>
      </c>
      <c r="C248" s="452">
        <f>C247/C244</f>
        <v>0.464227980797492</v>
      </c>
      <c r="D248" s="453"/>
      <c r="E248" s="454">
        <f>E247/E244</f>
        <v>0.5838874330309449</v>
      </c>
    </row>
    <row r="249" spans="1:5" s="7" customFormat="1" ht="27.75" customHeight="1">
      <c r="A249" s="455"/>
      <c r="B249" s="456" t="s">
        <v>381</v>
      </c>
      <c r="C249" s="457">
        <f>'Прил 3 (дох) 2017'!C244-'Прил 4 (расх) 2017'!I411</f>
        <v>-24993.300000000047</v>
      </c>
      <c r="D249" s="458">
        <f>'Прил 3 (дох) 2017'!D244-'Прил 4 (расх) 2017'!J411</f>
        <v>0</v>
      </c>
      <c r="E249" s="459">
        <f>'Прил 3 (дох) 2017'!E244-'Прил 4 (расх) 2017'!K411</f>
        <v>-24993.300000000047</v>
      </c>
    </row>
    <row r="250" spans="1:5" s="7" customFormat="1" ht="11.25" customHeight="1">
      <c r="A250" s="460"/>
      <c r="B250" s="461"/>
      <c r="C250" s="462"/>
      <c r="D250" s="462"/>
      <c r="E250" s="462"/>
    </row>
    <row r="251" spans="1:5" s="7" customFormat="1" ht="9.75" customHeight="1">
      <c r="A251" s="463"/>
      <c r="B251" s="464"/>
      <c r="C251" s="465"/>
      <c r="D251" s="465"/>
      <c r="E251" s="465"/>
    </row>
    <row r="252" spans="1:5" s="7" customFormat="1" ht="24.75" customHeight="1">
      <c r="A252" s="466" t="s">
        <v>382</v>
      </c>
      <c r="B252" s="467" t="s">
        <v>383</v>
      </c>
      <c r="C252" s="139">
        <f>C253+C256+C259+C264</f>
        <v>24993.3</v>
      </c>
      <c r="D252" s="140">
        <f>D253+D256+D259+D264</f>
        <v>0</v>
      </c>
      <c r="E252" s="141">
        <f>E253+E256+E259+E264</f>
        <v>24993.3</v>
      </c>
    </row>
    <row r="253" spans="1:5" s="7" customFormat="1" ht="20.25" customHeight="1">
      <c r="A253" s="468" t="s">
        <v>384</v>
      </c>
      <c r="B253" s="469" t="s">
        <v>385</v>
      </c>
      <c r="C253" s="470">
        <f>C254-C255</f>
        <v>10000</v>
      </c>
      <c r="D253" s="471">
        <f>D254-D255</f>
        <v>0</v>
      </c>
      <c r="E253" s="472">
        <f>E254-E255</f>
        <v>10000</v>
      </c>
    </row>
    <row r="254" spans="1:5" s="7" customFormat="1" ht="24.75" customHeight="1">
      <c r="A254" s="473" t="s">
        <v>386</v>
      </c>
      <c r="B254" s="474" t="s">
        <v>387</v>
      </c>
      <c r="C254" s="242">
        <v>10000</v>
      </c>
      <c r="D254" s="243"/>
      <c r="E254" s="244">
        <f>C254+D254</f>
        <v>10000</v>
      </c>
    </row>
    <row r="255" spans="1:5" s="7" customFormat="1" ht="24.75" customHeight="1">
      <c r="A255" s="270" t="s">
        <v>388</v>
      </c>
      <c r="B255" s="475" t="s">
        <v>389</v>
      </c>
      <c r="C255" s="109">
        <v>0</v>
      </c>
      <c r="D255" s="110"/>
      <c r="E255" s="111">
        <f>C255+D255</f>
        <v>0</v>
      </c>
    </row>
    <row r="256" spans="1:5" s="7" customFormat="1" ht="17.25" customHeight="1">
      <c r="A256" s="468" t="s">
        <v>390</v>
      </c>
      <c r="B256" s="476" t="s">
        <v>391</v>
      </c>
      <c r="C256" s="470">
        <f>C257-C258</f>
        <v>10000</v>
      </c>
      <c r="D256" s="471">
        <f>D257-D258</f>
        <v>0</v>
      </c>
      <c r="E256" s="472">
        <f>E257-E258</f>
        <v>10000</v>
      </c>
    </row>
    <row r="257" spans="1:5" s="7" customFormat="1" ht="22.5" customHeight="1">
      <c r="A257" s="473" t="s">
        <v>392</v>
      </c>
      <c r="B257" s="477" t="s">
        <v>393</v>
      </c>
      <c r="C257" s="242">
        <v>10000</v>
      </c>
      <c r="D257" s="243"/>
      <c r="E257" s="244">
        <f>C257+D257</f>
        <v>10000</v>
      </c>
    </row>
    <row r="258" spans="1:5" s="7" customFormat="1" ht="27.75" customHeight="1">
      <c r="A258" s="270" t="s">
        <v>394</v>
      </c>
      <c r="B258" s="478" t="s">
        <v>395</v>
      </c>
      <c r="C258" s="109">
        <v>0</v>
      </c>
      <c r="D258" s="110"/>
      <c r="E258" s="111">
        <f>C258+D258</f>
        <v>0</v>
      </c>
    </row>
    <row r="259" spans="1:5" s="7" customFormat="1" ht="19.5" customHeight="1">
      <c r="A259" s="479" t="s">
        <v>396</v>
      </c>
      <c r="B259" s="480" t="s">
        <v>397</v>
      </c>
      <c r="C259" s="470">
        <f aca="true" t="shared" si="3" ref="C259:E260">C260</f>
        <v>4993.3</v>
      </c>
      <c r="D259" s="471">
        <f t="shared" si="3"/>
        <v>0</v>
      </c>
      <c r="E259" s="472">
        <f t="shared" si="3"/>
        <v>4993.3</v>
      </c>
    </row>
    <row r="260" spans="1:5" s="7" customFormat="1" ht="13.5" customHeight="1">
      <c r="A260" s="272" t="s">
        <v>398</v>
      </c>
      <c r="B260" s="481" t="s">
        <v>399</v>
      </c>
      <c r="C260" s="482">
        <f t="shared" si="3"/>
        <v>4993.3</v>
      </c>
      <c r="D260" s="483">
        <f t="shared" si="3"/>
        <v>0</v>
      </c>
      <c r="E260" s="484">
        <f t="shared" si="3"/>
        <v>4993.3</v>
      </c>
    </row>
    <row r="261" spans="1:5" s="7" customFormat="1" ht="13.5" customHeight="1">
      <c r="A261" s="272" t="s">
        <v>400</v>
      </c>
      <c r="B261" s="481" t="s">
        <v>401</v>
      </c>
      <c r="C261" s="482">
        <f>C262-C263</f>
        <v>4993.3</v>
      </c>
      <c r="D261" s="483">
        <f>D262-D263</f>
        <v>0</v>
      </c>
      <c r="E261" s="484">
        <f>E262-E263</f>
        <v>4993.3</v>
      </c>
    </row>
    <row r="262" spans="1:5" s="7" customFormat="1" ht="12.75" customHeight="1">
      <c r="A262" s="272"/>
      <c r="B262" s="485" t="s">
        <v>402</v>
      </c>
      <c r="C262" s="242">
        <v>4993.3</v>
      </c>
      <c r="D262" s="243"/>
      <c r="E262" s="244">
        <f>C262+D262</f>
        <v>4993.3</v>
      </c>
    </row>
    <row r="263" spans="1:5" s="7" customFormat="1" ht="12.75" customHeight="1">
      <c r="A263" s="272"/>
      <c r="B263" s="486" t="s">
        <v>403</v>
      </c>
      <c r="C263" s="109">
        <v>0</v>
      </c>
      <c r="D263" s="110"/>
      <c r="E263" s="111">
        <f>C263+D263</f>
        <v>0</v>
      </c>
    </row>
    <row r="264" spans="1:3" s="7" customFormat="1" ht="20.25" customHeight="1" hidden="1">
      <c r="A264" s="487" t="s">
        <v>404</v>
      </c>
      <c r="B264" s="480" t="s">
        <v>405</v>
      </c>
      <c r="C264" s="470">
        <f>C265</f>
        <v>0</v>
      </c>
    </row>
    <row r="265" spans="1:3" s="7" customFormat="1" ht="22.5" customHeight="1" hidden="1">
      <c r="A265" s="488" t="s">
        <v>406</v>
      </c>
      <c r="B265" s="481" t="s">
        <v>407</v>
      </c>
      <c r="C265" s="489">
        <v>0</v>
      </c>
    </row>
  </sheetData>
  <sheetProtection selectLockedCells="1" selectUnlockedCells="1"/>
  <mergeCells count="28">
    <mergeCell ref="C1:E1"/>
    <mergeCell ref="B2:E2"/>
    <mergeCell ref="B3:E3"/>
    <mergeCell ref="A4:E4"/>
    <mergeCell ref="B5:E5"/>
    <mergeCell ref="A7:E7"/>
    <mergeCell ref="A8:E8"/>
    <mergeCell ref="A10:A11"/>
    <mergeCell ref="B10:B11"/>
    <mergeCell ref="C10:E10"/>
    <mergeCell ref="A17:A19"/>
    <mergeCell ref="A62:B62"/>
    <mergeCell ref="A63:A64"/>
    <mergeCell ref="A159:B159"/>
    <mergeCell ref="A160:A161"/>
    <mergeCell ref="A173:A175"/>
    <mergeCell ref="A178:A181"/>
    <mergeCell ref="A183:A188"/>
    <mergeCell ref="A190:A191"/>
    <mergeCell ref="A193:A194"/>
    <mergeCell ref="A197:A199"/>
    <mergeCell ref="A203:A208"/>
    <mergeCell ref="A212:A213"/>
    <mergeCell ref="A216:A217"/>
    <mergeCell ref="A221:A223"/>
    <mergeCell ref="A231:A232"/>
    <mergeCell ref="A245:A248"/>
    <mergeCell ref="A262:A263"/>
  </mergeCells>
  <printOptions/>
  <pageMargins left="0.5902777777777778" right="0" top="0.19652777777777777" bottom="0.275" header="0.5118055555555555" footer="0.19652777777777777"/>
  <pageSetup horizontalDpi="300" verticalDpi="300" orientation="portrait" paperSize="9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11"/>
  <sheetViews>
    <sheetView workbookViewId="0" topLeftCell="A1">
      <pane ySplit="2940" topLeftCell="A390" activePane="topLeft" state="split"/>
      <selection pane="topLeft" activeCell="C9" sqref="A1:IV65536"/>
      <selection pane="bottomLeft" activeCell="A390" sqref="A390"/>
    </sheetView>
  </sheetViews>
  <sheetFormatPr defaultColWidth="9.00390625" defaultRowHeight="12.75"/>
  <cols>
    <col min="1" max="1" width="1.625" style="0" customWidth="1"/>
    <col min="2" max="2" width="4.875" style="0" customWidth="1"/>
    <col min="3" max="3" width="43.75390625" style="0" customWidth="1"/>
    <col min="4" max="4" width="3.25390625" style="0" customWidth="1"/>
    <col min="5" max="6" width="2.75390625" style="0" customWidth="1"/>
    <col min="7" max="7" width="10.75390625" style="0" customWidth="1"/>
    <col min="8" max="8" width="3.625" style="0" customWidth="1"/>
    <col min="9" max="9" width="8.25390625" style="0" customWidth="1"/>
    <col min="10" max="10" width="7.625" style="0" customWidth="1"/>
    <col min="11" max="12" width="8.25390625" style="0" customWidth="1"/>
    <col min="13" max="16" width="8.00390625" style="0" customWidth="1"/>
    <col min="17" max="17" width="7.75390625" style="0" customWidth="1"/>
  </cols>
  <sheetData>
    <row r="1" spans="1:17" ht="11.25" customHeight="1">
      <c r="A1" s="7"/>
      <c r="B1" s="7"/>
      <c r="C1" s="490"/>
      <c r="D1" s="7"/>
      <c r="E1" s="7"/>
      <c r="F1" s="7"/>
      <c r="G1" s="7"/>
      <c r="H1" s="7"/>
      <c r="I1" s="491"/>
      <c r="J1" s="491"/>
      <c r="K1" s="491"/>
      <c r="O1" s="491" t="s">
        <v>408</v>
      </c>
      <c r="P1" s="491"/>
      <c r="Q1" s="491"/>
    </row>
    <row r="2" spans="1:17" ht="11.25" customHeight="1">
      <c r="A2" s="7"/>
      <c r="B2" s="492"/>
      <c r="C2" s="6"/>
      <c r="D2" s="493" t="s">
        <v>1</v>
      </c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</row>
    <row r="3" spans="1:17" ht="12" customHeight="1">
      <c r="A3" s="7"/>
      <c r="B3" s="7"/>
      <c r="C3" s="7"/>
      <c r="D3" s="491" t="s">
        <v>2</v>
      </c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</row>
    <row r="4" spans="1:17" ht="12" customHeight="1">
      <c r="A4" s="7"/>
      <c r="B4" s="7"/>
      <c r="C4" s="3" t="s">
        <v>409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" customHeight="1">
      <c r="A5" s="6"/>
      <c r="B5" s="6"/>
      <c r="C5" s="494" t="s">
        <v>4</v>
      </c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</row>
    <row r="6" spans="1:11" ht="8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7" ht="14.25" customHeight="1">
      <c r="A7" s="495" t="s">
        <v>410</v>
      </c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</row>
    <row r="8" spans="1:17" ht="14.25" customHeight="1">
      <c r="A8" s="495" t="s">
        <v>411</v>
      </c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</row>
    <row r="9" spans="2:17" s="13" customFormat="1" ht="10.5" customHeight="1">
      <c r="B9" s="7"/>
      <c r="C9" s="7"/>
      <c r="D9" s="7"/>
      <c r="E9" s="7"/>
      <c r="F9" s="7"/>
      <c r="G9" s="7"/>
      <c r="H9" s="7"/>
      <c r="K9" s="496"/>
      <c r="Q9" s="496" t="s">
        <v>412</v>
      </c>
    </row>
    <row r="10" spans="1:17" s="13" customFormat="1" ht="12.75" customHeight="1">
      <c r="A10" s="497" t="s">
        <v>413</v>
      </c>
      <c r="B10" s="497"/>
      <c r="C10" s="497"/>
      <c r="D10" s="498" t="s">
        <v>414</v>
      </c>
      <c r="E10" s="498"/>
      <c r="F10" s="498"/>
      <c r="G10" s="498"/>
      <c r="H10" s="498"/>
      <c r="I10" s="499" t="s">
        <v>415</v>
      </c>
      <c r="J10" s="499"/>
      <c r="K10" s="499"/>
      <c r="L10" s="500" t="s">
        <v>281</v>
      </c>
      <c r="M10" s="500"/>
      <c r="N10" s="500"/>
      <c r="O10" s="500"/>
      <c r="P10" s="500"/>
      <c r="Q10" s="500"/>
    </row>
    <row r="11" spans="1:17" s="13" customFormat="1" ht="12.75" customHeight="1">
      <c r="A11" s="497"/>
      <c r="B11" s="497"/>
      <c r="C11" s="497"/>
      <c r="D11" s="501" t="s">
        <v>416</v>
      </c>
      <c r="E11" s="502" t="s">
        <v>417</v>
      </c>
      <c r="F11" s="502" t="s">
        <v>418</v>
      </c>
      <c r="G11" s="502" t="s">
        <v>419</v>
      </c>
      <c r="H11" s="503" t="s">
        <v>420</v>
      </c>
      <c r="I11" s="499"/>
      <c r="J11" s="499"/>
      <c r="K11" s="499"/>
      <c r="L11" s="504" t="s">
        <v>421</v>
      </c>
      <c r="M11" s="504"/>
      <c r="N11" s="504"/>
      <c r="O11" s="505" t="s">
        <v>422</v>
      </c>
      <c r="P11" s="505"/>
      <c r="Q11" s="505"/>
    </row>
    <row r="12" spans="1:17" s="13" customFormat="1" ht="37.5" customHeight="1">
      <c r="A12" s="497"/>
      <c r="B12" s="497"/>
      <c r="C12" s="497"/>
      <c r="D12" s="501"/>
      <c r="E12" s="502"/>
      <c r="F12" s="502"/>
      <c r="G12" s="502"/>
      <c r="H12" s="502"/>
      <c r="I12" s="506" t="s">
        <v>11</v>
      </c>
      <c r="J12" s="507" t="s">
        <v>423</v>
      </c>
      <c r="K12" s="508" t="s">
        <v>13</v>
      </c>
      <c r="L12" s="509" t="s">
        <v>11</v>
      </c>
      <c r="M12" s="510" t="s">
        <v>423</v>
      </c>
      <c r="N12" s="511" t="s">
        <v>13</v>
      </c>
      <c r="O12" s="509" t="s">
        <v>11</v>
      </c>
      <c r="P12" s="510" t="s">
        <v>423</v>
      </c>
      <c r="Q12" s="511" t="s">
        <v>13</v>
      </c>
    </row>
    <row r="13" spans="1:17" s="13" customFormat="1" ht="27" customHeight="1">
      <c r="A13" s="512" t="s">
        <v>424</v>
      </c>
      <c r="B13" s="512"/>
      <c r="C13" s="512"/>
      <c r="D13" s="513" t="s">
        <v>425</v>
      </c>
      <c r="E13" s="514" t="s">
        <v>426</v>
      </c>
      <c r="F13" s="515" t="s">
        <v>427</v>
      </c>
      <c r="G13" s="516" t="s">
        <v>428</v>
      </c>
      <c r="H13" s="517" t="s">
        <v>429</v>
      </c>
      <c r="I13" s="139">
        <f>I15+I18+I32+I39+I40+I53+I57+I58</f>
        <v>48516.9</v>
      </c>
      <c r="J13" s="140">
        <f>J15+J18+J32+J39+J40+J53+J57+J58</f>
        <v>-353</v>
      </c>
      <c r="K13" s="141">
        <f>K15+K18+K32+K39+K40+K53+K57+K58</f>
        <v>48163.9</v>
      </c>
      <c r="L13" s="518">
        <f aca="true" t="shared" si="0" ref="L13:Q13">L15+L18+L32+L39+L40+L53+L57+L58</f>
        <v>47207.4</v>
      </c>
      <c r="M13" s="519">
        <f t="shared" si="0"/>
        <v>-353</v>
      </c>
      <c r="N13" s="520">
        <f t="shared" si="0"/>
        <v>46854.4</v>
      </c>
      <c r="O13" s="518">
        <f t="shared" si="0"/>
        <v>1309.5</v>
      </c>
      <c r="P13" s="519">
        <f t="shared" si="0"/>
        <v>0</v>
      </c>
      <c r="Q13" s="520">
        <f t="shared" si="0"/>
        <v>1309.5</v>
      </c>
    </row>
    <row r="14" spans="1:17" s="13" customFormat="1" ht="15" customHeight="1">
      <c r="A14" s="521" t="s">
        <v>430</v>
      </c>
      <c r="B14" s="521"/>
      <c r="C14" s="521"/>
      <c r="D14" s="522"/>
      <c r="E14" s="523"/>
      <c r="F14" s="524"/>
      <c r="G14" s="525"/>
      <c r="H14" s="526"/>
      <c r="I14" s="34">
        <f>I13/I411</f>
        <v>0.08132433031789418</v>
      </c>
      <c r="J14" s="35"/>
      <c r="K14" s="36">
        <f>K13/K411</f>
        <v>0.06258224949376931</v>
      </c>
      <c r="L14" s="527">
        <f>L13/L411</f>
        <v>0.14397973863843969</v>
      </c>
      <c r="M14" s="528"/>
      <c r="N14" s="529">
        <f>N13/N411</f>
        <v>0.14135059348098583</v>
      </c>
      <c r="O14" s="527">
        <f>O13/O411</f>
        <v>0.00487328346544602</v>
      </c>
      <c r="P14" s="528"/>
      <c r="Q14" s="529">
        <f>Q13/Q411</f>
        <v>0.00298881778162846</v>
      </c>
    </row>
    <row r="15" spans="1:17" s="13" customFormat="1" ht="19.5" customHeight="1">
      <c r="A15" s="530" t="s">
        <v>431</v>
      </c>
      <c r="B15" s="530"/>
      <c r="C15" s="530"/>
      <c r="D15" s="531" t="s">
        <v>425</v>
      </c>
      <c r="E15" s="532" t="s">
        <v>426</v>
      </c>
      <c r="F15" s="532" t="s">
        <v>432</v>
      </c>
      <c r="G15" s="533" t="s">
        <v>433</v>
      </c>
      <c r="H15" s="534" t="s">
        <v>434</v>
      </c>
      <c r="I15" s="535">
        <f>I16+I17</f>
        <v>1216</v>
      </c>
      <c r="J15" s="536">
        <f>J16+J17</f>
        <v>0</v>
      </c>
      <c r="K15" s="537">
        <f>K16+K17</f>
        <v>1216</v>
      </c>
      <c r="L15" s="538">
        <f aca="true" t="shared" si="1" ref="L15:Q15">L16+L17</f>
        <v>1216</v>
      </c>
      <c r="M15" s="539">
        <f t="shared" si="1"/>
        <v>0</v>
      </c>
      <c r="N15" s="540">
        <f t="shared" si="1"/>
        <v>1216</v>
      </c>
      <c r="O15" s="538">
        <f t="shared" si="1"/>
        <v>0</v>
      </c>
      <c r="P15" s="539">
        <f t="shared" si="1"/>
        <v>0</v>
      </c>
      <c r="Q15" s="540">
        <f t="shared" si="1"/>
        <v>0</v>
      </c>
    </row>
    <row r="16" spans="1:17" s="13" customFormat="1" ht="14.25" customHeight="1">
      <c r="A16" s="541" t="s">
        <v>281</v>
      </c>
      <c r="B16" s="541"/>
      <c r="C16" s="542" t="s">
        <v>435</v>
      </c>
      <c r="D16" s="543" t="s">
        <v>425</v>
      </c>
      <c r="E16" s="544" t="s">
        <v>426</v>
      </c>
      <c r="F16" s="544" t="s">
        <v>432</v>
      </c>
      <c r="G16" s="545" t="s">
        <v>433</v>
      </c>
      <c r="H16" s="534" t="s">
        <v>436</v>
      </c>
      <c r="I16" s="546">
        <f>L16+O16</f>
        <v>935</v>
      </c>
      <c r="J16" s="547">
        <f>M16+P16</f>
        <v>0</v>
      </c>
      <c r="K16" s="548">
        <f>I16+J16</f>
        <v>935</v>
      </c>
      <c r="L16" s="549">
        <v>935</v>
      </c>
      <c r="M16" s="550"/>
      <c r="N16" s="551">
        <f>L16+M16</f>
        <v>935</v>
      </c>
      <c r="O16" s="549"/>
      <c r="P16" s="550"/>
      <c r="Q16" s="551"/>
    </row>
    <row r="17" spans="1:17" s="13" customFormat="1" ht="13.5" customHeight="1">
      <c r="A17" s="541"/>
      <c r="B17" s="541"/>
      <c r="C17" s="542"/>
      <c r="D17" s="543"/>
      <c r="E17" s="544"/>
      <c r="F17" s="544"/>
      <c r="G17" s="545"/>
      <c r="H17" s="552" t="s">
        <v>437</v>
      </c>
      <c r="I17" s="553">
        <f>L17+O17</f>
        <v>281</v>
      </c>
      <c r="J17" s="554">
        <f>M17+P17</f>
        <v>0</v>
      </c>
      <c r="K17" s="555">
        <f>I17+J17</f>
        <v>281</v>
      </c>
      <c r="L17" s="556">
        <v>281</v>
      </c>
      <c r="M17" s="557"/>
      <c r="N17" s="558">
        <f>L17+M17</f>
        <v>281</v>
      </c>
      <c r="O17" s="556"/>
      <c r="P17" s="557"/>
      <c r="Q17" s="558"/>
    </row>
    <row r="18" spans="1:17" s="13" customFormat="1" ht="22.5" customHeight="1">
      <c r="A18" s="559" t="s">
        <v>438</v>
      </c>
      <c r="B18" s="559"/>
      <c r="C18" s="559"/>
      <c r="D18" s="543" t="s">
        <v>425</v>
      </c>
      <c r="E18" s="560" t="s">
        <v>426</v>
      </c>
      <c r="F18" s="544" t="s">
        <v>439</v>
      </c>
      <c r="G18" s="545" t="s">
        <v>428</v>
      </c>
      <c r="H18" s="561" t="s">
        <v>429</v>
      </c>
      <c r="I18" s="562">
        <f>I19+I25+I28</f>
        <v>5244</v>
      </c>
      <c r="J18" s="563">
        <f>J19+J25+J28</f>
        <v>0</v>
      </c>
      <c r="K18" s="564">
        <f>K19+K25+K28</f>
        <v>5244</v>
      </c>
      <c r="L18" s="565">
        <f aca="true" t="shared" si="2" ref="L18:Q18">L19+L25+L28</f>
        <v>5244</v>
      </c>
      <c r="M18" s="566">
        <f t="shared" si="2"/>
        <v>0</v>
      </c>
      <c r="N18" s="567">
        <f t="shared" si="2"/>
        <v>5244</v>
      </c>
      <c r="O18" s="565">
        <f t="shared" si="2"/>
        <v>0</v>
      </c>
      <c r="P18" s="566">
        <f t="shared" si="2"/>
        <v>0</v>
      </c>
      <c r="Q18" s="567">
        <f t="shared" si="2"/>
        <v>0</v>
      </c>
    </row>
    <row r="19" spans="1:17" s="13" customFormat="1" ht="16.5" customHeight="1">
      <c r="A19" s="568" t="s">
        <v>440</v>
      </c>
      <c r="B19" s="569" t="s">
        <v>441</v>
      </c>
      <c r="C19" s="569"/>
      <c r="D19" s="570" t="s">
        <v>425</v>
      </c>
      <c r="E19" s="544" t="s">
        <v>426</v>
      </c>
      <c r="F19" s="544" t="s">
        <v>439</v>
      </c>
      <c r="G19" s="545" t="s">
        <v>442</v>
      </c>
      <c r="H19" s="561" t="s">
        <v>429</v>
      </c>
      <c r="I19" s="571">
        <f>I20+I21+I22+I23+I24</f>
        <v>2408</v>
      </c>
      <c r="J19" s="572">
        <f>J20+J21+J22+J23+J24</f>
        <v>0</v>
      </c>
      <c r="K19" s="573">
        <f>K20+K21+K22+K23+K24</f>
        <v>2408</v>
      </c>
      <c r="L19" s="574">
        <f aca="true" t="shared" si="3" ref="L19:Q19">L20+L21+L22+L23+L24</f>
        <v>2408</v>
      </c>
      <c r="M19" s="575">
        <f t="shared" si="3"/>
        <v>0</v>
      </c>
      <c r="N19" s="576">
        <f t="shared" si="3"/>
        <v>2408</v>
      </c>
      <c r="O19" s="574">
        <f t="shared" si="3"/>
        <v>0</v>
      </c>
      <c r="P19" s="575">
        <f t="shared" si="3"/>
        <v>0</v>
      </c>
      <c r="Q19" s="576">
        <f t="shared" si="3"/>
        <v>0</v>
      </c>
    </row>
    <row r="20" spans="1:17" s="13" customFormat="1" ht="15" customHeight="1">
      <c r="A20" s="568"/>
      <c r="B20" s="577" t="s">
        <v>281</v>
      </c>
      <c r="C20" s="578" t="s">
        <v>435</v>
      </c>
      <c r="D20" s="570"/>
      <c r="E20" s="570"/>
      <c r="F20" s="570"/>
      <c r="G20" s="545" t="s">
        <v>442</v>
      </c>
      <c r="H20" s="579" t="s">
        <v>436</v>
      </c>
      <c r="I20" s="580">
        <f aca="true" t="shared" si="4" ref="I20:J24">L20+O20</f>
        <v>1414</v>
      </c>
      <c r="J20" s="581">
        <f t="shared" si="4"/>
        <v>0</v>
      </c>
      <c r="K20" s="582">
        <f>I20+J20</f>
        <v>1414</v>
      </c>
      <c r="L20" s="583">
        <v>1414</v>
      </c>
      <c r="M20" s="584"/>
      <c r="N20" s="585">
        <f>L20+M20</f>
        <v>1414</v>
      </c>
      <c r="O20" s="583"/>
      <c r="P20" s="584"/>
      <c r="Q20" s="585"/>
    </row>
    <row r="21" spans="1:17" s="13" customFormat="1" ht="15.75" customHeight="1">
      <c r="A21" s="568"/>
      <c r="B21" s="577"/>
      <c r="C21" s="578"/>
      <c r="D21" s="570"/>
      <c r="E21" s="570"/>
      <c r="F21" s="570"/>
      <c r="G21" s="570"/>
      <c r="H21" s="586" t="s">
        <v>443</v>
      </c>
      <c r="I21" s="587">
        <f t="shared" si="4"/>
        <v>3</v>
      </c>
      <c r="J21" s="588">
        <f t="shared" si="4"/>
        <v>0</v>
      </c>
      <c r="K21" s="589">
        <f>I21+J21</f>
        <v>3</v>
      </c>
      <c r="L21" s="590">
        <v>3</v>
      </c>
      <c r="M21" s="591"/>
      <c r="N21" s="592">
        <f>L21+M21</f>
        <v>3</v>
      </c>
      <c r="O21" s="590"/>
      <c r="P21" s="591"/>
      <c r="Q21" s="592"/>
    </row>
    <row r="22" spans="1:17" s="13" customFormat="1" ht="15.75" customHeight="1">
      <c r="A22" s="568"/>
      <c r="B22" s="577"/>
      <c r="C22" s="578"/>
      <c r="D22" s="570"/>
      <c r="E22" s="570"/>
      <c r="F22" s="570"/>
      <c r="G22" s="570"/>
      <c r="H22" s="586" t="s">
        <v>437</v>
      </c>
      <c r="I22" s="587">
        <f t="shared" si="4"/>
        <v>421</v>
      </c>
      <c r="J22" s="588">
        <f t="shared" si="4"/>
        <v>0</v>
      </c>
      <c r="K22" s="589">
        <f>I22+J22</f>
        <v>421</v>
      </c>
      <c r="L22" s="590">
        <v>421</v>
      </c>
      <c r="M22" s="591"/>
      <c r="N22" s="592">
        <f>L22+M22</f>
        <v>421</v>
      </c>
      <c r="O22" s="590"/>
      <c r="P22" s="591"/>
      <c r="Q22" s="592"/>
    </row>
    <row r="23" spans="1:17" s="13" customFormat="1" ht="20.25" customHeight="1">
      <c r="A23" s="568"/>
      <c r="B23" s="577"/>
      <c r="C23" s="593" t="s">
        <v>444</v>
      </c>
      <c r="D23" s="570"/>
      <c r="E23" s="570"/>
      <c r="F23" s="570"/>
      <c r="G23" s="570"/>
      <c r="H23" s="586" t="s">
        <v>445</v>
      </c>
      <c r="I23" s="587">
        <f t="shared" si="4"/>
        <v>567</v>
      </c>
      <c r="J23" s="588">
        <f t="shared" si="4"/>
        <v>0</v>
      </c>
      <c r="K23" s="589">
        <f>I23+J23</f>
        <v>567</v>
      </c>
      <c r="L23" s="590">
        <v>567</v>
      </c>
      <c r="M23" s="591"/>
      <c r="N23" s="592">
        <f>L23+M23</f>
        <v>567</v>
      </c>
      <c r="O23" s="590"/>
      <c r="P23" s="591"/>
      <c r="Q23" s="592"/>
    </row>
    <row r="24" spans="1:17" s="13" customFormat="1" ht="14.25" customHeight="1">
      <c r="A24" s="568"/>
      <c r="B24" s="577"/>
      <c r="C24" s="594" t="s">
        <v>446</v>
      </c>
      <c r="D24" s="570"/>
      <c r="E24" s="570"/>
      <c r="F24" s="570"/>
      <c r="G24" s="570"/>
      <c r="H24" s="552" t="s">
        <v>447</v>
      </c>
      <c r="I24" s="553">
        <f t="shared" si="4"/>
        <v>3</v>
      </c>
      <c r="J24" s="554">
        <f t="shared" si="4"/>
        <v>0</v>
      </c>
      <c r="K24" s="555">
        <f>I24+J24</f>
        <v>3</v>
      </c>
      <c r="L24" s="556">
        <v>3</v>
      </c>
      <c r="M24" s="557"/>
      <c r="N24" s="558">
        <f>L24+M24</f>
        <v>3</v>
      </c>
      <c r="O24" s="556"/>
      <c r="P24" s="557"/>
      <c r="Q24" s="558"/>
    </row>
    <row r="25" spans="1:17" s="13" customFormat="1" ht="15.75" customHeight="1">
      <c r="A25" s="568"/>
      <c r="B25" s="569" t="s">
        <v>448</v>
      </c>
      <c r="C25" s="569"/>
      <c r="D25" s="570" t="s">
        <v>425</v>
      </c>
      <c r="E25" s="544" t="s">
        <v>426</v>
      </c>
      <c r="F25" s="544" t="s">
        <v>439</v>
      </c>
      <c r="G25" s="545" t="s">
        <v>449</v>
      </c>
      <c r="H25" s="534" t="s">
        <v>434</v>
      </c>
      <c r="I25" s="535">
        <f>I26+I27</f>
        <v>1216</v>
      </c>
      <c r="J25" s="536">
        <f>J26+J27</f>
        <v>0</v>
      </c>
      <c r="K25" s="537">
        <f>K26+K27</f>
        <v>1216</v>
      </c>
      <c r="L25" s="538">
        <f aca="true" t="shared" si="5" ref="L25:Q25">L26+L27</f>
        <v>1216</v>
      </c>
      <c r="M25" s="539">
        <f t="shared" si="5"/>
        <v>0</v>
      </c>
      <c r="N25" s="540">
        <f t="shared" si="5"/>
        <v>1216</v>
      </c>
      <c r="O25" s="538">
        <f t="shared" si="5"/>
        <v>0</v>
      </c>
      <c r="P25" s="539">
        <f t="shared" si="5"/>
        <v>0</v>
      </c>
      <c r="Q25" s="540">
        <f t="shared" si="5"/>
        <v>0</v>
      </c>
    </row>
    <row r="26" spans="1:17" s="13" customFormat="1" ht="13.5" customHeight="1">
      <c r="A26" s="568"/>
      <c r="B26" s="595" t="s">
        <v>281</v>
      </c>
      <c r="C26" s="542" t="s">
        <v>435</v>
      </c>
      <c r="D26" s="543" t="s">
        <v>425</v>
      </c>
      <c r="E26" s="544" t="s">
        <v>426</v>
      </c>
      <c r="F26" s="544" t="s">
        <v>439</v>
      </c>
      <c r="G26" s="545" t="s">
        <v>449</v>
      </c>
      <c r="H26" s="534" t="s">
        <v>436</v>
      </c>
      <c r="I26" s="546">
        <f>L26+O26</f>
        <v>935</v>
      </c>
      <c r="J26" s="547">
        <f>M26+P26</f>
        <v>0</v>
      </c>
      <c r="K26" s="548">
        <f>I26+J26</f>
        <v>935</v>
      </c>
      <c r="L26" s="549">
        <v>935</v>
      </c>
      <c r="M26" s="550"/>
      <c r="N26" s="551">
        <f>L26+M26</f>
        <v>935</v>
      </c>
      <c r="O26" s="549"/>
      <c r="P26" s="550"/>
      <c r="Q26" s="551"/>
    </row>
    <row r="27" spans="1:17" s="13" customFormat="1" ht="14.25" customHeight="1">
      <c r="A27" s="568"/>
      <c r="B27" s="595"/>
      <c r="C27" s="542"/>
      <c r="D27" s="543"/>
      <c r="E27" s="544"/>
      <c r="F27" s="544"/>
      <c r="G27" s="545"/>
      <c r="H27" s="552" t="s">
        <v>437</v>
      </c>
      <c r="I27" s="553">
        <f>L27+O27</f>
        <v>281</v>
      </c>
      <c r="J27" s="554">
        <f>M27+P27</f>
        <v>0</v>
      </c>
      <c r="K27" s="555">
        <f>I27+J27</f>
        <v>281</v>
      </c>
      <c r="L27" s="556">
        <v>281</v>
      </c>
      <c r="M27" s="557"/>
      <c r="N27" s="558">
        <f>L27+M27</f>
        <v>281</v>
      </c>
      <c r="O27" s="556"/>
      <c r="P27" s="557"/>
      <c r="Q27" s="558"/>
    </row>
    <row r="28" spans="1:17" s="13" customFormat="1" ht="16.5" customHeight="1">
      <c r="A28" s="568"/>
      <c r="B28" s="569" t="s">
        <v>450</v>
      </c>
      <c r="C28" s="569"/>
      <c r="D28" s="570" t="s">
        <v>425</v>
      </c>
      <c r="E28" s="560" t="s">
        <v>426</v>
      </c>
      <c r="F28" s="544" t="s">
        <v>439</v>
      </c>
      <c r="G28" s="545" t="s">
        <v>451</v>
      </c>
      <c r="H28" s="561" t="s">
        <v>452</v>
      </c>
      <c r="I28" s="562">
        <f>I29</f>
        <v>1620</v>
      </c>
      <c r="J28" s="563">
        <f>J29</f>
        <v>0</v>
      </c>
      <c r="K28" s="564">
        <f>K29</f>
        <v>1620</v>
      </c>
      <c r="L28" s="565">
        <f aca="true" t="shared" si="6" ref="L28:Q28">L29</f>
        <v>1620</v>
      </c>
      <c r="M28" s="566">
        <f t="shared" si="6"/>
        <v>0</v>
      </c>
      <c r="N28" s="567">
        <f t="shared" si="6"/>
        <v>1620</v>
      </c>
      <c r="O28" s="565">
        <f t="shared" si="6"/>
        <v>0</v>
      </c>
      <c r="P28" s="566">
        <f t="shared" si="6"/>
        <v>0</v>
      </c>
      <c r="Q28" s="567">
        <f t="shared" si="6"/>
        <v>0</v>
      </c>
    </row>
    <row r="29" spans="1:17" s="13" customFormat="1" ht="23.25" customHeight="1">
      <c r="A29" s="568"/>
      <c r="B29" s="595" t="s">
        <v>281</v>
      </c>
      <c r="C29" s="596" t="s">
        <v>453</v>
      </c>
      <c r="D29" s="570" t="s">
        <v>425</v>
      </c>
      <c r="E29" s="544" t="s">
        <v>426</v>
      </c>
      <c r="F29" s="544" t="s">
        <v>439</v>
      </c>
      <c r="G29" s="545" t="s">
        <v>451</v>
      </c>
      <c r="H29" s="561" t="s">
        <v>452</v>
      </c>
      <c r="I29" s="597">
        <f>L29+O29</f>
        <v>1620</v>
      </c>
      <c r="J29" s="598">
        <f>M29+P29</f>
        <v>0</v>
      </c>
      <c r="K29" s="599">
        <f>I29+J29</f>
        <v>1620</v>
      </c>
      <c r="L29" s="600">
        <v>1620</v>
      </c>
      <c r="M29" s="601"/>
      <c r="N29" s="602">
        <f>L29+M29</f>
        <v>1620</v>
      </c>
      <c r="O29" s="600"/>
      <c r="P29" s="601"/>
      <c r="Q29" s="602"/>
    </row>
    <row r="30" spans="1:17" s="13" customFormat="1" ht="23.25" customHeight="1">
      <c r="A30" s="603"/>
      <c r="B30" s="604"/>
      <c r="C30" s="605"/>
      <c r="D30" s="606"/>
      <c r="E30" s="607"/>
      <c r="F30" s="607"/>
      <c r="G30" s="608"/>
      <c r="H30" s="607"/>
      <c r="I30" s="609"/>
      <c r="J30" s="609"/>
      <c r="K30" s="609"/>
      <c r="L30" s="609"/>
      <c r="M30" s="609"/>
      <c r="N30" s="609"/>
      <c r="O30" s="609"/>
      <c r="P30" s="609"/>
      <c r="Q30" s="609"/>
    </row>
    <row r="31" spans="1:17" s="13" customFormat="1" ht="23.25" customHeight="1">
      <c r="A31" s="610"/>
      <c r="B31" s="611"/>
      <c r="C31" s="612"/>
      <c r="D31" s="613"/>
      <c r="E31" s="614"/>
      <c r="F31" s="614"/>
      <c r="G31" s="615"/>
      <c r="H31" s="614"/>
      <c r="I31" s="616"/>
      <c r="J31" s="616"/>
      <c r="K31" s="616"/>
      <c r="L31" s="616"/>
      <c r="M31" s="616"/>
      <c r="N31" s="616"/>
      <c r="O31" s="616"/>
      <c r="P31" s="616"/>
      <c r="Q31" s="616"/>
    </row>
    <row r="32" spans="1:17" s="13" customFormat="1" ht="22.5" customHeight="1">
      <c r="A32" s="617" t="s">
        <v>454</v>
      </c>
      <c r="B32" s="617"/>
      <c r="C32" s="617"/>
      <c r="D32" s="618" t="s">
        <v>425</v>
      </c>
      <c r="E32" s="619" t="s">
        <v>426</v>
      </c>
      <c r="F32" s="620" t="s">
        <v>455</v>
      </c>
      <c r="G32" s="621" t="s">
        <v>456</v>
      </c>
      <c r="H32" s="622" t="s">
        <v>429</v>
      </c>
      <c r="I32" s="623">
        <f>I33+I34+I35+I36+I37+I38</f>
        <v>26852</v>
      </c>
      <c r="J32" s="624">
        <f>J33+J34+J35+J36+J37+J38</f>
        <v>-353</v>
      </c>
      <c r="K32" s="625">
        <f>K33+K34+K35+K36+K37+K38</f>
        <v>26499</v>
      </c>
      <c r="L32" s="626">
        <f aca="true" t="shared" si="7" ref="L32:Q32">L33+L34+L35+L36+L37+L38</f>
        <v>26852</v>
      </c>
      <c r="M32" s="627">
        <f t="shared" si="7"/>
        <v>-353</v>
      </c>
      <c r="N32" s="628">
        <f t="shared" si="7"/>
        <v>26499</v>
      </c>
      <c r="O32" s="626">
        <f t="shared" si="7"/>
        <v>0</v>
      </c>
      <c r="P32" s="627">
        <f t="shared" si="7"/>
        <v>0</v>
      </c>
      <c r="Q32" s="628">
        <f t="shared" si="7"/>
        <v>0</v>
      </c>
    </row>
    <row r="33" spans="1:17" s="13" customFormat="1" ht="12.75" customHeight="1">
      <c r="A33" s="629" t="s">
        <v>281</v>
      </c>
      <c r="B33" s="629"/>
      <c r="C33" s="630" t="s">
        <v>435</v>
      </c>
      <c r="D33" s="531" t="s">
        <v>425</v>
      </c>
      <c r="E33" s="532" t="s">
        <v>426</v>
      </c>
      <c r="F33" s="532" t="s">
        <v>455</v>
      </c>
      <c r="G33" s="533" t="s">
        <v>456</v>
      </c>
      <c r="H33" s="534" t="s">
        <v>436</v>
      </c>
      <c r="I33" s="546">
        <f aca="true" t="shared" si="8" ref="I33:I38">L33+O33</f>
        <v>15789</v>
      </c>
      <c r="J33" s="547">
        <f aca="true" t="shared" si="9" ref="J33:J38">M33+P33</f>
        <v>-268</v>
      </c>
      <c r="K33" s="548">
        <f aca="true" t="shared" si="10" ref="K33:K38">I33+J33</f>
        <v>15521</v>
      </c>
      <c r="L33" s="549">
        <v>15789</v>
      </c>
      <c r="M33" s="550">
        <v>-268</v>
      </c>
      <c r="N33" s="551">
        <f aca="true" t="shared" si="11" ref="N33:N38">L33+M33</f>
        <v>15521</v>
      </c>
      <c r="O33" s="549"/>
      <c r="P33" s="550"/>
      <c r="Q33" s="551"/>
    </row>
    <row r="34" spans="1:17" s="13" customFormat="1" ht="14.25" customHeight="1">
      <c r="A34" s="629"/>
      <c r="B34" s="629"/>
      <c r="C34" s="630"/>
      <c r="D34" s="531"/>
      <c r="E34" s="532"/>
      <c r="F34" s="532"/>
      <c r="G34" s="532"/>
      <c r="H34" s="586" t="s">
        <v>443</v>
      </c>
      <c r="I34" s="587">
        <f t="shared" si="8"/>
        <v>50</v>
      </c>
      <c r="J34" s="588">
        <f t="shared" si="9"/>
        <v>0</v>
      </c>
      <c r="K34" s="589">
        <f t="shared" si="10"/>
        <v>50</v>
      </c>
      <c r="L34" s="590">
        <v>50</v>
      </c>
      <c r="M34" s="591"/>
      <c r="N34" s="592">
        <f t="shared" si="11"/>
        <v>50</v>
      </c>
      <c r="O34" s="590"/>
      <c r="P34" s="591"/>
      <c r="Q34" s="592"/>
    </row>
    <row r="35" spans="1:17" s="13" customFormat="1" ht="14.25" customHeight="1">
      <c r="A35" s="629"/>
      <c r="B35" s="629"/>
      <c r="C35" s="630"/>
      <c r="D35" s="531"/>
      <c r="E35" s="532"/>
      <c r="F35" s="532"/>
      <c r="G35" s="532"/>
      <c r="H35" s="631" t="s">
        <v>437</v>
      </c>
      <c r="I35" s="587">
        <f t="shared" si="8"/>
        <v>4704</v>
      </c>
      <c r="J35" s="588">
        <f t="shared" si="9"/>
        <v>-62.4</v>
      </c>
      <c r="K35" s="589">
        <f t="shared" si="10"/>
        <v>4641.6</v>
      </c>
      <c r="L35" s="590">
        <v>4704</v>
      </c>
      <c r="M35" s="591">
        <v>-62.4</v>
      </c>
      <c r="N35" s="592">
        <f t="shared" si="11"/>
        <v>4641.6</v>
      </c>
      <c r="O35" s="590"/>
      <c r="P35" s="591"/>
      <c r="Q35" s="592"/>
    </row>
    <row r="36" spans="1:17" s="13" customFormat="1" ht="19.5" customHeight="1">
      <c r="A36" s="629"/>
      <c r="B36" s="629"/>
      <c r="C36" s="593" t="s">
        <v>444</v>
      </c>
      <c r="D36" s="531"/>
      <c r="E36" s="532"/>
      <c r="F36" s="532"/>
      <c r="G36" s="532"/>
      <c r="H36" s="631" t="s">
        <v>445</v>
      </c>
      <c r="I36" s="587">
        <f t="shared" si="8"/>
        <v>6278</v>
      </c>
      <c r="J36" s="588">
        <f t="shared" si="9"/>
        <v>-22.6</v>
      </c>
      <c r="K36" s="589">
        <f t="shared" si="10"/>
        <v>6255.4</v>
      </c>
      <c r="L36" s="590">
        <v>6278</v>
      </c>
      <c r="M36" s="591">
        <v>-22.6</v>
      </c>
      <c r="N36" s="592">
        <f t="shared" si="11"/>
        <v>6255.4</v>
      </c>
      <c r="O36" s="590"/>
      <c r="P36" s="591"/>
      <c r="Q36" s="592"/>
    </row>
    <row r="37" spans="1:17" s="13" customFormat="1" ht="13.5" customHeight="1">
      <c r="A37" s="629"/>
      <c r="B37" s="629"/>
      <c r="C37" s="594" t="s">
        <v>446</v>
      </c>
      <c r="D37" s="531"/>
      <c r="E37" s="532"/>
      <c r="F37" s="532"/>
      <c r="G37" s="532"/>
      <c r="H37" s="631" t="s">
        <v>447</v>
      </c>
      <c r="I37" s="587">
        <f t="shared" si="8"/>
        <v>21</v>
      </c>
      <c r="J37" s="588">
        <f t="shared" si="9"/>
        <v>-15</v>
      </c>
      <c r="K37" s="589">
        <f t="shared" si="10"/>
        <v>6</v>
      </c>
      <c r="L37" s="590">
        <v>21</v>
      </c>
      <c r="M37" s="591">
        <v>-15</v>
      </c>
      <c r="N37" s="592">
        <f t="shared" si="11"/>
        <v>6</v>
      </c>
      <c r="O37" s="590"/>
      <c r="P37" s="591"/>
      <c r="Q37" s="592"/>
    </row>
    <row r="38" spans="1:17" s="13" customFormat="1" ht="14.25" customHeight="1">
      <c r="A38" s="629"/>
      <c r="B38" s="629"/>
      <c r="C38" s="594" t="s">
        <v>457</v>
      </c>
      <c r="D38" s="531"/>
      <c r="E38" s="532"/>
      <c r="F38" s="532"/>
      <c r="G38" s="532"/>
      <c r="H38" s="632" t="s">
        <v>458</v>
      </c>
      <c r="I38" s="633">
        <f t="shared" si="8"/>
        <v>10</v>
      </c>
      <c r="J38" s="634">
        <f t="shared" si="9"/>
        <v>15</v>
      </c>
      <c r="K38" s="635">
        <f t="shared" si="10"/>
        <v>25</v>
      </c>
      <c r="L38" s="636">
        <v>10</v>
      </c>
      <c r="M38" s="637">
        <v>15</v>
      </c>
      <c r="N38" s="638">
        <f t="shared" si="11"/>
        <v>25</v>
      </c>
      <c r="O38" s="636"/>
      <c r="P38" s="637"/>
      <c r="Q38" s="638"/>
    </row>
    <row r="39" spans="1:17" s="13" customFormat="1" ht="16.5" customHeight="1" hidden="1">
      <c r="A39" s="530" t="s">
        <v>459</v>
      </c>
      <c r="B39" s="530"/>
      <c r="C39" s="530"/>
      <c r="D39" s="531" t="s">
        <v>425</v>
      </c>
      <c r="E39" s="532" t="s">
        <v>426</v>
      </c>
      <c r="F39" s="532" t="s">
        <v>460</v>
      </c>
      <c r="G39" s="545"/>
      <c r="H39" s="639" t="s">
        <v>445</v>
      </c>
      <c r="I39" s="546">
        <f>J39+K39</f>
        <v>0</v>
      </c>
      <c r="J39" s="547"/>
      <c r="K39" s="548"/>
      <c r="L39" s="549"/>
      <c r="M39" s="550"/>
      <c r="N39" s="551"/>
      <c r="O39" s="549"/>
      <c r="P39" s="550"/>
      <c r="Q39" s="551"/>
    </row>
    <row r="40" spans="1:17" s="13" customFormat="1" ht="22.5" customHeight="1">
      <c r="A40" s="640" t="s">
        <v>461</v>
      </c>
      <c r="B40" s="640"/>
      <c r="C40" s="640"/>
      <c r="D40" s="543" t="s">
        <v>425</v>
      </c>
      <c r="E40" s="641" t="s">
        <v>426</v>
      </c>
      <c r="F40" s="642" t="s">
        <v>462</v>
      </c>
      <c r="G40" s="545" t="s">
        <v>428</v>
      </c>
      <c r="H40" s="643" t="s">
        <v>429</v>
      </c>
      <c r="I40" s="562">
        <f>I41+I47</f>
        <v>5941</v>
      </c>
      <c r="J40" s="563">
        <f>J41+J47</f>
        <v>0</v>
      </c>
      <c r="K40" s="564">
        <f>K41+K47</f>
        <v>5941</v>
      </c>
      <c r="L40" s="565">
        <f aca="true" t="shared" si="12" ref="L40:Q40">L41+L47</f>
        <v>5941</v>
      </c>
      <c r="M40" s="566">
        <f t="shared" si="12"/>
        <v>0</v>
      </c>
      <c r="N40" s="567">
        <f t="shared" si="12"/>
        <v>5941</v>
      </c>
      <c r="O40" s="565">
        <f t="shared" si="12"/>
        <v>0</v>
      </c>
      <c r="P40" s="566">
        <f t="shared" si="12"/>
        <v>0</v>
      </c>
      <c r="Q40" s="567">
        <f t="shared" si="12"/>
        <v>0</v>
      </c>
    </row>
    <row r="41" spans="1:17" s="13" customFormat="1" ht="18.75" customHeight="1">
      <c r="A41" s="644" t="s">
        <v>463</v>
      </c>
      <c r="B41" s="645" t="s">
        <v>464</v>
      </c>
      <c r="C41" s="645"/>
      <c r="D41" s="543" t="s">
        <v>425</v>
      </c>
      <c r="E41" s="642" t="s">
        <v>426</v>
      </c>
      <c r="F41" s="642" t="s">
        <v>462</v>
      </c>
      <c r="G41" s="545" t="s">
        <v>465</v>
      </c>
      <c r="H41" s="622" t="s">
        <v>429</v>
      </c>
      <c r="I41" s="646">
        <f>I42+I43+I44+I45+I46</f>
        <v>4725</v>
      </c>
      <c r="J41" s="647">
        <f>J42+J43+J44+J45+J46</f>
        <v>0</v>
      </c>
      <c r="K41" s="648">
        <f>K42+K43+K44+K45+K46</f>
        <v>4725</v>
      </c>
      <c r="L41" s="649">
        <f aca="true" t="shared" si="13" ref="L41:Q41">L42+L43+L44+L45+L46</f>
        <v>4725</v>
      </c>
      <c r="M41" s="650">
        <f t="shared" si="13"/>
        <v>0</v>
      </c>
      <c r="N41" s="651">
        <f t="shared" si="13"/>
        <v>4725</v>
      </c>
      <c r="O41" s="649">
        <f t="shared" si="13"/>
        <v>0</v>
      </c>
      <c r="P41" s="650">
        <f t="shared" si="13"/>
        <v>0</v>
      </c>
      <c r="Q41" s="651">
        <f t="shared" si="13"/>
        <v>0</v>
      </c>
    </row>
    <row r="42" spans="1:17" s="13" customFormat="1" ht="13.5" customHeight="1">
      <c r="A42" s="644"/>
      <c r="B42" s="595" t="s">
        <v>281</v>
      </c>
      <c r="C42" s="652" t="s">
        <v>435</v>
      </c>
      <c r="D42" s="543" t="s">
        <v>425</v>
      </c>
      <c r="E42" s="544" t="s">
        <v>426</v>
      </c>
      <c r="F42" s="642" t="s">
        <v>462</v>
      </c>
      <c r="G42" s="545" t="s">
        <v>465</v>
      </c>
      <c r="H42" s="534" t="s">
        <v>436</v>
      </c>
      <c r="I42" s="546">
        <f aca="true" t="shared" si="14" ref="I42:J46">L42+O42</f>
        <v>3204</v>
      </c>
      <c r="J42" s="547">
        <f t="shared" si="14"/>
        <v>0</v>
      </c>
      <c r="K42" s="548">
        <f>I42+J42</f>
        <v>3204</v>
      </c>
      <c r="L42" s="549">
        <v>3204</v>
      </c>
      <c r="M42" s="550"/>
      <c r="N42" s="551">
        <f>L42+M42</f>
        <v>3204</v>
      </c>
      <c r="O42" s="549"/>
      <c r="P42" s="550"/>
      <c r="Q42" s="551"/>
    </row>
    <row r="43" spans="1:17" s="13" customFormat="1" ht="12.75" customHeight="1">
      <c r="A43" s="644"/>
      <c r="B43" s="595"/>
      <c r="C43" s="652"/>
      <c r="D43" s="543"/>
      <c r="E43" s="544"/>
      <c r="F43" s="642"/>
      <c r="G43" s="545"/>
      <c r="H43" s="586" t="s">
        <v>443</v>
      </c>
      <c r="I43" s="587">
        <f t="shared" si="14"/>
        <v>1</v>
      </c>
      <c r="J43" s="588">
        <f t="shared" si="14"/>
        <v>0</v>
      </c>
      <c r="K43" s="589">
        <f>I43+J43</f>
        <v>1</v>
      </c>
      <c r="L43" s="590">
        <v>1</v>
      </c>
      <c r="M43" s="591"/>
      <c r="N43" s="592">
        <f>L43+M43</f>
        <v>1</v>
      </c>
      <c r="O43" s="590"/>
      <c r="P43" s="591"/>
      <c r="Q43" s="592"/>
    </row>
    <row r="44" spans="1:17" s="13" customFormat="1" ht="12" customHeight="1">
      <c r="A44" s="644"/>
      <c r="B44" s="595"/>
      <c r="C44" s="652"/>
      <c r="D44" s="543"/>
      <c r="E44" s="544"/>
      <c r="F44" s="642"/>
      <c r="G44" s="545"/>
      <c r="H44" s="586" t="s">
        <v>437</v>
      </c>
      <c r="I44" s="587">
        <f t="shared" si="14"/>
        <v>957</v>
      </c>
      <c r="J44" s="588">
        <f t="shared" si="14"/>
        <v>0</v>
      </c>
      <c r="K44" s="589">
        <f>I44+J44</f>
        <v>957</v>
      </c>
      <c r="L44" s="590">
        <v>957</v>
      </c>
      <c r="M44" s="591"/>
      <c r="N44" s="592">
        <f>L44+M44</f>
        <v>957</v>
      </c>
      <c r="O44" s="590"/>
      <c r="P44" s="591"/>
      <c r="Q44" s="592"/>
    </row>
    <row r="45" spans="1:17" s="13" customFormat="1" ht="19.5" customHeight="1">
      <c r="A45" s="644"/>
      <c r="B45" s="595"/>
      <c r="C45" s="593" t="s">
        <v>444</v>
      </c>
      <c r="D45" s="543"/>
      <c r="E45" s="544"/>
      <c r="F45" s="642"/>
      <c r="G45" s="545"/>
      <c r="H45" s="586" t="s">
        <v>445</v>
      </c>
      <c r="I45" s="587">
        <f t="shared" si="14"/>
        <v>561</v>
      </c>
      <c r="J45" s="588">
        <f t="shared" si="14"/>
        <v>0</v>
      </c>
      <c r="K45" s="589">
        <f>I45+J45</f>
        <v>561</v>
      </c>
      <c r="L45" s="590">
        <v>561</v>
      </c>
      <c r="M45" s="591"/>
      <c r="N45" s="592">
        <f>L45+M45</f>
        <v>561</v>
      </c>
      <c r="O45" s="590"/>
      <c r="P45" s="591"/>
      <c r="Q45" s="592"/>
    </row>
    <row r="46" spans="1:17" s="13" customFormat="1" ht="13.5" customHeight="1">
      <c r="A46" s="644"/>
      <c r="B46" s="595"/>
      <c r="C46" s="594" t="s">
        <v>446</v>
      </c>
      <c r="D46" s="543"/>
      <c r="E46" s="544"/>
      <c r="F46" s="642"/>
      <c r="G46" s="545"/>
      <c r="H46" s="552" t="s">
        <v>447</v>
      </c>
      <c r="I46" s="553">
        <f t="shared" si="14"/>
        <v>2</v>
      </c>
      <c r="J46" s="554">
        <f t="shared" si="14"/>
        <v>0</v>
      </c>
      <c r="K46" s="555">
        <f>I46+J46</f>
        <v>2</v>
      </c>
      <c r="L46" s="556">
        <v>2</v>
      </c>
      <c r="M46" s="557"/>
      <c r="N46" s="558">
        <f>L46+M46</f>
        <v>2</v>
      </c>
      <c r="O46" s="556"/>
      <c r="P46" s="557"/>
      <c r="Q46" s="558"/>
    </row>
    <row r="47" spans="1:17" s="13" customFormat="1" ht="16.5" customHeight="1">
      <c r="A47" s="644"/>
      <c r="B47" s="653" t="s">
        <v>466</v>
      </c>
      <c r="C47" s="653"/>
      <c r="D47" s="531" t="s">
        <v>425</v>
      </c>
      <c r="E47" s="654" t="s">
        <v>426</v>
      </c>
      <c r="F47" s="654" t="s">
        <v>462</v>
      </c>
      <c r="G47" s="533" t="s">
        <v>467</v>
      </c>
      <c r="H47" s="622" t="s">
        <v>429</v>
      </c>
      <c r="I47" s="646">
        <f>I48+I49+I50+I51+I52</f>
        <v>1216</v>
      </c>
      <c r="J47" s="647">
        <f>J48+J49+J50+J51+J52</f>
        <v>0</v>
      </c>
      <c r="K47" s="648">
        <f>K48+K49+K50+K51+K52</f>
        <v>1216</v>
      </c>
      <c r="L47" s="649">
        <f aca="true" t="shared" si="15" ref="L47:Q47">L48+L49+L50+L51+L52</f>
        <v>1216</v>
      </c>
      <c r="M47" s="650">
        <f t="shared" si="15"/>
        <v>0</v>
      </c>
      <c r="N47" s="651">
        <f t="shared" si="15"/>
        <v>1216</v>
      </c>
      <c r="O47" s="649">
        <f t="shared" si="15"/>
        <v>0</v>
      </c>
      <c r="P47" s="650">
        <f t="shared" si="15"/>
        <v>0</v>
      </c>
      <c r="Q47" s="651">
        <f t="shared" si="15"/>
        <v>0</v>
      </c>
    </row>
    <row r="48" spans="1:17" s="13" customFormat="1" ht="12" customHeight="1">
      <c r="A48" s="644"/>
      <c r="B48" s="595" t="s">
        <v>281</v>
      </c>
      <c r="C48" s="652" t="s">
        <v>435</v>
      </c>
      <c r="D48" s="543" t="s">
        <v>425</v>
      </c>
      <c r="E48" s="544" t="s">
        <v>426</v>
      </c>
      <c r="F48" s="642" t="s">
        <v>462</v>
      </c>
      <c r="G48" s="545" t="s">
        <v>467</v>
      </c>
      <c r="H48" s="534" t="s">
        <v>436</v>
      </c>
      <c r="I48" s="546">
        <f aca="true" t="shared" si="16" ref="I48:I57">L48+O48</f>
        <v>901</v>
      </c>
      <c r="J48" s="547">
        <f aca="true" t="shared" si="17" ref="J48:J57">M48+P48</f>
        <v>0</v>
      </c>
      <c r="K48" s="548">
        <f aca="true" t="shared" si="18" ref="K48:K57">I48+J48</f>
        <v>901</v>
      </c>
      <c r="L48" s="549">
        <v>901</v>
      </c>
      <c r="M48" s="550"/>
      <c r="N48" s="551">
        <f aca="true" t="shared" si="19" ref="N48:N57">L48+M48</f>
        <v>901</v>
      </c>
      <c r="O48" s="549"/>
      <c r="P48" s="550"/>
      <c r="Q48" s="551"/>
    </row>
    <row r="49" spans="1:17" s="13" customFormat="1" ht="13.5" customHeight="1">
      <c r="A49" s="644"/>
      <c r="B49" s="595"/>
      <c r="C49" s="652"/>
      <c r="D49" s="543"/>
      <c r="E49" s="544"/>
      <c r="F49" s="642"/>
      <c r="G49" s="545"/>
      <c r="H49" s="586" t="s">
        <v>443</v>
      </c>
      <c r="I49" s="587">
        <f t="shared" si="16"/>
        <v>1</v>
      </c>
      <c r="J49" s="588">
        <f t="shared" si="17"/>
        <v>0</v>
      </c>
      <c r="K49" s="589">
        <f t="shared" si="18"/>
        <v>1</v>
      </c>
      <c r="L49" s="590">
        <v>1</v>
      </c>
      <c r="M49" s="591"/>
      <c r="N49" s="592">
        <f t="shared" si="19"/>
        <v>1</v>
      </c>
      <c r="O49" s="590"/>
      <c r="P49" s="591"/>
      <c r="Q49" s="592"/>
    </row>
    <row r="50" spans="1:17" s="13" customFormat="1" ht="13.5" customHeight="1">
      <c r="A50" s="644"/>
      <c r="B50" s="595"/>
      <c r="C50" s="652"/>
      <c r="D50" s="543"/>
      <c r="E50" s="544"/>
      <c r="F50" s="642"/>
      <c r="G50" s="545"/>
      <c r="H50" s="586" t="s">
        <v>437</v>
      </c>
      <c r="I50" s="587">
        <f t="shared" si="16"/>
        <v>269</v>
      </c>
      <c r="J50" s="588">
        <f t="shared" si="17"/>
        <v>0</v>
      </c>
      <c r="K50" s="589">
        <f t="shared" si="18"/>
        <v>269</v>
      </c>
      <c r="L50" s="590">
        <v>269</v>
      </c>
      <c r="M50" s="591"/>
      <c r="N50" s="592">
        <f t="shared" si="19"/>
        <v>269</v>
      </c>
      <c r="O50" s="590"/>
      <c r="P50" s="591"/>
      <c r="Q50" s="592"/>
    </row>
    <row r="51" spans="1:17" s="13" customFormat="1" ht="19.5" customHeight="1">
      <c r="A51" s="644"/>
      <c r="B51" s="595"/>
      <c r="C51" s="593" t="s">
        <v>444</v>
      </c>
      <c r="D51" s="543"/>
      <c r="E51" s="544"/>
      <c r="F51" s="642"/>
      <c r="G51" s="545"/>
      <c r="H51" s="586" t="s">
        <v>445</v>
      </c>
      <c r="I51" s="587">
        <f t="shared" si="16"/>
        <v>45</v>
      </c>
      <c r="J51" s="588">
        <f t="shared" si="17"/>
        <v>0</v>
      </c>
      <c r="K51" s="589">
        <f t="shared" si="18"/>
        <v>45</v>
      </c>
      <c r="L51" s="590">
        <v>45</v>
      </c>
      <c r="M51" s="591"/>
      <c r="N51" s="592">
        <f t="shared" si="19"/>
        <v>45</v>
      </c>
      <c r="O51" s="590"/>
      <c r="P51" s="591"/>
      <c r="Q51" s="592"/>
    </row>
    <row r="52" spans="1:17" s="13" customFormat="1" ht="14.25" customHeight="1">
      <c r="A52" s="644"/>
      <c r="B52" s="595"/>
      <c r="C52" s="594" t="s">
        <v>446</v>
      </c>
      <c r="D52" s="543"/>
      <c r="E52" s="544"/>
      <c r="F52" s="642"/>
      <c r="G52" s="545"/>
      <c r="H52" s="552" t="s">
        <v>447</v>
      </c>
      <c r="I52" s="553">
        <f t="shared" si="16"/>
        <v>0</v>
      </c>
      <c r="J52" s="554">
        <f t="shared" si="17"/>
        <v>0</v>
      </c>
      <c r="K52" s="555">
        <f t="shared" si="18"/>
        <v>0</v>
      </c>
      <c r="L52" s="556"/>
      <c r="M52" s="557"/>
      <c r="N52" s="558">
        <f t="shared" si="19"/>
        <v>0</v>
      </c>
      <c r="O52" s="556"/>
      <c r="P52" s="557"/>
      <c r="Q52" s="558"/>
    </row>
    <row r="53" spans="1:17" s="13" customFormat="1" ht="13.5" customHeight="1" hidden="1">
      <c r="A53" s="559" t="s">
        <v>468</v>
      </c>
      <c r="B53" s="559"/>
      <c r="C53" s="559"/>
      <c r="D53" s="618" t="s">
        <v>425</v>
      </c>
      <c r="E53" s="641" t="s">
        <v>426</v>
      </c>
      <c r="F53" s="642" t="s">
        <v>469</v>
      </c>
      <c r="G53" s="545" t="s">
        <v>428</v>
      </c>
      <c r="H53" s="561" t="s">
        <v>429</v>
      </c>
      <c r="I53" s="562">
        <f t="shared" si="16"/>
        <v>0</v>
      </c>
      <c r="J53" s="563">
        <f t="shared" si="17"/>
        <v>0</v>
      </c>
      <c r="K53" s="564">
        <f t="shared" si="18"/>
        <v>0</v>
      </c>
      <c r="L53" s="565">
        <f aca="true" t="shared" si="20" ref="L53:Q53">L54</f>
        <v>0</v>
      </c>
      <c r="M53" s="566"/>
      <c r="N53" s="567">
        <f t="shared" si="19"/>
        <v>0</v>
      </c>
      <c r="O53" s="565">
        <f t="shared" si="20"/>
        <v>0</v>
      </c>
      <c r="P53" s="566">
        <f t="shared" si="20"/>
        <v>0</v>
      </c>
      <c r="Q53" s="567">
        <f t="shared" si="20"/>
        <v>0</v>
      </c>
    </row>
    <row r="54" spans="1:17" s="13" customFormat="1" ht="15" customHeight="1" hidden="1">
      <c r="A54" s="644" t="s">
        <v>463</v>
      </c>
      <c r="B54" s="645" t="s">
        <v>470</v>
      </c>
      <c r="C54" s="645"/>
      <c r="D54" s="531" t="s">
        <v>425</v>
      </c>
      <c r="E54" s="641" t="s">
        <v>426</v>
      </c>
      <c r="F54" s="642" t="s">
        <v>469</v>
      </c>
      <c r="G54" s="655" t="s">
        <v>471</v>
      </c>
      <c r="H54" s="534" t="s">
        <v>429</v>
      </c>
      <c r="I54" s="656">
        <f t="shared" si="16"/>
        <v>0</v>
      </c>
      <c r="J54" s="657">
        <f t="shared" si="17"/>
        <v>0</v>
      </c>
      <c r="K54" s="658">
        <f t="shared" si="18"/>
        <v>0</v>
      </c>
      <c r="L54" s="659">
        <f aca="true" t="shared" si="21" ref="L54:Q54">L55+L56</f>
        <v>0</v>
      </c>
      <c r="M54" s="660"/>
      <c r="N54" s="661">
        <f t="shared" si="19"/>
        <v>0</v>
      </c>
      <c r="O54" s="659">
        <f t="shared" si="21"/>
        <v>0</v>
      </c>
      <c r="P54" s="660">
        <f t="shared" si="21"/>
        <v>0</v>
      </c>
      <c r="Q54" s="661">
        <f t="shared" si="21"/>
        <v>0</v>
      </c>
    </row>
    <row r="55" spans="1:17" s="13" customFormat="1" ht="11.25" customHeight="1" hidden="1">
      <c r="A55" s="644"/>
      <c r="B55" s="577" t="s">
        <v>281</v>
      </c>
      <c r="C55" s="662" t="s">
        <v>453</v>
      </c>
      <c r="D55" s="543" t="s">
        <v>425</v>
      </c>
      <c r="E55" s="642" t="s">
        <v>426</v>
      </c>
      <c r="F55" s="642" t="s">
        <v>469</v>
      </c>
      <c r="G55" s="545" t="s">
        <v>471</v>
      </c>
      <c r="H55" s="534" t="s">
        <v>452</v>
      </c>
      <c r="I55" s="546">
        <f>L55+O55</f>
        <v>0</v>
      </c>
      <c r="J55" s="547">
        <f>M55+P55</f>
        <v>0</v>
      </c>
      <c r="K55" s="548">
        <f>I55+J55</f>
        <v>0</v>
      </c>
      <c r="L55" s="549"/>
      <c r="M55" s="550"/>
      <c r="N55" s="551">
        <f t="shared" si="19"/>
        <v>0</v>
      </c>
      <c r="O55" s="549"/>
      <c r="P55" s="550"/>
      <c r="Q55" s="551"/>
    </row>
    <row r="56" spans="1:17" s="13" customFormat="1" ht="14.25" customHeight="1" hidden="1">
      <c r="A56" s="644"/>
      <c r="B56" s="577"/>
      <c r="C56" s="663" t="s">
        <v>444</v>
      </c>
      <c r="D56" s="543"/>
      <c r="E56" s="543"/>
      <c r="F56" s="543"/>
      <c r="G56" s="545"/>
      <c r="H56" s="552" t="s">
        <v>445</v>
      </c>
      <c r="I56" s="553">
        <f>L56+O56</f>
        <v>0</v>
      </c>
      <c r="J56" s="554">
        <f>M56+P56</f>
        <v>0</v>
      </c>
      <c r="K56" s="555">
        <f>I56+J56</f>
        <v>0</v>
      </c>
      <c r="L56" s="556"/>
      <c r="M56" s="557"/>
      <c r="N56" s="558">
        <f t="shared" si="19"/>
        <v>0</v>
      </c>
      <c r="O56" s="556"/>
      <c r="P56" s="557"/>
      <c r="Q56" s="558"/>
    </row>
    <row r="57" spans="1:17" s="13" customFormat="1" ht="23.25" customHeight="1">
      <c r="A57" s="559" t="s">
        <v>472</v>
      </c>
      <c r="B57" s="559"/>
      <c r="C57" s="559"/>
      <c r="D57" s="618" t="s">
        <v>425</v>
      </c>
      <c r="E57" s="560" t="s">
        <v>426</v>
      </c>
      <c r="F57" s="544" t="s">
        <v>473</v>
      </c>
      <c r="G57" s="545" t="s">
        <v>474</v>
      </c>
      <c r="H57" s="561" t="s">
        <v>475</v>
      </c>
      <c r="I57" s="597">
        <f t="shared" si="16"/>
        <v>400</v>
      </c>
      <c r="J57" s="598">
        <f t="shared" si="17"/>
        <v>0</v>
      </c>
      <c r="K57" s="599">
        <f t="shared" si="18"/>
        <v>400</v>
      </c>
      <c r="L57" s="600">
        <v>400</v>
      </c>
      <c r="M57" s="601"/>
      <c r="N57" s="602">
        <f t="shared" si="19"/>
        <v>400</v>
      </c>
      <c r="O57" s="600"/>
      <c r="P57" s="601"/>
      <c r="Q57" s="602"/>
    </row>
    <row r="58" spans="1:17" s="13" customFormat="1" ht="23.25" customHeight="1">
      <c r="A58" s="617" t="s">
        <v>476</v>
      </c>
      <c r="B58" s="617"/>
      <c r="C58" s="617"/>
      <c r="D58" s="618" t="s">
        <v>425</v>
      </c>
      <c r="E58" s="619" t="s">
        <v>426</v>
      </c>
      <c r="F58" s="620" t="s">
        <v>477</v>
      </c>
      <c r="G58" s="621" t="s">
        <v>428</v>
      </c>
      <c r="H58" s="622" t="s">
        <v>429</v>
      </c>
      <c r="I58" s="562">
        <f aca="true" t="shared" si="22" ref="I58:Q58">I80+I81+I88+I89</f>
        <v>8863.9</v>
      </c>
      <c r="J58" s="563">
        <f t="shared" si="22"/>
        <v>0</v>
      </c>
      <c r="K58" s="564">
        <f t="shared" si="22"/>
        <v>8863.9</v>
      </c>
      <c r="L58" s="664">
        <f t="shared" si="22"/>
        <v>7554.4</v>
      </c>
      <c r="M58" s="665">
        <f t="shared" si="22"/>
        <v>0</v>
      </c>
      <c r="N58" s="666">
        <f t="shared" si="22"/>
        <v>7554.4</v>
      </c>
      <c r="O58" s="664">
        <f t="shared" si="22"/>
        <v>1309.5</v>
      </c>
      <c r="P58" s="665">
        <f t="shared" si="22"/>
        <v>0</v>
      </c>
      <c r="Q58" s="666">
        <f t="shared" si="22"/>
        <v>1309.5</v>
      </c>
    </row>
    <row r="59" spans="1:17" s="13" customFormat="1" ht="18" customHeight="1">
      <c r="A59" s="667" t="s">
        <v>478</v>
      </c>
      <c r="B59" s="668" t="s">
        <v>479</v>
      </c>
      <c r="C59" s="668"/>
      <c r="D59" s="543" t="s">
        <v>425</v>
      </c>
      <c r="E59" s="642" t="s">
        <v>426</v>
      </c>
      <c r="F59" s="642" t="s">
        <v>477</v>
      </c>
      <c r="G59" s="545" t="s">
        <v>480</v>
      </c>
      <c r="H59" s="643" t="s">
        <v>429</v>
      </c>
      <c r="I59" s="669">
        <f>I60+I61+I62+I63+I64</f>
        <v>5072</v>
      </c>
      <c r="J59" s="670">
        <f>J60+J61+J62+J63+J64</f>
        <v>0</v>
      </c>
      <c r="K59" s="671">
        <f>K60+K61+K62+K63+K64</f>
        <v>5072</v>
      </c>
      <c r="L59" s="672">
        <f aca="true" t="shared" si="23" ref="L59:Q59">L60+L61+L62+L63+L64</f>
        <v>5072</v>
      </c>
      <c r="M59" s="673">
        <f t="shared" si="23"/>
        <v>0</v>
      </c>
      <c r="N59" s="674">
        <f t="shared" si="23"/>
        <v>5072</v>
      </c>
      <c r="O59" s="672">
        <f t="shared" si="23"/>
        <v>0</v>
      </c>
      <c r="P59" s="673">
        <f t="shared" si="23"/>
        <v>0</v>
      </c>
      <c r="Q59" s="674">
        <f t="shared" si="23"/>
        <v>0</v>
      </c>
    </row>
    <row r="60" spans="1:17" s="13" customFormat="1" ht="10.5" customHeight="1">
      <c r="A60" s="667"/>
      <c r="B60" s="595" t="s">
        <v>281</v>
      </c>
      <c r="C60" s="652" t="s">
        <v>435</v>
      </c>
      <c r="D60" s="543" t="s">
        <v>425</v>
      </c>
      <c r="E60" s="642" t="s">
        <v>426</v>
      </c>
      <c r="F60" s="642" t="s">
        <v>477</v>
      </c>
      <c r="G60" s="545" t="s">
        <v>480</v>
      </c>
      <c r="H60" s="534" t="s">
        <v>436</v>
      </c>
      <c r="I60" s="546">
        <f aca="true" t="shared" si="24" ref="I60:J64">L60+O60</f>
        <v>3504</v>
      </c>
      <c r="J60" s="547">
        <f t="shared" si="24"/>
        <v>-19.5</v>
      </c>
      <c r="K60" s="548">
        <f>I60+J60</f>
        <v>3484.5</v>
      </c>
      <c r="L60" s="549">
        <v>3504</v>
      </c>
      <c r="M60" s="550">
        <v>-19.5</v>
      </c>
      <c r="N60" s="551">
        <f>L60+M60</f>
        <v>3484.5</v>
      </c>
      <c r="O60" s="549"/>
      <c r="P60" s="550"/>
      <c r="Q60" s="551"/>
    </row>
    <row r="61" spans="1:17" s="13" customFormat="1" ht="9.75" customHeight="1">
      <c r="A61" s="667"/>
      <c r="B61" s="595"/>
      <c r="C61" s="652"/>
      <c r="D61" s="543"/>
      <c r="E61" s="642"/>
      <c r="F61" s="642"/>
      <c r="G61" s="545"/>
      <c r="H61" s="586" t="s">
        <v>443</v>
      </c>
      <c r="I61" s="587">
        <f t="shared" si="24"/>
        <v>2</v>
      </c>
      <c r="J61" s="588">
        <f t="shared" si="24"/>
        <v>0</v>
      </c>
      <c r="K61" s="589">
        <f>I61+J61</f>
        <v>2</v>
      </c>
      <c r="L61" s="590">
        <v>2</v>
      </c>
      <c r="M61" s="591"/>
      <c r="N61" s="592">
        <f>L61+M61</f>
        <v>2</v>
      </c>
      <c r="O61" s="590"/>
      <c r="P61" s="591"/>
      <c r="Q61" s="592"/>
    </row>
    <row r="62" spans="1:17" s="13" customFormat="1" ht="10.5" customHeight="1">
      <c r="A62" s="667"/>
      <c r="B62" s="595"/>
      <c r="C62" s="652"/>
      <c r="D62" s="543"/>
      <c r="E62" s="642"/>
      <c r="F62" s="642"/>
      <c r="G62" s="545"/>
      <c r="H62" s="586" t="s">
        <v>437</v>
      </c>
      <c r="I62" s="587">
        <f t="shared" si="24"/>
        <v>1039</v>
      </c>
      <c r="J62" s="588">
        <f t="shared" si="24"/>
        <v>-5.3</v>
      </c>
      <c r="K62" s="589">
        <f>I62+J62</f>
        <v>1033.7</v>
      </c>
      <c r="L62" s="590">
        <v>1039</v>
      </c>
      <c r="M62" s="591">
        <v>-5.3</v>
      </c>
      <c r="N62" s="592">
        <f>L62+M62</f>
        <v>1033.7</v>
      </c>
      <c r="O62" s="590"/>
      <c r="P62" s="591"/>
      <c r="Q62" s="592"/>
    </row>
    <row r="63" spans="1:17" s="13" customFormat="1" ht="18.75" customHeight="1">
      <c r="A63" s="667"/>
      <c r="B63" s="595"/>
      <c r="C63" s="593" t="s">
        <v>444</v>
      </c>
      <c r="D63" s="543"/>
      <c r="E63" s="642"/>
      <c r="F63" s="642"/>
      <c r="G63" s="545"/>
      <c r="H63" s="586" t="s">
        <v>445</v>
      </c>
      <c r="I63" s="587">
        <f t="shared" si="24"/>
        <v>525</v>
      </c>
      <c r="J63" s="588">
        <f t="shared" si="24"/>
        <v>24.8</v>
      </c>
      <c r="K63" s="589">
        <f>I63+J63</f>
        <v>549.8</v>
      </c>
      <c r="L63" s="590">
        <v>525</v>
      </c>
      <c r="M63" s="591">
        <v>24.8</v>
      </c>
      <c r="N63" s="592">
        <f>L63+M63</f>
        <v>549.8</v>
      </c>
      <c r="O63" s="590"/>
      <c r="P63" s="591"/>
      <c r="Q63" s="592"/>
    </row>
    <row r="64" spans="1:17" s="13" customFormat="1" ht="10.5" customHeight="1">
      <c r="A64" s="667"/>
      <c r="B64" s="595"/>
      <c r="C64" s="675" t="s">
        <v>446</v>
      </c>
      <c r="D64" s="543"/>
      <c r="E64" s="642"/>
      <c r="F64" s="642"/>
      <c r="G64" s="545"/>
      <c r="H64" s="552" t="s">
        <v>447</v>
      </c>
      <c r="I64" s="553">
        <f t="shared" si="24"/>
        <v>2</v>
      </c>
      <c r="J64" s="554">
        <f t="shared" si="24"/>
        <v>0</v>
      </c>
      <c r="K64" s="555">
        <f>I64+J64</f>
        <v>2</v>
      </c>
      <c r="L64" s="556">
        <v>2</v>
      </c>
      <c r="M64" s="557"/>
      <c r="N64" s="558">
        <f>L64+M64</f>
        <v>2</v>
      </c>
      <c r="O64" s="556"/>
      <c r="P64" s="557"/>
      <c r="Q64" s="558"/>
    </row>
    <row r="65" spans="1:17" s="13" customFormat="1" ht="15.75" customHeight="1">
      <c r="A65" s="667"/>
      <c r="B65" s="676" t="s">
        <v>320</v>
      </c>
      <c r="C65" s="676"/>
      <c r="D65" s="543" t="s">
        <v>425</v>
      </c>
      <c r="E65" s="642" t="s">
        <v>426</v>
      </c>
      <c r="F65" s="642" t="s">
        <v>477</v>
      </c>
      <c r="G65" s="545" t="s">
        <v>481</v>
      </c>
      <c r="H65" s="643" t="s">
        <v>429</v>
      </c>
      <c r="I65" s="669">
        <f>I66+I67+I68+I69</f>
        <v>309.1</v>
      </c>
      <c r="J65" s="670">
        <f>J66+J67+J68+J69</f>
        <v>0</v>
      </c>
      <c r="K65" s="671">
        <f>K66+K67+K68+K69</f>
        <v>309.1</v>
      </c>
      <c r="L65" s="672">
        <f aca="true" t="shared" si="25" ref="L65:Q65">L66+L67+L68+L69</f>
        <v>0</v>
      </c>
      <c r="M65" s="673">
        <f t="shared" si="25"/>
        <v>0</v>
      </c>
      <c r="N65" s="674">
        <f t="shared" si="25"/>
        <v>0</v>
      </c>
      <c r="O65" s="672">
        <f t="shared" si="25"/>
        <v>309.1</v>
      </c>
      <c r="P65" s="673">
        <f t="shared" si="25"/>
        <v>0</v>
      </c>
      <c r="Q65" s="674">
        <f t="shared" si="25"/>
        <v>309.1</v>
      </c>
    </row>
    <row r="66" spans="1:17" s="13" customFormat="1" ht="10.5" customHeight="1">
      <c r="A66" s="667"/>
      <c r="B66" s="677" t="s">
        <v>281</v>
      </c>
      <c r="C66" s="652" t="s">
        <v>435</v>
      </c>
      <c r="D66" s="543" t="s">
        <v>425</v>
      </c>
      <c r="E66" s="642" t="s">
        <v>426</v>
      </c>
      <c r="F66" s="642" t="s">
        <v>477</v>
      </c>
      <c r="G66" s="545" t="s">
        <v>481</v>
      </c>
      <c r="H66" s="534" t="s">
        <v>436</v>
      </c>
      <c r="I66" s="546">
        <f aca="true" t="shared" si="26" ref="I66:J69">L66+O66</f>
        <v>230</v>
      </c>
      <c r="J66" s="547">
        <f t="shared" si="26"/>
        <v>0</v>
      </c>
      <c r="K66" s="548">
        <f>I66+J66</f>
        <v>230</v>
      </c>
      <c r="L66" s="549"/>
      <c r="M66" s="550"/>
      <c r="N66" s="551">
        <f>L66+M66</f>
        <v>0</v>
      </c>
      <c r="O66" s="549">
        <v>230</v>
      </c>
      <c r="P66" s="550"/>
      <c r="Q66" s="551">
        <f>O66+P66</f>
        <v>230</v>
      </c>
    </row>
    <row r="67" spans="1:17" s="13" customFormat="1" ht="7.5" customHeight="1" hidden="1">
      <c r="A67" s="667"/>
      <c r="B67" s="677"/>
      <c r="C67" s="652"/>
      <c r="D67" s="543"/>
      <c r="E67" s="642"/>
      <c r="F67" s="642"/>
      <c r="G67" s="545"/>
      <c r="H67" s="586" t="s">
        <v>443</v>
      </c>
      <c r="I67" s="546">
        <f>L67+O67</f>
        <v>0</v>
      </c>
      <c r="J67" s="547">
        <f>M67+P67</f>
        <v>0</v>
      </c>
      <c r="K67" s="548">
        <f>I67+J67</f>
        <v>0</v>
      </c>
      <c r="L67" s="590"/>
      <c r="M67" s="591"/>
      <c r="N67" s="592">
        <f>L67+M67</f>
        <v>0</v>
      </c>
      <c r="O67" s="590"/>
      <c r="P67" s="591"/>
      <c r="Q67" s="592"/>
    </row>
    <row r="68" spans="1:17" s="13" customFormat="1" ht="10.5" customHeight="1">
      <c r="A68" s="667"/>
      <c r="B68" s="677"/>
      <c r="C68" s="652"/>
      <c r="D68" s="543"/>
      <c r="E68" s="642"/>
      <c r="F68" s="642"/>
      <c r="G68" s="545"/>
      <c r="H68" s="586" t="s">
        <v>437</v>
      </c>
      <c r="I68" s="587">
        <f t="shared" si="26"/>
        <v>68</v>
      </c>
      <c r="J68" s="588">
        <f t="shared" si="26"/>
        <v>0</v>
      </c>
      <c r="K68" s="589">
        <f>I68+J68</f>
        <v>68</v>
      </c>
      <c r="L68" s="590"/>
      <c r="M68" s="591"/>
      <c r="N68" s="592">
        <f>L68+M68</f>
        <v>0</v>
      </c>
      <c r="O68" s="590">
        <v>68</v>
      </c>
      <c r="P68" s="591"/>
      <c r="Q68" s="592">
        <f>O68+P68</f>
        <v>68</v>
      </c>
    </row>
    <row r="69" spans="1:17" s="13" customFormat="1" ht="19.5" customHeight="1">
      <c r="A69" s="667"/>
      <c r="B69" s="677"/>
      <c r="C69" s="594" t="s">
        <v>444</v>
      </c>
      <c r="D69" s="543"/>
      <c r="E69" s="642"/>
      <c r="F69" s="642"/>
      <c r="G69" s="545"/>
      <c r="H69" s="678" t="s">
        <v>445</v>
      </c>
      <c r="I69" s="679">
        <f t="shared" si="26"/>
        <v>11.1</v>
      </c>
      <c r="J69" s="680">
        <f t="shared" si="26"/>
        <v>0</v>
      </c>
      <c r="K69" s="681">
        <f>I69+J69</f>
        <v>11.1</v>
      </c>
      <c r="L69" s="682"/>
      <c r="M69" s="683"/>
      <c r="N69" s="684">
        <f>L69+M69</f>
        <v>0</v>
      </c>
      <c r="O69" s="682">
        <v>11.1</v>
      </c>
      <c r="P69" s="683"/>
      <c r="Q69" s="684">
        <f>O69+P69</f>
        <v>11.1</v>
      </c>
    </row>
    <row r="70" spans="1:17" s="13" customFormat="1" ht="14.25" customHeight="1">
      <c r="A70" s="667"/>
      <c r="B70" s="685" t="s">
        <v>321</v>
      </c>
      <c r="C70" s="685"/>
      <c r="D70" s="543" t="s">
        <v>425</v>
      </c>
      <c r="E70" s="642" t="s">
        <v>426</v>
      </c>
      <c r="F70" s="642" t="s">
        <v>477</v>
      </c>
      <c r="G70" s="545" t="s">
        <v>482</v>
      </c>
      <c r="H70" s="643" t="s">
        <v>429</v>
      </c>
      <c r="I70" s="669">
        <f>I71+I72+I73+I74</f>
        <v>691.6</v>
      </c>
      <c r="J70" s="670">
        <f>J71+J72+J73+J74</f>
        <v>0</v>
      </c>
      <c r="K70" s="671">
        <f>K71+K72+K73+K74</f>
        <v>691.6</v>
      </c>
      <c r="L70" s="672">
        <f aca="true" t="shared" si="27" ref="L70:Q70">L71+L72+L73+L74</f>
        <v>0</v>
      </c>
      <c r="M70" s="673">
        <f t="shared" si="27"/>
        <v>0</v>
      </c>
      <c r="N70" s="674">
        <f t="shared" si="27"/>
        <v>0</v>
      </c>
      <c r="O70" s="672">
        <f t="shared" si="27"/>
        <v>691.6</v>
      </c>
      <c r="P70" s="673">
        <f t="shared" si="27"/>
        <v>0</v>
      </c>
      <c r="Q70" s="674">
        <f t="shared" si="27"/>
        <v>691.6</v>
      </c>
    </row>
    <row r="71" spans="1:17" s="13" customFormat="1" ht="12" customHeight="1">
      <c r="A71" s="667"/>
      <c r="B71" s="677" t="s">
        <v>281</v>
      </c>
      <c r="C71" s="652" t="s">
        <v>435</v>
      </c>
      <c r="D71" s="543" t="s">
        <v>425</v>
      </c>
      <c r="E71" s="642" t="s">
        <v>426</v>
      </c>
      <c r="F71" s="642" t="s">
        <v>477</v>
      </c>
      <c r="G71" s="545" t="s">
        <v>482</v>
      </c>
      <c r="H71" s="534" t="s">
        <v>436</v>
      </c>
      <c r="I71" s="546">
        <f aca="true" t="shared" si="28" ref="I71:J74">L71+O71</f>
        <v>426</v>
      </c>
      <c r="J71" s="547">
        <f t="shared" si="28"/>
        <v>0</v>
      </c>
      <c r="K71" s="548">
        <f>I71+J71</f>
        <v>426</v>
      </c>
      <c r="L71" s="549"/>
      <c r="M71" s="550"/>
      <c r="N71" s="551">
        <f>L71+M71</f>
        <v>0</v>
      </c>
      <c r="O71" s="549">
        <v>426</v>
      </c>
      <c r="P71" s="550"/>
      <c r="Q71" s="551">
        <f>O71+P71</f>
        <v>426</v>
      </c>
    </row>
    <row r="72" spans="1:17" s="13" customFormat="1" ht="9" customHeight="1">
      <c r="A72" s="667"/>
      <c r="B72" s="677"/>
      <c r="C72" s="652"/>
      <c r="D72" s="543"/>
      <c r="E72" s="642"/>
      <c r="F72" s="642"/>
      <c r="G72" s="545"/>
      <c r="H72" s="586" t="s">
        <v>443</v>
      </c>
      <c r="I72" s="587">
        <f t="shared" si="28"/>
        <v>5</v>
      </c>
      <c r="J72" s="588">
        <f t="shared" si="28"/>
        <v>0</v>
      </c>
      <c r="K72" s="589">
        <f>I72+J72</f>
        <v>5</v>
      </c>
      <c r="L72" s="590"/>
      <c r="M72" s="591"/>
      <c r="N72" s="592">
        <f>L72+M72</f>
        <v>0</v>
      </c>
      <c r="O72" s="590">
        <v>5</v>
      </c>
      <c r="P72" s="591"/>
      <c r="Q72" s="592">
        <f>O72+P72</f>
        <v>5</v>
      </c>
    </row>
    <row r="73" spans="1:17" s="13" customFormat="1" ht="9.75" customHeight="1">
      <c r="A73" s="667"/>
      <c r="B73" s="677"/>
      <c r="C73" s="652"/>
      <c r="D73" s="543"/>
      <c r="E73" s="642"/>
      <c r="F73" s="642"/>
      <c r="G73" s="545"/>
      <c r="H73" s="586" t="s">
        <v>437</v>
      </c>
      <c r="I73" s="587">
        <f t="shared" si="28"/>
        <v>126</v>
      </c>
      <c r="J73" s="588">
        <f t="shared" si="28"/>
        <v>0</v>
      </c>
      <c r="K73" s="589">
        <f>I73+J73</f>
        <v>126</v>
      </c>
      <c r="L73" s="590"/>
      <c r="M73" s="591"/>
      <c r="N73" s="592">
        <f>L73+M73</f>
        <v>0</v>
      </c>
      <c r="O73" s="590">
        <v>126</v>
      </c>
      <c r="P73" s="591"/>
      <c r="Q73" s="592">
        <f>O73+P73</f>
        <v>126</v>
      </c>
    </row>
    <row r="74" spans="1:17" s="13" customFormat="1" ht="18" customHeight="1">
      <c r="A74" s="667"/>
      <c r="B74" s="677"/>
      <c r="C74" s="594" t="s">
        <v>444</v>
      </c>
      <c r="D74" s="543"/>
      <c r="E74" s="642"/>
      <c r="F74" s="642"/>
      <c r="G74" s="545"/>
      <c r="H74" s="678" t="s">
        <v>445</v>
      </c>
      <c r="I74" s="553">
        <f t="shared" si="28"/>
        <v>134.6</v>
      </c>
      <c r="J74" s="554">
        <f t="shared" si="28"/>
        <v>0</v>
      </c>
      <c r="K74" s="555">
        <f>I74+J74</f>
        <v>134.6</v>
      </c>
      <c r="L74" s="556"/>
      <c r="M74" s="557"/>
      <c r="N74" s="558">
        <f>L74+M74</f>
        <v>0</v>
      </c>
      <c r="O74" s="556">
        <v>134.6</v>
      </c>
      <c r="P74" s="557"/>
      <c r="Q74" s="558">
        <f>O74+P74</f>
        <v>134.6</v>
      </c>
    </row>
    <row r="75" spans="1:17" s="13" customFormat="1" ht="14.25" customHeight="1">
      <c r="A75" s="667"/>
      <c r="B75" s="685" t="s">
        <v>322</v>
      </c>
      <c r="C75" s="685"/>
      <c r="D75" s="543" t="s">
        <v>425</v>
      </c>
      <c r="E75" s="642" t="s">
        <v>426</v>
      </c>
      <c r="F75" s="642" t="s">
        <v>477</v>
      </c>
      <c r="G75" s="545" t="s">
        <v>483</v>
      </c>
      <c r="H75" s="643" t="s">
        <v>429</v>
      </c>
      <c r="I75" s="669">
        <f>I76+I77+I78+I79</f>
        <v>308.8</v>
      </c>
      <c r="J75" s="670">
        <f>J76+J77+J78+J79</f>
        <v>0</v>
      </c>
      <c r="K75" s="671">
        <f>K76+K77+K78+K79</f>
        <v>308.8</v>
      </c>
      <c r="L75" s="672">
        <f aca="true" t="shared" si="29" ref="L75:Q75">L76+L77+L78+L79</f>
        <v>0</v>
      </c>
      <c r="M75" s="673">
        <f t="shared" si="29"/>
        <v>0</v>
      </c>
      <c r="N75" s="674">
        <f t="shared" si="29"/>
        <v>0</v>
      </c>
      <c r="O75" s="672">
        <f t="shared" si="29"/>
        <v>308.8</v>
      </c>
      <c r="P75" s="673">
        <f t="shared" si="29"/>
        <v>0</v>
      </c>
      <c r="Q75" s="674">
        <f t="shared" si="29"/>
        <v>308.8</v>
      </c>
    </row>
    <row r="76" spans="1:17" s="13" customFormat="1" ht="9.75" customHeight="1">
      <c r="A76" s="667"/>
      <c r="B76" s="595" t="s">
        <v>281</v>
      </c>
      <c r="C76" s="652" t="s">
        <v>435</v>
      </c>
      <c r="D76" s="543" t="s">
        <v>425</v>
      </c>
      <c r="E76" s="642" t="s">
        <v>426</v>
      </c>
      <c r="F76" s="642" t="s">
        <v>477</v>
      </c>
      <c r="G76" s="545" t="s">
        <v>483</v>
      </c>
      <c r="H76" s="534" t="s">
        <v>436</v>
      </c>
      <c r="I76" s="546">
        <f aca="true" t="shared" si="30" ref="I76:J78">L76+O76</f>
        <v>228</v>
      </c>
      <c r="J76" s="547">
        <f t="shared" si="30"/>
        <v>0</v>
      </c>
      <c r="K76" s="548">
        <f>I76+J76</f>
        <v>228</v>
      </c>
      <c r="L76" s="549"/>
      <c r="M76" s="550"/>
      <c r="N76" s="551">
        <f>L76+M76</f>
        <v>0</v>
      </c>
      <c r="O76" s="549">
        <v>228</v>
      </c>
      <c r="P76" s="550"/>
      <c r="Q76" s="551">
        <f>O76+P76</f>
        <v>228</v>
      </c>
    </row>
    <row r="77" spans="1:17" s="13" customFormat="1" ht="10.5" customHeight="1" hidden="1">
      <c r="A77" s="667"/>
      <c r="B77" s="595"/>
      <c r="C77" s="652"/>
      <c r="D77" s="543"/>
      <c r="E77" s="642"/>
      <c r="F77" s="642"/>
      <c r="G77" s="545"/>
      <c r="H77" s="586" t="s">
        <v>443</v>
      </c>
      <c r="I77" s="546"/>
      <c r="J77" s="547"/>
      <c r="K77" s="548"/>
      <c r="L77" s="590"/>
      <c r="M77" s="591"/>
      <c r="N77" s="592"/>
      <c r="O77" s="590"/>
      <c r="P77" s="591"/>
      <c r="Q77" s="592"/>
    </row>
    <row r="78" spans="1:17" s="13" customFormat="1" ht="11.25" customHeight="1">
      <c r="A78" s="667"/>
      <c r="B78" s="595"/>
      <c r="C78" s="652"/>
      <c r="D78" s="543"/>
      <c r="E78" s="642"/>
      <c r="F78" s="642"/>
      <c r="G78" s="545"/>
      <c r="H78" s="586" t="s">
        <v>437</v>
      </c>
      <c r="I78" s="587">
        <f t="shared" si="30"/>
        <v>68</v>
      </c>
      <c r="J78" s="588">
        <f t="shared" si="30"/>
        <v>0</v>
      </c>
      <c r="K78" s="589">
        <f>I78+J78</f>
        <v>68</v>
      </c>
      <c r="L78" s="590"/>
      <c r="M78" s="591"/>
      <c r="N78" s="592">
        <f>L78+M78</f>
        <v>0</v>
      </c>
      <c r="O78" s="590">
        <v>68</v>
      </c>
      <c r="P78" s="591"/>
      <c r="Q78" s="592">
        <f>O78+P78</f>
        <v>68</v>
      </c>
    </row>
    <row r="79" spans="1:17" s="13" customFormat="1" ht="18.75" customHeight="1">
      <c r="A79" s="667"/>
      <c r="B79" s="595"/>
      <c r="C79" s="594" t="s">
        <v>444</v>
      </c>
      <c r="D79" s="543"/>
      <c r="E79" s="642"/>
      <c r="F79" s="642"/>
      <c r="G79" s="545"/>
      <c r="H79" s="678" t="s">
        <v>445</v>
      </c>
      <c r="I79" s="553">
        <f>L79+O79</f>
        <v>12.8</v>
      </c>
      <c r="J79" s="554">
        <f>M79+P79</f>
        <v>0</v>
      </c>
      <c r="K79" s="555">
        <f>I79+J79</f>
        <v>12.8</v>
      </c>
      <c r="L79" s="556"/>
      <c r="M79" s="557"/>
      <c r="N79" s="558"/>
      <c r="O79" s="556">
        <v>12.8</v>
      </c>
      <c r="P79" s="557"/>
      <c r="Q79" s="558">
        <f>O79+P79</f>
        <v>12.8</v>
      </c>
    </row>
    <row r="80" spans="1:17" s="13" customFormat="1" ht="14.25" customHeight="1">
      <c r="A80" s="667"/>
      <c r="B80" s="686" t="s">
        <v>484</v>
      </c>
      <c r="C80" s="686"/>
      <c r="D80" s="687" t="s">
        <v>425</v>
      </c>
      <c r="E80" s="687" t="s">
        <v>426</v>
      </c>
      <c r="F80" s="688" t="s">
        <v>477</v>
      </c>
      <c r="G80" s="689" t="s">
        <v>428</v>
      </c>
      <c r="H80" s="690" t="s">
        <v>485</v>
      </c>
      <c r="I80" s="571">
        <f>I59+I65+I70+I75</f>
        <v>6381.500000000001</v>
      </c>
      <c r="J80" s="572">
        <f>J59+J65+J70+J75</f>
        <v>0</v>
      </c>
      <c r="K80" s="573">
        <f>K59+K65+K70+K75</f>
        <v>6381.500000000001</v>
      </c>
      <c r="L80" s="574">
        <f aca="true" t="shared" si="31" ref="L80:Q80">L59+L65+L70+L75</f>
        <v>5072</v>
      </c>
      <c r="M80" s="575">
        <f t="shared" si="31"/>
        <v>0</v>
      </c>
      <c r="N80" s="576">
        <f t="shared" si="31"/>
        <v>5072</v>
      </c>
      <c r="O80" s="574">
        <f t="shared" si="31"/>
        <v>1309.5</v>
      </c>
      <c r="P80" s="575">
        <f t="shared" si="31"/>
        <v>0</v>
      </c>
      <c r="Q80" s="576">
        <f t="shared" si="31"/>
        <v>1309.5</v>
      </c>
    </row>
    <row r="81" spans="1:17" s="13" customFormat="1" ht="13.5" customHeight="1">
      <c r="A81" s="667"/>
      <c r="B81" s="691" t="s">
        <v>486</v>
      </c>
      <c r="C81" s="691"/>
      <c r="D81" s="532" t="s">
        <v>425</v>
      </c>
      <c r="E81" s="532" t="s">
        <v>426</v>
      </c>
      <c r="F81" s="532" t="s">
        <v>477</v>
      </c>
      <c r="G81" s="533" t="s">
        <v>487</v>
      </c>
      <c r="H81" s="692" t="s">
        <v>429</v>
      </c>
      <c r="I81" s="656">
        <f aca="true" t="shared" si="32" ref="I81:Q81">I82+I83+I84+I85+I86+I87</f>
        <v>820</v>
      </c>
      <c r="J81" s="657">
        <f t="shared" si="32"/>
        <v>0</v>
      </c>
      <c r="K81" s="658">
        <f t="shared" si="32"/>
        <v>820</v>
      </c>
      <c r="L81" s="659">
        <f t="shared" si="32"/>
        <v>820</v>
      </c>
      <c r="M81" s="660">
        <f t="shared" si="32"/>
        <v>0</v>
      </c>
      <c r="N81" s="661">
        <f t="shared" si="32"/>
        <v>820</v>
      </c>
      <c r="O81" s="659">
        <f t="shared" si="32"/>
        <v>0</v>
      </c>
      <c r="P81" s="660">
        <f t="shared" si="32"/>
        <v>0</v>
      </c>
      <c r="Q81" s="661">
        <f t="shared" si="32"/>
        <v>0</v>
      </c>
    </row>
    <row r="82" spans="1:17" s="13" customFormat="1" ht="20.25" customHeight="1">
      <c r="A82" s="667"/>
      <c r="B82" s="693" t="s">
        <v>281</v>
      </c>
      <c r="C82" s="694" t="s">
        <v>453</v>
      </c>
      <c r="D82" s="544" t="s">
        <v>425</v>
      </c>
      <c r="E82" s="544" t="s">
        <v>426</v>
      </c>
      <c r="F82" s="544" t="s">
        <v>477</v>
      </c>
      <c r="G82" s="545" t="s">
        <v>487</v>
      </c>
      <c r="H82" s="534" t="s">
        <v>452</v>
      </c>
      <c r="I82" s="546">
        <f aca="true" t="shared" si="33" ref="I82:I87">L82+O82</f>
        <v>226.6</v>
      </c>
      <c r="J82" s="547">
        <f aca="true" t="shared" si="34" ref="J82:J87">M82+P82</f>
        <v>0</v>
      </c>
      <c r="K82" s="548">
        <f aca="true" t="shared" si="35" ref="K82:K87">I82+J82</f>
        <v>226.6</v>
      </c>
      <c r="L82" s="549">
        <v>226.6</v>
      </c>
      <c r="M82" s="550"/>
      <c r="N82" s="551">
        <f aca="true" t="shared" si="36" ref="N82:N88">L82+M82</f>
        <v>226.6</v>
      </c>
      <c r="O82" s="549"/>
      <c r="P82" s="550"/>
      <c r="Q82" s="551"/>
    </row>
    <row r="83" spans="1:17" s="13" customFormat="1" ht="20.25" customHeight="1">
      <c r="A83" s="667"/>
      <c r="B83" s="693"/>
      <c r="C83" s="593" t="s">
        <v>444</v>
      </c>
      <c r="D83" s="544"/>
      <c r="E83" s="544"/>
      <c r="F83" s="544"/>
      <c r="G83" s="545"/>
      <c r="H83" s="586" t="s">
        <v>445</v>
      </c>
      <c r="I83" s="587">
        <f t="shared" si="33"/>
        <v>195</v>
      </c>
      <c r="J83" s="588">
        <f t="shared" si="34"/>
        <v>0</v>
      </c>
      <c r="K83" s="589">
        <f t="shared" si="35"/>
        <v>195</v>
      </c>
      <c r="L83" s="590">
        <v>195</v>
      </c>
      <c r="M83" s="591"/>
      <c r="N83" s="592">
        <f t="shared" si="36"/>
        <v>195</v>
      </c>
      <c r="O83" s="590"/>
      <c r="P83" s="591"/>
      <c r="Q83" s="592"/>
    </row>
    <row r="84" spans="1:17" s="13" customFormat="1" ht="10.5" customHeight="1">
      <c r="A84" s="667"/>
      <c r="B84" s="693"/>
      <c r="C84" s="676" t="s">
        <v>488</v>
      </c>
      <c r="D84" s="544"/>
      <c r="E84" s="544"/>
      <c r="F84" s="544"/>
      <c r="G84" s="545"/>
      <c r="H84" s="586" t="s">
        <v>489</v>
      </c>
      <c r="I84" s="587">
        <f t="shared" si="33"/>
        <v>4</v>
      </c>
      <c r="J84" s="588">
        <f t="shared" si="34"/>
        <v>0</v>
      </c>
      <c r="K84" s="589">
        <f t="shared" si="35"/>
        <v>4</v>
      </c>
      <c r="L84" s="590">
        <v>4</v>
      </c>
      <c r="M84" s="591"/>
      <c r="N84" s="592">
        <f t="shared" si="36"/>
        <v>4</v>
      </c>
      <c r="O84" s="590"/>
      <c r="P84" s="591"/>
      <c r="Q84" s="592"/>
    </row>
    <row r="85" spans="1:17" s="13" customFormat="1" ht="12.75" customHeight="1">
      <c r="A85" s="667"/>
      <c r="B85" s="693"/>
      <c r="C85" s="695" t="s">
        <v>490</v>
      </c>
      <c r="D85" s="544"/>
      <c r="E85" s="544"/>
      <c r="F85" s="544"/>
      <c r="G85" s="545"/>
      <c r="H85" s="632" t="s">
        <v>491</v>
      </c>
      <c r="I85" s="633">
        <f t="shared" si="33"/>
        <v>305</v>
      </c>
      <c r="J85" s="634">
        <f t="shared" si="34"/>
        <v>0</v>
      </c>
      <c r="K85" s="635">
        <f t="shared" si="35"/>
        <v>305</v>
      </c>
      <c r="L85" s="636">
        <v>305</v>
      </c>
      <c r="M85" s="637"/>
      <c r="N85" s="638">
        <f t="shared" si="36"/>
        <v>305</v>
      </c>
      <c r="O85" s="636"/>
      <c r="P85" s="637"/>
      <c r="Q85" s="638"/>
    </row>
    <row r="86" spans="1:17" s="13" customFormat="1" ht="12.75" customHeight="1">
      <c r="A86" s="667"/>
      <c r="B86" s="693"/>
      <c r="C86" s="695" t="s">
        <v>492</v>
      </c>
      <c r="D86" s="544"/>
      <c r="E86" s="544"/>
      <c r="F86" s="544"/>
      <c r="G86" s="545"/>
      <c r="H86" s="632" t="s">
        <v>493</v>
      </c>
      <c r="I86" s="633">
        <f t="shared" si="33"/>
        <v>59.4</v>
      </c>
      <c r="J86" s="634">
        <f t="shared" si="34"/>
        <v>0</v>
      </c>
      <c r="K86" s="635">
        <f t="shared" si="35"/>
        <v>59.4</v>
      </c>
      <c r="L86" s="636">
        <v>59.4</v>
      </c>
      <c r="M86" s="637"/>
      <c r="N86" s="638">
        <f t="shared" si="36"/>
        <v>59.4</v>
      </c>
      <c r="O86" s="636"/>
      <c r="P86" s="637"/>
      <c r="Q86" s="638"/>
    </row>
    <row r="87" spans="1:17" s="13" customFormat="1" ht="11.25" customHeight="1">
      <c r="A87" s="667"/>
      <c r="B87" s="693"/>
      <c r="C87" s="675" t="s">
        <v>457</v>
      </c>
      <c r="D87" s="544"/>
      <c r="E87" s="544"/>
      <c r="F87" s="544"/>
      <c r="G87" s="545"/>
      <c r="H87" s="552" t="s">
        <v>458</v>
      </c>
      <c r="I87" s="553">
        <f t="shared" si="33"/>
        <v>30</v>
      </c>
      <c r="J87" s="554">
        <f t="shared" si="34"/>
        <v>0</v>
      </c>
      <c r="K87" s="555">
        <f t="shared" si="35"/>
        <v>30</v>
      </c>
      <c r="L87" s="556">
        <v>30</v>
      </c>
      <c r="M87" s="557"/>
      <c r="N87" s="558">
        <f t="shared" si="36"/>
        <v>30</v>
      </c>
      <c r="O87" s="556"/>
      <c r="P87" s="557"/>
      <c r="Q87" s="558"/>
    </row>
    <row r="88" spans="1:17" s="13" customFormat="1" ht="23.25" customHeight="1">
      <c r="A88" s="667"/>
      <c r="B88" s="696" t="s">
        <v>494</v>
      </c>
      <c r="C88" s="696"/>
      <c r="D88" s="697">
        <v>892</v>
      </c>
      <c r="E88" s="698" t="s">
        <v>426</v>
      </c>
      <c r="F88" s="698" t="s">
        <v>477</v>
      </c>
      <c r="G88" s="699" t="s">
        <v>495</v>
      </c>
      <c r="H88" s="632" t="s">
        <v>496</v>
      </c>
      <c r="I88" s="633">
        <f>L88+O88</f>
        <v>62.4</v>
      </c>
      <c r="J88" s="634">
        <f>M88+P88</f>
        <v>0</v>
      </c>
      <c r="K88" s="635">
        <f>I88+J88</f>
        <v>62.4</v>
      </c>
      <c r="L88" s="636">
        <v>62.4</v>
      </c>
      <c r="M88" s="637"/>
      <c r="N88" s="638">
        <f t="shared" si="36"/>
        <v>62.4</v>
      </c>
      <c r="O88" s="636"/>
      <c r="P88" s="637"/>
      <c r="Q88" s="638"/>
    </row>
    <row r="89" spans="1:17" s="13" customFormat="1" ht="22.5" customHeight="1">
      <c r="A89" s="667"/>
      <c r="B89" s="700" t="s">
        <v>497</v>
      </c>
      <c r="C89" s="700"/>
      <c r="D89" s="701">
        <v>892</v>
      </c>
      <c r="E89" s="544" t="s">
        <v>426</v>
      </c>
      <c r="F89" s="544" t="s">
        <v>477</v>
      </c>
      <c r="G89" s="545" t="s">
        <v>498</v>
      </c>
      <c r="H89" s="561" t="s">
        <v>429</v>
      </c>
      <c r="I89" s="571">
        <f>I90+I91+I92+I93</f>
        <v>1599.9999999999998</v>
      </c>
      <c r="J89" s="572">
        <f>J90+J91+J92+J93</f>
        <v>0</v>
      </c>
      <c r="K89" s="573">
        <f>K90+K91+K92+K93</f>
        <v>1599.9999999999998</v>
      </c>
      <c r="L89" s="574">
        <f aca="true" t="shared" si="37" ref="L89:Q89">L90+L91+L92+L93</f>
        <v>1599.9999999999998</v>
      </c>
      <c r="M89" s="575">
        <f t="shared" si="37"/>
        <v>0</v>
      </c>
      <c r="N89" s="576">
        <f t="shared" si="37"/>
        <v>1599.9999999999998</v>
      </c>
      <c r="O89" s="574">
        <f t="shared" si="37"/>
        <v>0</v>
      </c>
      <c r="P89" s="575">
        <f t="shared" si="37"/>
        <v>0</v>
      </c>
      <c r="Q89" s="576">
        <f t="shared" si="37"/>
        <v>0</v>
      </c>
    </row>
    <row r="90" spans="1:17" s="13" customFormat="1" ht="20.25" customHeight="1">
      <c r="A90" s="667"/>
      <c r="B90" s="702" t="s">
        <v>281</v>
      </c>
      <c r="C90" s="703" t="s">
        <v>499</v>
      </c>
      <c r="D90" s="704">
        <v>892</v>
      </c>
      <c r="E90" s="705" t="s">
        <v>426</v>
      </c>
      <c r="F90" s="705" t="s">
        <v>477</v>
      </c>
      <c r="G90" s="706" t="s">
        <v>498</v>
      </c>
      <c r="H90" s="534" t="s">
        <v>500</v>
      </c>
      <c r="I90" s="546">
        <f aca="true" t="shared" si="38" ref="I90:J94">L90+O90</f>
        <v>558.4</v>
      </c>
      <c r="J90" s="547">
        <f t="shared" si="38"/>
        <v>0</v>
      </c>
      <c r="K90" s="548">
        <f>I90+J90</f>
        <v>558.4</v>
      </c>
      <c r="L90" s="549">
        <v>558.4</v>
      </c>
      <c r="M90" s="550"/>
      <c r="N90" s="551">
        <f>L90+M90</f>
        <v>558.4</v>
      </c>
      <c r="O90" s="549"/>
      <c r="P90" s="550"/>
      <c r="Q90" s="551"/>
    </row>
    <row r="91" spans="1:17" s="13" customFormat="1" ht="20.25" customHeight="1">
      <c r="A91" s="667"/>
      <c r="B91" s="702"/>
      <c r="C91" s="707" t="s">
        <v>444</v>
      </c>
      <c r="D91" s="704"/>
      <c r="E91" s="704"/>
      <c r="F91" s="704"/>
      <c r="G91" s="706"/>
      <c r="H91" s="586" t="s">
        <v>445</v>
      </c>
      <c r="I91" s="587">
        <f t="shared" si="38"/>
        <v>978.8</v>
      </c>
      <c r="J91" s="588">
        <f t="shared" si="38"/>
        <v>0</v>
      </c>
      <c r="K91" s="589">
        <f>I91+J91</f>
        <v>978.8</v>
      </c>
      <c r="L91" s="590">
        <v>978.8</v>
      </c>
      <c r="M91" s="591"/>
      <c r="N91" s="592">
        <f>L91+M91</f>
        <v>978.8</v>
      </c>
      <c r="O91" s="590"/>
      <c r="P91" s="591"/>
      <c r="Q91" s="592"/>
    </row>
    <row r="92" spans="1:17" s="13" customFormat="1" ht="12" customHeight="1">
      <c r="A92" s="667"/>
      <c r="B92" s="702"/>
      <c r="C92" s="676" t="s">
        <v>492</v>
      </c>
      <c r="D92" s="704"/>
      <c r="E92" s="704"/>
      <c r="F92" s="704"/>
      <c r="G92" s="706"/>
      <c r="H92" s="586" t="s">
        <v>493</v>
      </c>
      <c r="I92" s="587">
        <f t="shared" si="38"/>
        <v>58.7</v>
      </c>
      <c r="J92" s="588">
        <f t="shared" si="38"/>
        <v>0</v>
      </c>
      <c r="K92" s="589">
        <f>I92+J92</f>
        <v>58.7</v>
      </c>
      <c r="L92" s="590">
        <v>58.7</v>
      </c>
      <c r="M92" s="591"/>
      <c r="N92" s="592">
        <f>L92+M92</f>
        <v>58.7</v>
      </c>
      <c r="O92" s="590"/>
      <c r="P92" s="591"/>
      <c r="Q92" s="592"/>
    </row>
    <row r="93" spans="1:17" s="13" customFormat="1" ht="13.5" customHeight="1">
      <c r="A93" s="667"/>
      <c r="B93" s="702"/>
      <c r="C93" s="707" t="s">
        <v>446</v>
      </c>
      <c r="D93" s="704"/>
      <c r="E93" s="704"/>
      <c r="F93" s="704"/>
      <c r="G93" s="706"/>
      <c r="H93" s="586" t="s">
        <v>447</v>
      </c>
      <c r="I93" s="587">
        <f t="shared" si="38"/>
        <v>4.1</v>
      </c>
      <c r="J93" s="588">
        <f t="shared" si="38"/>
        <v>0</v>
      </c>
      <c r="K93" s="589">
        <f>I93+J93</f>
        <v>4.1</v>
      </c>
      <c r="L93" s="590">
        <v>4.1</v>
      </c>
      <c r="M93" s="591"/>
      <c r="N93" s="592">
        <f>L93+M93</f>
        <v>4.1</v>
      </c>
      <c r="O93" s="590"/>
      <c r="P93" s="591"/>
      <c r="Q93" s="592"/>
    </row>
    <row r="94" spans="1:17" s="13" customFormat="1" ht="13.5" customHeight="1">
      <c r="A94" s="667"/>
      <c r="B94" s="702"/>
      <c r="C94" s="708" t="s">
        <v>457</v>
      </c>
      <c r="D94" s="704"/>
      <c r="E94" s="704"/>
      <c r="F94" s="704"/>
      <c r="G94" s="706"/>
      <c r="H94" s="709" t="s">
        <v>458</v>
      </c>
      <c r="I94" s="710">
        <f t="shared" si="38"/>
        <v>0</v>
      </c>
      <c r="J94" s="711">
        <f t="shared" si="38"/>
        <v>0</v>
      </c>
      <c r="K94" s="712">
        <f>I94+J94</f>
        <v>0</v>
      </c>
      <c r="L94" s="713">
        <v>0</v>
      </c>
      <c r="M94" s="714"/>
      <c r="N94" s="715">
        <f>L94+M94</f>
        <v>0</v>
      </c>
      <c r="O94" s="713"/>
      <c r="P94" s="714"/>
      <c r="Q94" s="715"/>
    </row>
    <row r="95" spans="1:17" s="13" customFormat="1" ht="11.25" customHeight="1">
      <c r="A95" s="716"/>
      <c r="B95" s="717"/>
      <c r="C95" s="718"/>
      <c r="D95" s="719"/>
      <c r="E95" s="720"/>
      <c r="F95" s="720"/>
      <c r="G95" s="721"/>
      <c r="H95" s="720"/>
      <c r="I95" s="722"/>
      <c r="J95" s="723"/>
      <c r="K95" s="722"/>
      <c r="L95" s="723"/>
      <c r="M95" s="723"/>
      <c r="N95" s="723"/>
      <c r="O95" s="722"/>
      <c r="P95" s="722"/>
      <c r="Q95" s="722"/>
    </row>
    <row r="96" spans="1:17" s="13" customFormat="1" ht="15" customHeight="1">
      <c r="A96" s="724"/>
      <c r="B96" s="125"/>
      <c r="C96" s="725"/>
      <c r="D96" s="726"/>
      <c r="E96" s="614"/>
      <c r="F96" s="614"/>
      <c r="G96" s="615"/>
      <c r="H96" s="614"/>
      <c r="I96" s="616"/>
      <c r="J96" s="727"/>
      <c r="K96" s="616"/>
      <c r="L96" s="727"/>
      <c r="M96" s="727"/>
      <c r="N96" s="727"/>
      <c r="O96" s="616"/>
      <c r="P96" s="616"/>
      <c r="Q96" s="616"/>
    </row>
    <row r="97" spans="1:17" s="13" customFormat="1" ht="30" customHeight="1">
      <c r="A97" s="728" t="s">
        <v>501</v>
      </c>
      <c r="B97" s="728"/>
      <c r="C97" s="728"/>
      <c r="D97" s="729" t="s">
        <v>425</v>
      </c>
      <c r="E97" s="730" t="s">
        <v>439</v>
      </c>
      <c r="F97" s="731" t="s">
        <v>427</v>
      </c>
      <c r="G97" s="732" t="s">
        <v>428</v>
      </c>
      <c r="H97" s="733" t="s">
        <v>429</v>
      </c>
      <c r="I97" s="97">
        <f>I99+I107</f>
        <v>15</v>
      </c>
      <c r="J97" s="98">
        <f aca="true" t="shared" si="39" ref="J97:Q97">J99+J107</f>
        <v>947</v>
      </c>
      <c r="K97" s="99">
        <f t="shared" si="39"/>
        <v>962</v>
      </c>
      <c r="L97" s="734">
        <f t="shared" si="39"/>
        <v>15</v>
      </c>
      <c r="M97" s="735">
        <f t="shared" si="39"/>
        <v>947</v>
      </c>
      <c r="N97" s="736">
        <f t="shared" si="39"/>
        <v>962</v>
      </c>
      <c r="O97" s="734">
        <f t="shared" si="39"/>
        <v>0</v>
      </c>
      <c r="P97" s="735">
        <f t="shared" si="39"/>
        <v>0</v>
      </c>
      <c r="Q97" s="736">
        <f t="shared" si="39"/>
        <v>0</v>
      </c>
    </row>
    <row r="98" spans="1:17" s="13" customFormat="1" ht="17.25" customHeight="1">
      <c r="A98" s="521" t="s">
        <v>430</v>
      </c>
      <c r="B98" s="521"/>
      <c r="C98" s="521"/>
      <c r="D98" s="522"/>
      <c r="E98" s="523"/>
      <c r="F98" s="524"/>
      <c r="G98" s="737"/>
      <c r="H98" s="526"/>
      <c r="I98" s="34">
        <f>I97/I411</f>
        <v>2.5143093535827985E-05</v>
      </c>
      <c r="J98" s="35"/>
      <c r="K98" s="36">
        <f>K97/K411</f>
        <v>0.001249984407678906</v>
      </c>
      <c r="L98" s="527">
        <f>L97/L411</f>
        <v>4.574910034394174E-05</v>
      </c>
      <c r="M98" s="528"/>
      <c r="N98" s="738">
        <f>N97/N411</f>
        <v>0.0029021665185918156</v>
      </c>
      <c r="O98" s="527">
        <f>O97/O411</f>
        <v>0</v>
      </c>
      <c r="P98" s="528"/>
      <c r="Q98" s="529">
        <f>Q97/Q411</f>
        <v>0</v>
      </c>
    </row>
    <row r="99" spans="1:17" s="13" customFormat="1" ht="27" customHeight="1">
      <c r="A99" s="739" t="s">
        <v>502</v>
      </c>
      <c r="B99" s="739"/>
      <c r="C99" s="739"/>
      <c r="D99" s="740" t="s">
        <v>425</v>
      </c>
      <c r="E99" s="740" t="s">
        <v>439</v>
      </c>
      <c r="F99" s="740" t="s">
        <v>503</v>
      </c>
      <c r="G99" s="741" t="s">
        <v>428</v>
      </c>
      <c r="H99" s="742" t="s">
        <v>429</v>
      </c>
      <c r="I99" s="743">
        <f>I100</f>
        <v>0</v>
      </c>
      <c r="J99" s="744">
        <f aca="true" t="shared" si="40" ref="J99:Q99">J100</f>
        <v>947</v>
      </c>
      <c r="K99" s="745">
        <f t="shared" si="40"/>
        <v>947</v>
      </c>
      <c r="L99" s="746">
        <f t="shared" si="40"/>
        <v>0</v>
      </c>
      <c r="M99" s="747">
        <f t="shared" si="40"/>
        <v>947</v>
      </c>
      <c r="N99" s="748">
        <f t="shared" si="40"/>
        <v>947</v>
      </c>
      <c r="O99" s="746">
        <f t="shared" si="40"/>
        <v>0</v>
      </c>
      <c r="P99" s="747">
        <f t="shared" si="40"/>
        <v>0</v>
      </c>
      <c r="Q99" s="748">
        <f t="shared" si="40"/>
        <v>0</v>
      </c>
    </row>
    <row r="100" spans="1:17" s="13" customFormat="1" ht="21" customHeight="1">
      <c r="A100" s="749" t="s">
        <v>281</v>
      </c>
      <c r="B100" s="357" t="s">
        <v>504</v>
      </c>
      <c r="C100" s="357"/>
      <c r="D100" s="543" t="s">
        <v>425</v>
      </c>
      <c r="E100" s="642" t="s">
        <v>439</v>
      </c>
      <c r="F100" s="642" t="s">
        <v>503</v>
      </c>
      <c r="G100" s="545" t="s">
        <v>505</v>
      </c>
      <c r="H100" s="622" t="s">
        <v>429</v>
      </c>
      <c r="I100" s="646">
        <f>I101+I102+I103+I104+I105+I106</f>
        <v>0</v>
      </c>
      <c r="J100" s="647">
        <f aca="true" t="shared" si="41" ref="J100:Q100">J101+J102+J103+J104+J105+J106</f>
        <v>947</v>
      </c>
      <c r="K100" s="648">
        <f t="shared" si="41"/>
        <v>947</v>
      </c>
      <c r="L100" s="649">
        <f t="shared" si="41"/>
        <v>0</v>
      </c>
      <c r="M100" s="650">
        <f t="shared" si="41"/>
        <v>947</v>
      </c>
      <c r="N100" s="651">
        <f t="shared" si="41"/>
        <v>947</v>
      </c>
      <c r="O100" s="649">
        <f t="shared" si="41"/>
        <v>0</v>
      </c>
      <c r="P100" s="650">
        <f>P101+P102+P103+P104+P105+P106</f>
        <v>0</v>
      </c>
      <c r="Q100" s="651">
        <f t="shared" si="41"/>
        <v>0</v>
      </c>
    </row>
    <row r="101" spans="1:17" s="13" customFormat="1" ht="20.25" customHeight="1">
      <c r="A101" s="749"/>
      <c r="B101" s="750" t="s">
        <v>281</v>
      </c>
      <c r="C101" s="630" t="s">
        <v>506</v>
      </c>
      <c r="D101" s="642" t="s">
        <v>425</v>
      </c>
      <c r="E101" s="544" t="s">
        <v>439</v>
      </c>
      <c r="F101" s="642" t="s">
        <v>503</v>
      </c>
      <c r="G101" s="545" t="s">
        <v>505</v>
      </c>
      <c r="H101" s="534" t="s">
        <v>507</v>
      </c>
      <c r="I101" s="546">
        <f aca="true" t="shared" si="42" ref="I101:J106">L101+O101</f>
        <v>0</v>
      </c>
      <c r="J101" s="547">
        <f t="shared" si="42"/>
        <v>691</v>
      </c>
      <c r="K101" s="548">
        <f aca="true" t="shared" si="43" ref="K101:K106">I101+J101</f>
        <v>691</v>
      </c>
      <c r="L101" s="549">
        <v>0</v>
      </c>
      <c r="M101" s="550">
        <v>691</v>
      </c>
      <c r="N101" s="551">
        <f aca="true" t="shared" si="44" ref="N101:N106">L101+M101</f>
        <v>691</v>
      </c>
      <c r="O101" s="549"/>
      <c r="P101" s="550"/>
      <c r="Q101" s="551"/>
    </row>
    <row r="102" spans="1:17" s="13" customFormat="1" ht="20.25" customHeight="1">
      <c r="A102" s="749"/>
      <c r="B102" s="750"/>
      <c r="C102" s="630"/>
      <c r="D102" s="642"/>
      <c r="E102" s="544"/>
      <c r="F102" s="642"/>
      <c r="G102" s="545"/>
      <c r="H102" s="586" t="s">
        <v>508</v>
      </c>
      <c r="I102" s="587">
        <f t="shared" si="42"/>
        <v>0</v>
      </c>
      <c r="J102" s="588">
        <f t="shared" si="42"/>
        <v>1</v>
      </c>
      <c r="K102" s="589">
        <f t="shared" si="43"/>
        <v>1</v>
      </c>
      <c r="L102" s="590">
        <v>0</v>
      </c>
      <c r="M102" s="591">
        <v>1</v>
      </c>
      <c r="N102" s="592">
        <f t="shared" si="44"/>
        <v>1</v>
      </c>
      <c r="O102" s="590"/>
      <c r="P102" s="591"/>
      <c r="Q102" s="592"/>
    </row>
    <row r="103" spans="1:17" s="13" customFormat="1" ht="17.25" customHeight="1">
      <c r="A103" s="749"/>
      <c r="B103" s="750"/>
      <c r="C103" s="630"/>
      <c r="D103" s="642"/>
      <c r="E103" s="544"/>
      <c r="F103" s="642"/>
      <c r="G103" s="545"/>
      <c r="H103" s="586" t="s">
        <v>509</v>
      </c>
      <c r="I103" s="587">
        <f t="shared" si="42"/>
        <v>0</v>
      </c>
      <c r="J103" s="588">
        <f t="shared" si="42"/>
        <v>197</v>
      </c>
      <c r="K103" s="589">
        <f t="shared" si="43"/>
        <v>197</v>
      </c>
      <c r="L103" s="590">
        <v>0</v>
      </c>
      <c r="M103" s="591">
        <v>197</v>
      </c>
      <c r="N103" s="592">
        <f t="shared" si="44"/>
        <v>197</v>
      </c>
      <c r="O103" s="590"/>
      <c r="P103" s="591"/>
      <c r="Q103" s="592"/>
    </row>
    <row r="104" spans="1:17" s="13" customFormat="1" ht="24" customHeight="1">
      <c r="A104" s="749"/>
      <c r="B104" s="750"/>
      <c r="C104" s="593" t="s">
        <v>444</v>
      </c>
      <c r="D104" s="642"/>
      <c r="E104" s="544"/>
      <c r="F104" s="642"/>
      <c r="G104" s="545"/>
      <c r="H104" s="586" t="s">
        <v>445</v>
      </c>
      <c r="I104" s="587">
        <f t="shared" si="42"/>
        <v>0</v>
      </c>
      <c r="J104" s="588">
        <f t="shared" si="42"/>
        <v>58</v>
      </c>
      <c r="K104" s="589">
        <f t="shared" si="43"/>
        <v>58</v>
      </c>
      <c r="L104" s="590">
        <v>0</v>
      </c>
      <c r="M104" s="591">
        <v>58</v>
      </c>
      <c r="N104" s="592">
        <f t="shared" si="44"/>
        <v>58</v>
      </c>
      <c r="O104" s="590"/>
      <c r="P104" s="591"/>
      <c r="Q104" s="592"/>
    </row>
    <row r="105" spans="1:17" s="13" customFormat="1" ht="18.75" customHeight="1">
      <c r="A105" s="749"/>
      <c r="B105" s="750"/>
      <c r="C105" s="594" t="s">
        <v>446</v>
      </c>
      <c r="D105" s="642"/>
      <c r="E105" s="544"/>
      <c r="F105" s="642"/>
      <c r="G105" s="545"/>
      <c r="H105" s="586" t="s">
        <v>447</v>
      </c>
      <c r="I105" s="587">
        <f t="shared" si="42"/>
        <v>0</v>
      </c>
      <c r="J105" s="588">
        <f t="shared" si="42"/>
        <v>0</v>
      </c>
      <c r="K105" s="589">
        <f t="shared" si="43"/>
        <v>0</v>
      </c>
      <c r="L105" s="590">
        <v>0</v>
      </c>
      <c r="M105" s="591"/>
      <c r="N105" s="592">
        <f t="shared" si="44"/>
        <v>0</v>
      </c>
      <c r="O105" s="590"/>
      <c r="P105" s="591"/>
      <c r="Q105" s="592"/>
    </row>
    <row r="106" spans="1:17" s="13" customFormat="1" ht="22.5" customHeight="1">
      <c r="A106" s="749"/>
      <c r="B106" s="750"/>
      <c r="C106" s="594" t="s">
        <v>457</v>
      </c>
      <c r="D106" s="642"/>
      <c r="E106" s="544"/>
      <c r="F106" s="642"/>
      <c r="G106" s="545"/>
      <c r="H106" s="552" t="s">
        <v>458</v>
      </c>
      <c r="I106" s="553">
        <f t="shared" si="42"/>
        <v>0</v>
      </c>
      <c r="J106" s="554">
        <f t="shared" si="42"/>
        <v>0</v>
      </c>
      <c r="K106" s="555">
        <f t="shared" si="43"/>
        <v>0</v>
      </c>
      <c r="L106" s="556">
        <v>0</v>
      </c>
      <c r="M106" s="557"/>
      <c r="N106" s="558">
        <f t="shared" si="44"/>
        <v>0</v>
      </c>
      <c r="O106" s="556"/>
      <c r="P106" s="557"/>
      <c r="Q106" s="558"/>
    </row>
    <row r="107" spans="1:17" s="13" customFormat="1" ht="34.5" customHeight="1">
      <c r="A107" s="739" t="s">
        <v>510</v>
      </c>
      <c r="B107" s="739"/>
      <c r="C107" s="739"/>
      <c r="D107" s="740" t="s">
        <v>425</v>
      </c>
      <c r="E107" s="740" t="s">
        <v>439</v>
      </c>
      <c r="F107" s="740" t="s">
        <v>511</v>
      </c>
      <c r="G107" s="741" t="s">
        <v>428</v>
      </c>
      <c r="H107" s="742" t="s">
        <v>429</v>
      </c>
      <c r="I107" s="743">
        <f>I108</f>
        <v>15</v>
      </c>
      <c r="J107" s="744">
        <f aca="true" t="shared" si="45" ref="J107:Q107">J108</f>
        <v>0</v>
      </c>
      <c r="K107" s="745">
        <f t="shared" si="45"/>
        <v>15</v>
      </c>
      <c r="L107" s="746">
        <f t="shared" si="45"/>
        <v>15</v>
      </c>
      <c r="M107" s="747">
        <f t="shared" si="45"/>
        <v>0</v>
      </c>
      <c r="N107" s="748">
        <f t="shared" si="45"/>
        <v>15</v>
      </c>
      <c r="O107" s="746">
        <f t="shared" si="45"/>
        <v>0</v>
      </c>
      <c r="P107" s="747">
        <f t="shared" si="45"/>
        <v>0</v>
      </c>
      <c r="Q107" s="748">
        <f t="shared" si="45"/>
        <v>0</v>
      </c>
    </row>
    <row r="108" spans="1:17" s="13" customFormat="1" ht="30.75" customHeight="1">
      <c r="A108" s="751" t="s">
        <v>512</v>
      </c>
      <c r="B108" s="752" t="s">
        <v>513</v>
      </c>
      <c r="C108" s="752"/>
      <c r="D108" s="19">
        <v>892</v>
      </c>
      <c r="E108" s="705" t="s">
        <v>439</v>
      </c>
      <c r="F108" s="705" t="s">
        <v>511</v>
      </c>
      <c r="G108" s="706" t="s">
        <v>514</v>
      </c>
      <c r="H108" s="753" t="s">
        <v>515</v>
      </c>
      <c r="I108" s="754">
        <f>L108+O108</f>
        <v>15</v>
      </c>
      <c r="J108" s="755">
        <f>M108+P108</f>
        <v>0</v>
      </c>
      <c r="K108" s="756">
        <f>I108+J108</f>
        <v>15</v>
      </c>
      <c r="L108" s="757">
        <v>15</v>
      </c>
      <c r="M108" s="758"/>
      <c r="N108" s="759">
        <f>L108+M108</f>
        <v>15</v>
      </c>
      <c r="O108" s="757"/>
      <c r="P108" s="758"/>
      <c r="Q108" s="759"/>
    </row>
    <row r="109" spans="1:17" s="13" customFormat="1" ht="81" customHeight="1">
      <c r="A109" s="760"/>
      <c r="B109" s="717"/>
      <c r="C109" s="717"/>
      <c r="D109" s="719"/>
      <c r="E109" s="720"/>
      <c r="F109" s="720"/>
      <c r="G109" s="721"/>
      <c r="H109" s="761"/>
      <c r="I109" s="722"/>
      <c r="J109" s="722"/>
      <c r="K109" s="722"/>
      <c r="L109" s="722"/>
      <c r="M109" s="722"/>
      <c r="N109" s="722"/>
      <c r="O109" s="722"/>
      <c r="P109" s="722"/>
      <c r="Q109" s="722"/>
    </row>
    <row r="110" spans="1:17" s="13" customFormat="1" ht="75.75" customHeight="1">
      <c r="A110" s="724"/>
      <c r="B110" s="125"/>
      <c r="C110" s="725"/>
      <c r="D110" s="726"/>
      <c r="E110" s="614"/>
      <c r="F110" s="614"/>
      <c r="G110" s="615"/>
      <c r="H110" s="614"/>
      <c r="I110" s="616"/>
      <c r="J110" s="616"/>
      <c r="K110" s="616"/>
      <c r="L110" s="616"/>
      <c r="M110" s="616"/>
      <c r="N110" s="616"/>
      <c r="O110" s="616"/>
      <c r="P110" s="616"/>
      <c r="Q110" s="616"/>
    </row>
    <row r="111" spans="1:17" s="13" customFormat="1" ht="22.5" customHeight="1">
      <c r="A111" s="762" t="s">
        <v>516</v>
      </c>
      <c r="B111" s="762"/>
      <c r="C111" s="762"/>
      <c r="D111" s="729" t="s">
        <v>425</v>
      </c>
      <c r="E111" s="730" t="s">
        <v>455</v>
      </c>
      <c r="F111" s="731" t="s">
        <v>427</v>
      </c>
      <c r="G111" s="732" t="s">
        <v>428</v>
      </c>
      <c r="H111" s="733" t="s">
        <v>429</v>
      </c>
      <c r="I111" s="97">
        <f>I113+I142</f>
        <v>36446.5</v>
      </c>
      <c r="J111" s="98">
        <f aca="true" t="shared" si="46" ref="J111:Q111">J113+J142</f>
        <v>139692.8</v>
      </c>
      <c r="K111" s="99">
        <f t="shared" si="46"/>
        <v>176139.3</v>
      </c>
      <c r="L111" s="734">
        <f t="shared" si="46"/>
        <v>8143.799999999999</v>
      </c>
      <c r="M111" s="735">
        <f t="shared" si="46"/>
        <v>0</v>
      </c>
      <c r="N111" s="736">
        <f t="shared" si="46"/>
        <v>8143.799999999999</v>
      </c>
      <c r="O111" s="734">
        <f t="shared" si="46"/>
        <v>28302.7</v>
      </c>
      <c r="P111" s="735">
        <f t="shared" si="46"/>
        <v>139692.8</v>
      </c>
      <c r="Q111" s="736">
        <f t="shared" si="46"/>
        <v>167995.5</v>
      </c>
    </row>
    <row r="112" spans="1:17" s="13" customFormat="1" ht="10.5" customHeight="1">
      <c r="A112" s="521" t="s">
        <v>430</v>
      </c>
      <c r="B112" s="521"/>
      <c r="C112" s="521"/>
      <c r="D112" s="522"/>
      <c r="E112" s="523"/>
      <c r="F112" s="524"/>
      <c r="G112" s="737"/>
      <c r="H112" s="526"/>
      <c r="I112" s="34">
        <f>I111/I411</f>
        <v>0.06109185057023698</v>
      </c>
      <c r="J112" s="35"/>
      <c r="K112" s="36">
        <f>K111/K411</f>
        <v>0.2288683769017434</v>
      </c>
      <c r="L112" s="527">
        <f>L111/L411</f>
        <v>0.024838101558732846</v>
      </c>
      <c r="M112" s="528"/>
      <c r="N112" s="529">
        <f>N111/N411</f>
        <v>0.02456825747828277</v>
      </c>
      <c r="O112" s="527">
        <f>O111/O411</f>
        <v>0.10532804882587175</v>
      </c>
      <c r="P112" s="528"/>
      <c r="Q112" s="529">
        <f>Q111/Q411</f>
        <v>0.3834348511901977</v>
      </c>
    </row>
    <row r="113" spans="1:17" s="13" customFormat="1" ht="17.25" customHeight="1">
      <c r="A113" s="763" t="s">
        <v>517</v>
      </c>
      <c r="B113" s="763"/>
      <c r="C113" s="763"/>
      <c r="D113" s="740" t="s">
        <v>425</v>
      </c>
      <c r="E113" s="740" t="s">
        <v>455</v>
      </c>
      <c r="F113" s="740" t="s">
        <v>503</v>
      </c>
      <c r="G113" s="741" t="s">
        <v>428</v>
      </c>
      <c r="H113" s="742" t="s">
        <v>429</v>
      </c>
      <c r="I113" s="743">
        <f>I114</f>
        <v>36316.5</v>
      </c>
      <c r="J113" s="744">
        <f aca="true" t="shared" si="47" ref="J113:Q113">J114</f>
        <v>139692.8</v>
      </c>
      <c r="K113" s="745">
        <f t="shared" si="47"/>
        <v>176009.3</v>
      </c>
      <c r="L113" s="746">
        <f t="shared" si="47"/>
        <v>8013.799999999999</v>
      </c>
      <c r="M113" s="747">
        <f t="shared" si="47"/>
        <v>0</v>
      </c>
      <c r="N113" s="748">
        <f t="shared" si="47"/>
        <v>8013.799999999999</v>
      </c>
      <c r="O113" s="746">
        <f t="shared" si="47"/>
        <v>28302.7</v>
      </c>
      <c r="P113" s="747">
        <f t="shared" si="47"/>
        <v>139692.8</v>
      </c>
      <c r="Q113" s="748">
        <f t="shared" si="47"/>
        <v>167995.5</v>
      </c>
    </row>
    <row r="114" spans="1:17" s="13" customFormat="1" ht="31.5" customHeight="1">
      <c r="A114" s="764" t="s">
        <v>518</v>
      </c>
      <c r="B114" s="764"/>
      <c r="C114" s="764"/>
      <c r="D114" s="765" t="s">
        <v>425</v>
      </c>
      <c r="E114" s="765" t="s">
        <v>455</v>
      </c>
      <c r="F114" s="765" t="s">
        <v>503</v>
      </c>
      <c r="G114" s="766" t="s">
        <v>428</v>
      </c>
      <c r="H114" s="767" t="s">
        <v>429</v>
      </c>
      <c r="I114" s="768">
        <f>I115+I116</f>
        <v>36316.5</v>
      </c>
      <c r="J114" s="769">
        <f>J115+J116</f>
        <v>139692.8</v>
      </c>
      <c r="K114" s="770">
        <f>K115+K116</f>
        <v>176009.3</v>
      </c>
      <c r="L114" s="771">
        <f aca="true" t="shared" si="48" ref="L114:Q114">L115+L116</f>
        <v>8013.799999999999</v>
      </c>
      <c r="M114" s="772">
        <f t="shared" si="48"/>
        <v>0</v>
      </c>
      <c r="N114" s="773">
        <f t="shared" si="48"/>
        <v>8013.799999999999</v>
      </c>
      <c r="O114" s="771">
        <f t="shared" si="48"/>
        <v>28302.7</v>
      </c>
      <c r="P114" s="772">
        <f t="shared" si="48"/>
        <v>139692.8</v>
      </c>
      <c r="Q114" s="773">
        <f t="shared" si="48"/>
        <v>167995.5</v>
      </c>
    </row>
    <row r="115" spans="1:17" s="13" customFormat="1" ht="12.75" customHeight="1">
      <c r="A115" s="774" t="s">
        <v>281</v>
      </c>
      <c r="B115" s="774"/>
      <c r="C115" s="775" t="s">
        <v>519</v>
      </c>
      <c r="D115" s="642" t="s">
        <v>425</v>
      </c>
      <c r="E115" s="642" t="s">
        <v>455</v>
      </c>
      <c r="F115" s="642" t="s">
        <v>503</v>
      </c>
      <c r="G115" s="545" t="s">
        <v>428</v>
      </c>
      <c r="H115" s="643" t="s">
        <v>429</v>
      </c>
      <c r="I115" s="776">
        <f>I118+I122+I123+I127+I131+I132+I135+I139</f>
        <v>28302.7</v>
      </c>
      <c r="J115" s="777">
        <f aca="true" t="shared" si="49" ref="J115:Q115">J118+J122+J123+J127+J131+J132+J135+J139</f>
        <v>139692.8</v>
      </c>
      <c r="K115" s="778">
        <f t="shared" si="49"/>
        <v>167995.5</v>
      </c>
      <c r="L115" s="779">
        <f t="shared" si="49"/>
        <v>0</v>
      </c>
      <c r="M115" s="780">
        <f t="shared" si="49"/>
        <v>0</v>
      </c>
      <c r="N115" s="781">
        <f t="shared" si="49"/>
        <v>0</v>
      </c>
      <c r="O115" s="779">
        <f t="shared" si="49"/>
        <v>28302.7</v>
      </c>
      <c r="P115" s="780">
        <f t="shared" si="49"/>
        <v>139692.8</v>
      </c>
      <c r="Q115" s="781">
        <f t="shared" si="49"/>
        <v>167995.5</v>
      </c>
    </row>
    <row r="116" spans="1:17" s="13" customFormat="1" ht="12" customHeight="1">
      <c r="A116" s="774"/>
      <c r="B116" s="774"/>
      <c r="C116" s="782" t="s">
        <v>520</v>
      </c>
      <c r="D116" s="642"/>
      <c r="E116" s="642"/>
      <c r="F116" s="642"/>
      <c r="G116" s="545"/>
      <c r="H116" s="643"/>
      <c r="I116" s="783">
        <f>I119+I120+I124+I125+I128+I129+I133+I136+I137+I140+I141</f>
        <v>8013.799999999999</v>
      </c>
      <c r="J116" s="784">
        <f aca="true" t="shared" si="50" ref="J116:Q116">J119+J120+J124+J125+J128+J129+J133+J136+J137+J140+J141</f>
        <v>0</v>
      </c>
      <c r="K116" s="785">
        <f t="shared" si="50"/>
        <v>8013.799999999999</v>
      </c>
      <c r="L116" s="786">
        <f t="shared" si="50"/>
        <v>8013.799999999999</v>
      </c>
      <c r="M116" s="787">
        <f t="shared" si="50"/>
        <v>0</v>
      </c>
      <c r="N116" s="788">
        <f t="shared" si="50"/>
        <v>8013.799999999999</v>
      </c>
      <c r="O116" s="786">
        <f t="shared" si="50"/>
        <v>0</v>
      </c>
      <c r="P116" s="787">
        <f t="shared" si="50"/>
        <v>0</v>
      </c>
      <c r="Q116" s="788">
        <f t="shared" si="50"/>
        <v>0</v>
      </c>
    </row>
    <row r="117" spans="1:17" s="13" customFormat="1" ht="15.75" customHeight="1">
      <c r="A117" s="789" t="s">
        <v>281</v>
      </c>
      <c r="B117" s="790" t="s">
        <v>521</v>
      </c>
      <c r="C117" s="790"/>
      <c r="D117" s="791" t="s">
        <v>425</v>
      </c>
      <c r="E117" s="791" t="s">
        <v>455</v>
      </c>
      <c r="F117" s="791" t="s">
        <v>503</v>
      </c>
      <c r="G117" s="792" t="s">
        <v>428</v>
      </c>
      <c r="H117" s="793" t="s">
        <v>429</v>
      </c>
      <c r="I117" s="794">
        <f>I118+I119+I120</f>
        <v>30280.999999999996</v>
      </c>
      <c r="J117" s="795">
        <f>J118+J119+J120</f>
        <v>0</v>
      </c>
      <c r="K117" s="796">
        <f>K118+K119+K120</f>
        <v>30280.999999999996</v>
      </c>
      <c r="L117" s="797">
        <f aca="true" t="shared" si="51" ref="L117:Q117">L118+L119+L120</f>
        <v>4026.3999999999996</v>
      </c>
      <c r="M117" s="798">
        <f t="shared" si="51"/>
        <v>0</v>
      </c>
      <c r="N117" s="799">
        <f t="shared" si="51"/>
        <v>4026.3999999999996</v>
      </c>
      <c r="O117" s="797">
        <f t="shared" si="51"/>
        <v>26254.6</v>
      </c>
      <c r="P117" s="798">
        <f t="shared" si="51"/>
        <v>0</v>
      </c>
      <c r="Q117" s="799">
        <f t="shared" si="51"/>
        <v>26254.6</v>
      </c>
    </row>
    <row r="118" spans="1:17" s="13" customFormat="1" ht="12.75" customHeight="1">
      <c r="A118" s="789"/>
      <c r="B118" s="800" t="s">
        <v>281</v>
      </c>
      <c r="C118" s="801" t="s">
        <v>522</v>
      </c>
      <c r="D118" s="802" t="s">
        <v>425</v>
      </c>
      <c r="E118" s="802" t="s">
        <v>455</v>
      </c>
      <c r="F118" s="802" t="s">
        <v>503</v>
      </c>
      <c r="G118" s="803" t="s">
        <v>523</v>
      </c>
      <c r="H118" s="804" t="s">
        <v>445</v>
      </c>
      <c r="I118" s="805">
        <f aca="true" t="shared" si="52" ref="I118:J120">L118+O118</f>
        <v>26254.6</v>
      </c>
      <c r="J118" s="806">
        <f t="shared" si="52"/>
        <v>0</v>
      </c>
      <c r="K118" s="807">
        <f>I118+J118</f>
        <v>26254.6</v>
      </c>
      <c r="L118" s="808">
        <v>0</v>
      </c>
      <c r="M118" s="809"/>
      <c r="N118" s="810">
        <f>L118+M118</f>
        <v>0</v>
      </c>
      <c r="O118" s="808">
        <v>26254.6</v>
      </c>
      <c r="P118" s="809"/>
      <c r="Q118" s="810">
        <f>O118+P118</f>
        <v>26254.6</v>
      </c>
    </row>
    <row r="119" spans="1:17" s="13" customFormat="1" ht="15" customHeight="1">
      <c r="A119" s="789"/>
      <c r="B119" s="800"/>
      <c r="C119" s="801" t="s">
        <v>520</v>
      </c>
      <c r="D119" s="802"/>
      <c r="E119" s="802"/>
      <c r="F119" s="802"/>
      <c r="G119" s="811" t="s">
        <v>524</v>
      </c>
      <c r="H119" s="804"/>
      <c r="I119" s="805">
        <f t="shared" si="52"/>
        <v>3317.1</v>
      </c>
      <c r="J119" s="806">
        <f t="shared" si="52"/>
        <v>0</v>
      </c>
      <c r="K119" s="807">
        <f>I119+J119</f>
        <v>3317.1</v>
      </c>
      <c r="L119" s="808">
        <v>3317.1</v>
      </c>
      <c r="M119" s="809"/>
      <c r="N119" s="810">
        <f>L119+M119</f>
        <v>3317.1</v>
      </c>
      <c r="O119" s="808"/>
      <c r="P119" s="809"/>
      <c r="Q119" s="810"/>
    </row>
    <row r="120" spans="1:17" s="13" customFormat="1" ht="12.75" customHeight="1">
      <c r="A120" s="789"/>
      <c r="B120" s="800"/>
      <c r="C120" s="801" t="s">
        <v>525</v>
      </c>
      <c r="D120" s="812"/>
      <c r="E120" s="812"/>
      <c r="F120" s="812"/>
      <c r="G120" s="811"/>
      <c r="H120" s="804"/>
      <c r="I120" s="813">
        <f t="shared" si="52"/>
        <v>709.3</v>
      </c>
      <c r="J120" s="814">
        <f t="shared" si="52"/>
        <v>0</v>
      </c>
      <c r="K120" s="815">
        <f>I120+J120</f>
        <v>709.3</v>
      </c>
      <c r="L120" s="816">
        <v>709.3</v>
      </c>
      <c r="M120" s="817"/>
      <c r="N120" s="818">
        <f>L120+M120</f>
        <v>709.3</v>
      </c>
      <c r="O120" s="816"/>
      <c r="P120" s="817"/>
      <c r="Q120" s="818"/>
    </row>
    <row r="121" spans="1:17" s="13" customFormat="1" ht="15" customHeight="1">
      <c r="A121" s="789"/>
      <c r="B121" s="819" t="s">
        <v>526</v>
      </c>
      <c r="C121" s="819"/>
      <c r="D121" s="820" t="s">
        <v>425</v>
      </c>
      <c r="E121" s="820" t="s">
        <v>455</v>
      </c>
      <c r="F121" s="820" t="s">
        <v>503</v>
      </c>
      <c r="G121" s="766" t="s">
        <v>428</v>
      </c>
      <c r="H121" s="821" t="s">
        <v>429</v>
      </c>
      <c r="I121" s="822">
        <f>I122+I123+I124+I125</f>
        <v>1189.4</v>
      </c>
      <c r="J121" s="823">
        <f>J122+J123+J124+J125</f>
        <v>92881.8</v>
      </c>
      <c r="K121" s="824">
        <f>K122+K123+K124+K125</f>
        <v>94071.2</v>
      </c>
      <c r="L121" s="825">
        <f aca="true" t="shared" si="53" ref="L121:Q121">L122+L123+L124+L125</f>
        <v>1173.2</v>
      </c>
      <c r="M121" s="826">
        <f t="shared" si="53"/>
        <v>0</v>
      </c>
      <c r="N121" s="827">
        <f t="shared" si="53"/>
        <v>1173.2</v>
      </c>
      <c r="O121" s="825">
        <f t="shared" si="53"/>
        <v>16.2</v>
      </c>
      <c r="P121" s="826">
        <f t="shared" si="53"/>
        <v>92881.8</v>
      </c>
      <c r="Q121" s="827">
        <f t="shared" si="53"/>
        <v>92898</v>
      </c>
    </row>
    <row r="122" spans="1:17" s="13" customFormat="1" ht="12" customHeight="1">
      <c r="A122" s="789"/>
      <c r="B122" s="828" t="s">
        <v>281</v>
      </c>
      <c r="C122" s="801" t="s">
        <v>527</v>
      </c>
      <c r="D122" s="829" t="s">
        <v>425</v>
      </c>
      <c r="E122" s="829" t="s">
        <v>455</v>
      </c>
      <c r="F122" s="829" t="s">
        <v>503</v>
      </c>
      <c r="G122" s="803" t="s">
        <v>528</v>
      </c>
      <c r="H122" s="804" t="s">
        <v>445</v>
      </c>
      <c r="I122" s="805">
        <f aca="true" t="shared" si="54" ref="I122:J125">L122+O122</f>
        <v>0</v>
      </c>
      <c r="J122" s="806">
        <f t="shared" si="54"/>
        <v>0</v>
      </c>
      <c r="K122" s="807">
        <f>I122+J122</f>
        <v>0</v>
      </c>
      <c r="L122" s="808"/>
      <c r="M122" s="809"/>
      <c r="N122" s="810"/>
      <c r="O122" s="808"/>
      <c r="P122" s="809"/>
      <c r="Q122" s="810"/>
    </row>
    <row r="123" spans="1:17" s="13" customFormat="1" ht="11.25" customHeight="1">
      <c r="A123" s="789"/>
      <c r="B123" s="828"/>
      <c r="C123" s="801" t="s">
        <v>529</v>
      </c>
      <c r="D123" s="829"/>
      <c r="E123" s="829"/>
      <c r="F123" s="829"/>
      <c r="G123" s="803" t="s">
        <v>523</v>
      </c>
      <c r="H123" s="804"/>
      <c r="I123" s="805">
        <f t="shared" si="54"/>
        <v>16.2</v>
      </c>
      <c r="J123" s="806">
        <f t="shared" si="54"/>
        <v>92881.8</v>
      </c>
      <c r="K123" s="807">
        <f>I123+J123</f>
        <v>92898</v>
      </c>
      <c r="L123" s="808">
        <v>0</v>
      </c>
      <c r="M123" s="809"/>
      <c r="N123" s="810">
        <f>L123+M123</f>
        <v>0</v>
      </c>
      <c r="O123" s="808">
        <v>16.2</v>
      </c>
      <c r="P123" s="809">
        <v>92881.8</v>
      </c>
      <c r="Q123" s="810">
        <f>O123+P123</f>
        <v>92898</v>
      </c>
    </row>
    <row r="124" spans="1:17" s="13" customFormat="1" ht="12" customHeight="1">
      <c r="A124" s="789"/>
      <c r="B124" s="828"/>
      <c r="C124" s="801" t="s">
        <v>520</v>
      </c>
      <c r="D124" s="829"/>
      <c r="E124" s="829"/>
      <c r="F124" s="829"/>
      <c r="G124" s="803" t="s">
        <v>530</v>
      </c>
      <c r="H124" s="804"/>
      <c r="I124" s="805">
        <f t="shared" si="54"/>
        <v>938.2</v>
      </c>
      <c r="J124" s="806">
        <f t="shared" si="54"/>
        <v>0</v>
      </c>
      <c r="K124" s="807">
        <f>I124+J124</f>
        <v>938.2</v>
      </c>
      <c r="L124" s="808">
        <v>938.2</v>
      </c>
      <c r="M124" s="809"/>
      <c r="N124" s="810">
        <f>L124+M124</f>
        <v>938.2</v>
      </c>
      <c r="O124" s="808"/>
      <c r="P124" s="809"/>
      <c r="Q124" s="810"/>
    </row>
    <row r="125" spans="1:17" s="13" customFormat="1" ht="11.25" customHeight="1">
      <c r="A125" s="789"/>
      <c r="B125" s="828"/>
      <c r="C125" s="830" t="s">
        <v>531</v>
      </c>
      <c r="D125" s="829"/>
      <c r="E125" s="829"/>
      <c r="F125" s="829"/>
      <c r="G125" s="811" t="s">
        <v>532</v>
      </c>
      <c r="H125" s="804"/>
      <c r="I125" s="831">
        <f t="shared" si="54"/>
        <v>235</v>
      </c>
      <c r="J125" s="832">
        <f t="shared" si="54"/>
        <v>0</v>
      </c>
      <c r="K125" s="833">
        <f>I125+J125</f>
        <v>235</v>
      </c>
      <c r="L125" s="834">
        <v>235</v>
      </c>
      <c r="M125" s="835"/>
      <c r="N125" s="836">
        <f>L125+M125</f>
        <v>235</v>
      </c>
      <c r="O125" s="834"/>
      <c r="P125" s="835"/>
      <c r="Q125" s="836"/>
    </row>
    <row r="126" spans="1:17" s="13" customFormat="1" ht="16.5" customHeight="1">
      <c r="A126" s="789"/>
      <c r="B126" s="790" t="s">
        <v>533</v>
      </c>
      <c r="C126" s="790"/>
      <c r="D126" s="791" t="s">
        <v>425</v>
      </c>
      <c r="E126" s="791" t="s">
        <v>455</v>
      </c>
      <c r="F126" s="791" t="s">
        <v>503</v>
      </c>
      <c r="G126" s="792" t="s">
        <v>428</v>
      </c>
      <c r="H126" s="793" t="s">
        <v>534</v>
      </c>
      <c r="I126" s="794">
        <f>I127+I128+I129</f>
        <v>0</v>
      </c>
      <c r="J126" s="795">
        <f>J127+J128+J129</f>
        <v>34.2</v>
      </c>
      <c r="K126" s="796">
        <f>K127+K128+K129</f>
        <v>34.2</v>
      </c>
      <c r="L126" s="797">
        <f aca="true" t="shared" si="55" ref="L126:Q126">L127+L128+L129</f>
        <v>0</v>
      </c>
      <c r="M126" s="798">
        <f t="shared" si="55"/>
        <v>34.2</v>
      </c>
      <c r="N126" s="799">
        <f t="shared" si="55"/>
        <v>34.2</v>
      </c>
      <c r="O126" s="797">
        <f t="shared" si="55"/>
        <v>0</v>
      </c>
      <c r="P126" s="798">
        <f t="shared" si="55"/>
        <v>0</v>
      </c>
      <c r="Q126" s="799">
        <f t="shared" si="55"/>
        <v>0</v>
      </c>
    </row>
    <row r="127" spans="1:17" s="13" customFormat="1" ht="15" customHeight="1">
      <c r="A127" s="789"/>
      <c r="B127" s="837" t="s">
        <v>281</v>
      </c>
      <c r="C127" s="801" t="s">
        <v>535</v>
      </c>
      <c r="D127" s="812" t="s">
        <v>425</v>
      </c>
      <c r="E127" s="812" t="s">
        <v>455</v>
      </c>
      <c r="F127" s="812" t="s">
        <v>503</v>
      </c>
      <c r="G127" s="803" t="s">
        <v>536</v>
      </c>
      <c r="H127" s="804" t="s">
        <v>445</v>
      </c>
      <c r="I127" s="805">
        <f aca="true" t="shared" si="56" ref="I127:J129">L127+O127</f>
        <v>0</v>
      </c>
      <c r="J127" s="806">
        <f t="shared" si="56"/>
        <v>0</v>
      </c>
      <c r="K127" s="807">
        <f>I127+J127</f>
        <v>0</v>
      </c>
      <c r="L127" s="808">
        <v>0</v>
      </c>
      <c r="M127" s="809"/>
      <c r="N127" s="810">
        <f>L127+M127</f>
        <v>0</v>
      </c>
      <c r="O127" s="808">
        <v>0</v>
      </c>
      <c r="P127" s="809"/>
      <c r="Q127" s="810">
        <f>O127+P127</f>
        <v>0</v>
      </c>
    </row>
    <row r="128" spans="1:17" s="13" customFormat="1" ht="11.25" customHeight="1">
      <c r="A128" s="789"/>
      <c r="B128" s="837"/>
      <c r="C128" s="801" t="s">
        <v>520</v>
      </c>
      <c r="D128" s="812"/>
      <c r="E128" s="812"/>
      <c r="F128" s="812"/>
      <c r="G128" s="803" t="s">
        <v>524</v>
      </c>
      <c r="H128" s="804"/>
      <c r="I128" s="805">
        <f t="shared" si="56"/>
        <v>0</v>
      </c>
      <c r="J128" s="806">
        <f t="shared" si="56"/>
        <v>0</v>
      </c>
      <c r="K128" s="807">
        <f>I128+J128</f>
        <v>0</v>
      </c>
      <c r="L128" s="808">
        <v>0</v>
      </c>
      <c r="M128" s="809"/>
      <c r="N128" s="810">
        <f>L128+M128</f>
        <v>0</v>
      </c>
      <c r="O128" s="808"/>
      <c r="P128" s="809"/>
      <c r="Q128" s="810"/>
    </row>
    <row r="129" spans="1:17" s="13" customFormat="1" ht="13.5" customHeight="1">
      <c r="A129" s="789"/>
      <c r="B129" s="837"/>
      <c r="C129" s="801" t="s">
        <v>520</v>
      </c>
      <c r="D129" s="812"/>
      <c r="E129" s="812"/>
      <c r="F129" s="812"/>
      <c r="G129" s="699" t="s">
        <v>537</v>
      </c>
      <c r="H129" s="804"/>
      <c r="I129" s="813">
        <f t="shared" si="56"/>
        <v>0</v>
      </c>
      <c r="J129" s="814">
        <f t="shared" si="56"/>
        <v>34.2</v>
      </c>
      <c r="K129" s="815">
        <f>I129+J129</f>
        <v>34.2</v>
      </c>
      <c r="L129" s="816">
        <v>0</v>
      </c>
      <c r="M129" s="817">
        <v>34.2</v>
      </c>
      <c r="N129" s="818">
        <f>L129+M129</f>
        <v>34.2</v>
      </c>
      <c r="O129" s="816"/>
      <c r="P129" s="817"/>
      <c r="Q129" s="818"/>
    </row>
    <row r="130" spans="1:17" s="13" customFormat="1" ht="15" customHeight="1">
      <c r="A130" s="789"/>
      <c r="B130" s="819" t="s">
        <v>538</v>
      </c>
      <c r="C130" s="819"/>
      <c r="D130" s="820" t="s">
        <v>425</v>
      </c>
      <c r="E130" s="820" t="s">
        <v>455</v>
      </c>
      <c r="F130" s="820" t="s">
        <v>503</v>
      </c>
      <c r="G130" s="838" t="s">
        <v>428</v>
      </c>
      <c r="H130" s="821" t="s">
        <v>429</v>
      </c>
      <c r="I130" s="822">
        <f>I131+I132+I133</f>
        <v>3153.7</v>
      </c>
      <c r="J130" s="823">
        <f>J131+J132+J133</f>
        <v>19584.399999999998</v>
      </c>
      <c r="K130" s="824">
        <f>K131+K132+K133</f>
        <v>22738.1</v>
      </c>
      <c r="L130" s="825">
        <f aca="true" t="shared" si="57" ref="L130:Q130">L131+L132+L133</f>
        <v>1121.8</v>
      </c>
      <c r="M130" s="826">
        <f t="shared" si="57"/>
        <v>-406.2</v>
      </c>
      <c r="N130" s="827">
        <f t="shared" si="57"/>
        <v>715.5999999999999</v>
      </c>
      <c r="O130" s="825">
        <f t="shared" si="57"/>
        <v>2031.9</v>
      </c>
      <c r="P130" s="826">
        <f t="shared" si="57"/>
        <v>19990.6</v>
      </c>
      <c r="Q130" s="827">
        <f t="shared" si="57"/>
        <v>22022.5</v>
      </c>
    </row>
    <row r="131" spans="1:17" s="13" customFormat="1" ht="11.25" customHeight="1">
      <c r="A131" s="789"/>
      <c r="B131" s="800" t="s">
        <v>281</v>
      </c>
      <c r="C131" s="801" t="s">
        <v>539</v>
      </c>
      <c r="D131" s="812" t="s">
        <v>425</v>
      </c>
      <c r="E131" s="812" t="s">
        <v>455</v>
      </c>
      <c r="F131" s="812" t="s">
        <v>503</v>
      </c>
      <c r="G131" s="803" t="s">
        <v>540</v>
      </c>
      <c r="H131" s="804" t="s">
        <v>534</v>
      </c>
      <c r="I131" s="805">
        <f aca="true" t="shared" si="58" ref="I131:J133">L131+O131</f>
        <v>0</v>
      </c>
      <c r="J131" s="806">
        <f t="shared" si="58"/>
        <v>0</v>
      </c>
      <c r="K131" s="807">
        <f>I131+J131</f>
        <v>0</v>
      </c>
      <c r="L131" s="808">
        <v>0</v>
      </c>
      <c r="M131" s="809"/>
      <c r="N131" s="810">
        <f>L131+M131</f>
        <v>0</v>
      </c>
      <c r="O131" s="808">
        <v>0</v>
      </c>
      <c r="P131" s="809"/>
      <c r="Q131" s="810">
        <f>O131+P131</f>
        <v>0</v>
      </c>
    </row>
    <row r="132" spans="1:17" s="13" customFormat="1" ht="12.75" customHeight="1">
      <c r="A132" s="789"/>
      <c r="B132" s="800"/>
      <c r="C132" s="801" t="s">
        <v>541</v>
      </c>
      <c r="D132" s="812"/>
      <c r="E132" s="812"/>
      <c r="F132" s="812"/>
      <c r="G132" s="803" t="s">
        <v>542</v>
      </c>
      <c r="H132" s="804"/>
      <c r="I132" s="805">
        <f t="shared" si="58"/>
        <v>2031.9</v>
      </c>
      <c r="J132" s="806">
        <f t="shared" si="58"/>
        <v>19990.6</v>
      </c>
      <c r="K132" s="807">
        <f>I132+J132</f>
        <v>22022.5</v>
      </c>
      <c r="L132" s="808">
        <v>0</v>
      </c>
      <c r="M132" s="809"/>
      <c r="N132" s="810">
        <f>L132+M132</f>
        <v>0</v>
      </c>
      <c r="O132" s="808">
        <v>2031.9</v>
      </c>
      <c r="P132" s="809">
        <v>19990.6</v>
      </c>
      <c r="Q132" s="810">
        <f>O132+P132</f>
        <v>22022.5</v>
      </c>
    </row>
    <row r="133" spans="1:17" s="13" customFormat="1" ht="12.75" customHeight="1">
      <c r="A133" s="789"/>
      <c r="B133" s="800"/>
      <c r="C133" s="801" t="s">
        <v>520</v>
      </c>
      <c r="D133" s="812"/>
      <c r="E133" s="812"/>
      <c r="F133" s="812"/>
      <c r="G133" s="699" t="s">
        <v>543</v>
      </c>
      <c r="H133" s="804"/>
      <c r="I133" s="813">
        <f t="shared" si="58"/>
        <v>1121.8</v>
      </c>
      <c r="J133" s="814">
        <f t="shared" si="58"/>
        <v>-406.2</v>
      </c>
      <c r="K133" s="815">
        <f>I133+J133</f>
        <v>715.5999999999999</v>
      </c>
      <c r="L133" s="816">
        <v>1121.8</v>
      </c>
      <c r="M133" s="817">
        <v>-406.2</v>
      </c>
      <c r="N133" s="818">
        <f>L133+M133</f>
        <v>715.5999999999999</v>
      </c>
      <c r="O133" s="816"/>
      <c r="P133" s="817"/>
      <c r="Q133" s="818"/>
    </row>
    <row r="134" spans="1:17" s="13" customFormat="1" ht="21" customHeight="1" hidden="1">
      <c r="A134" s="789"/>
      <c r="B134" s="819" t="s">
        <v>544</v>
      </c>
      <c r="C134" s="819"/>
      <c r="D134" s="820" t="s">
        <v>425</v>
      </c>
      <c r="E134" s="820" t="s">
        <v>455</v>
      </c>
      <c r="F134" s="820" t="s">
        <v>503</v>
      </c>
      <c r="G134" s="838" t="s">
        <v>428</v>
      </c>
      <c r="H134" s="821" t="s">
        <v>534</v>
      </c>
      <c r="I134" s="822">
        <f>I135+I136+I137</f>
        <v>0</v>
      </c>
      <c r="J134" s="823">
        <f>J135+J136+J137</f>
        <v>0</v>
      </c>
      <c r="K134" s="824">
        <f>K135+K136+K137</f>
        <v>0</v>
      </c>
      <c r="L134" s="825">
        <f aca="true" t="shared" si="59" ref="L134:Q134">L135+L136+L137</f>
        <v>0</v>
      </c>
      <c r="M134" s="826">
        <f t="shared" si="59"/>
        <v>0</v>
      </c>
      <c r="N134" s="827">
        <f t="shared" si="59"/>
        <v>0</v>
      </c>
      <c r="O134" s="825">
        <f t="shared" si="59"/>
        <v>0</v>
      </c>
      <c r="P134" s="826">
        <f t="shared" si="59"/>
        <v>0</v>
      </c>
      <c r="Q134" s="827">
        <f t="shared" si="59"/>
        <v>0</v>
      </c>
    </row>
    <row r="135" spans="1:17" s="13" customFormat="1" ht="13.5" customHeight="1" hidden="1">
      <c r="A135" s="789"/>
      <c r="B135" s="837" t="s">
        <v>281</v>
      </c>
      <c r="C135" s="839" t="s">
        <v>519</v>
      </c>
      <c r="D135" s="812" t="s">
        <v>425</v>
      </c>
      <c r="E135" s="812" t="s">
        <v>455</v>
      </c>
      <c r="F135" s="812" t="s">
        <v>503</v>
      </c>
      <c r="G135" s="803" t="s">
        <v>523</v>
      </c>
      <c r="H135" s="804" t="s">
        <v>534</v>
      </c>
      <c r="I135" s="805"/>
      <c r="J135" s="806"/>
      <c r="K135" s="807"/>
      <c r="L135" s="808"/>
      <c r="M135" s="809"/>
      <c r="N135" s="810"/>
      <c r="O135" s="808"/>
      <c r="P135" s="809"/>
      <c r="Q135" s="810"/>
    </row>
    <row r="136" spans="1:17" s="13" customFormat="1" ht="14.25" customHeight="1" hidden="1">
      <c r="A136" s="789"/>
      <c r="B136" s="837"/>
      <c r="C136" s="801" t="s">
        <v>520</v>
      </c>
      <c r="D136" s="812"/>
      <c r="E136" s="812"/>
      <c r="F136" s="812"/>
      <c r="G136" s="803" t="s">
        <v>524</v>
      </c>
      <c r="H136" s="804"/>
      <c r="I136" s="805"/>
      <c r="J136" s="806"/>
      <c r="K136" s="807"/>
      <c r="L136" s="808"/>
      <c r="M136" s="809"/>
      <c r="N136" s="810"/>
      <c r="O136" s="808"/>
      <c r="P136" s="809"/>
      <c r="Q136" s="810"/>
    </row>
    <row r="137" spans="1:17" s="13" customFormat="1" ht="14.25" customHeight="1" hidden="1">
      <c r="A137" s="789"/>
      <c r="B137" s="837"/>
      <c r="C137" s="801" t="s">
        <v>520</v>
      </c>
      <c r="D137" s="812"/>
      <c r="E137" s="812"/>
      <c r="F137" s="812"/>
      <c r="G137" s="699" t="s">
        <v>537</v>
      </c>
      <c r="H137" s="804"/>
      <c r="I137" s="813"/>
      <c r="J137" s="814"/>
      <c r="K137" s="815"/>
      <c r="L137" s="816"/>
      <c r="M137" s="817"/>
      <c r="N137" s="818"/>
      <c r="O137" s="816"/>
      <c r="P137" s="817"/>
      <c r="Q137" s="818"/>
    </row>
    <row r="138" spans="1:17" s="13" customFormat="1" ht="22.5" customHeight="1">
      <c r="A138" s="789"/>
      <c r="B138" s="819" t="s">
        <v>545</v>
      </c>
      <c r="C138" s="819"/>
      <c r="D138" s="820" t="s">
        <v>425</v>
      </c>
      <c r="E138" s="820" t="s">
        <v>455</v>
      </c>
      <c r="F138" s="820" t="s">
        <v>503</v>
      </c>
      <c r="G138" s="838" t="s">
        <v>428</v>
      </c>
      <c r="H138" s="821" t="s">
        <v>429</v>
      </c>
      <c r="I138" s="822">
        <f>I139+I140+I141</f>
        <v>1692.4</v>
      </c>
      <c r="J138" s="823">
        <f>J139+J140+J141</f>
        <v>27192.4</v>
      </c>
      <c r="K138" s="824">
        <f>K139+K140+K141</f>
        <v>28884.800000000003</v>
      </c>
      <c r="L138" s="825">
        <f aca="true" t="shared" si="60" ref="L138:Q138">L139+L140+L141</f>
        <v>1692.4</v>
      </c>
      <c r="M138" s="826">
        <f t="shared" si="60"/>
        <v>372</v>
      </c>
      <c r="N138" s="827">
        <f t="shared" si="60"/>
        <v>2064.4</v>
      </c>
      <c r="O138" s="825">
        <f t="shared" si="60"/>
        <v>0</v>
      </c>
      <c r="P138" s="826">
        <f t="shared" si="60"/>
        <v>26820.4</v>
      </c>
      <c r="Q138" s="827">
        <f t="shared" si="60"/>
        <v>26820.4</v>
      </c>
    </row>
    <row r="139" spans="1:17" s="13" customFormat="1" ht="11.25" customHeight="1">
      <c r="A139" s="789"/>
      <c r="B139" s="840" t="s">
        <v>281</v>
      </c>
      <c r="C139" s="801" t="s">
        <v>546</v>
      </c>
      <c r="D139" s="829" t="s">
        <v>425</v>
      </c>
      <c r="E139" s="829" t="s">
        <v>455</v>
      </c>
      <c r="F139" s="829" t="s">
        <v>503</v>
      </c>
      <c r="G139" s="803" t="s">
        <v>523</v>
      </c>
      <c r="H139" s="804" t="s">
        <v>445</v>
      </c>
      <c r="I139" s="805">
        <f aca="true" t="shared" si="61" ref="I139:J141">L139+O139</f>
        <v>0</v>
      </c>
      <c r="J139" s="806">
        <f t="shared" si="61"/>
        <v>26820.4</v>
      </c>
      <c r="K139" s="807">
        <f>I139+J139</f>
        <v>26820.4</v>
      </c>
      <c r="L139" s="808">
        <v>0</v>
      </c>
      <c r="M139" s="809"/>
      <c r="N139" s="810">
        <f>L139+M139</f>
        <v>0</v>
      </c>
      <c r="O139" s="808">
        <v>0</v>
      </c>
      <c r="P139" s="809">
        <v>26820.4</v>
      </c>
      <c r="Q139" s="810">
        <f>O139+P139</f>
        <v>26820.4</v>
      </c>
    </row>
    <row r="140" spans="1:17" s="13" customFormat="1" ht="12.75" customHeight="1">
      <c r="A140" s="789"/>
      <c r="B140" s="840"/>
      <c r="C140" s="801" t="s">
        <v>520</v>
      </c>
      <c r="D140" s="829"/>
      <c r="E140" s="829"/>
      <c r="F140" s="829"/>
      <c r="G140" s="803" t="s">
        <v>547</v>
      </c>
      <c r="H140" s="804"/>
      <c r="I140" s="805">
        <f t="shared" si="61"/>
        <v>1039.7</v>
      </c>
      <c r="J140" s="806">
        <f t="shared" si="61"/>
        <v>372</v>
      </c>
      <c r="K140" s="807">
        <f>I140+J140</f>
        <v>1411.7</v>
      </c>
      <c r="L140" s="808">
        <v>1039.7</v>
      </c>
      <c r="M140" s="809">
        <v>372</v>
      </c>
      <c r="N140" s="810">
        <f>L140+M140</f>
        <v>1411.7</v>
      </c>
      <c r="O140" s="808"/>
      <c r="P140" s="809"/>
      <c r="Q140" s="810"/>
    </row>
    <row r="141" spans="1:17" s="13" customFormat="1" ht="15" customHeight="1">
      <c r="A141" s="789"/>
      <c r="B141" s="840"/>
      <c r="C141" s="830" t="s">
        <v>531</v>
      </c>
      <c r="D141" s="829"/>
      <c r="E141" s="829"/>
      <c r="F141" s="829"/>
      <c r="G141" s="841" t="s">
        <v>532</v>
      </c>
      <c r="H141" s="804"/>
      <c r="I141" s="831">
        <f t="shared" si="61"/>
        <v>652.7</v>
      </c>
      <c r="J141" s="832">
        <f t="shared" si="61"/>
        <v>0</v>
      </c>
      <c r="K141" s="833">
        <f>I141+J141</f>
        <v>652.7</v>
      </c>
      <c r="L141" s="834">
        <v>652.7</v>
      </c>
      <c r="M141" s="835"/>
      <c r="N141" s="836">
        <f>L141+M141</f>
        <v>652.7</v>
      </c>
      <c r="O141" s="834"/>
      <c r="P141" s="835"/>
      <c r="Q141" s="836"/>
    </row>
    <row r="142" spans="1:17" s="13" customFormat="1" ht="18.75" customHeight="1">
      <c r="A142" s="842" t="s">
        <v>548</v>
      </c>
      <c r="B142" s="842"/>
      <c r="C142" s="842"/>
      <c r="D142" s="843" t="s">
        <v>425</v>
      </c>
      <c r="E142" s="843" t="s">
        <v>455</v>
      </c>
      <c r="F142" s="843" t="s">
        <v>549</v>
      </c>
      <c r="G142" s="844" t="s">
        <v>428</v>
      </c>
      <c r="H142" s="845" t="s">
        <v>429</v>
      </c>
      <c r="I142" s="846">
        <f>I143</f>
        <v>130</v>
      </c>
      <c r="J142" s="847">
        <f>J143</f>
        <v>0</v>
      </c>
      <c r="K142" s="848">
        <f>K143</f>
        <v>130</v>
      </c>
      <c r="L142" s="849">
        <f aca="true" t="shared" si="62" ref="L142:Q142">L143</f>
        <v>130</v>
      </c>
      <c r="M142" s="850">
        <f t="shared" si="62"/>
        <v>0</v>
      </c>
      <c r="N142" s="851">
        <f t="shared" si="62"/>
        <v>130</v>
      </c>
      <c r="O142" s="849">
        <f t="shared" si="62"/>
        <v>0</v>
      </c>
      <c r="P142" s="850">
        <f t="shared" si="62"/>
        <v>0</v>
      </c>
      <c r="Q142" s="851">
        <f t="shared" si="62"/>
        <v>0</v>
      </c>
    </row>
    <row r="143" spans="1:17" s="13" customFormat="1" ht="27.75" customHeight="1">
      <c r="A143" s="852" t="s">
        <v>512</v>
      </c>
      <c r="B143" s="853" t="s">
        <v>550</v>
      </c>
      <c r="C143" s="853"/>
      <c r="D143" s="854" t="s">
        <v>425</v>
      </c>
      <c r="E143" s="854" t="s">
        <v>455</v>
      </c>
      <c r="F143" s="855" t="s">
        <v>549</v>
      </c>
      <c r="G143" s="856" t="s">
        <v>551</v>
      </c>
      <c r="H143" s="857" t="s">
        <v>552</v>
      </c>
      <c r="I143" s="710">
        <f>L143+O143</f>
        <v>130</v>
      </c>
      <c r="J143" s="711">
        <f>M143+P143</f>
        <v>0</v>
      </c>
      <c r="K143" s="712">
        <f>I143+J143</f>
        <v>130</v>
      </c>
      <c r="L143" s="713">
        <v>130</v>
      </c>
      <c r="M143" s="714"/>
      <c r="N143" s="715">
        <f>L143+M143</f>
        <v>130</v>
      </c>
      <c r="O143" s="713"/>
      <c r="P143" s="714"/>
      <c r="Q143" s="715"/>
    </row>
    <row r="144" spans="1:17" s="13" customFormat="1" ht="4.5" customHeight="1">
      <c r="A144" s="858"/>
      <c r="B144" s="859"/>
      <c r="C144" s="860"/>
      <c r="D144" s="861"/>
      <c r="E144" s="861"/>
      <c r="F144" s="862"/>
      <c r="G144" s="863"/>
      <c r="H144" s="864"/>
      <c r="I144" s="722"/>
      <c r="J144" s="723"/>
      <c r="K144" s="722"/>
      <c r="L144" s="723"/>
      <c r="M144" s="723"/>
      <c r="N144" s="723"/>
      <c r="O144" s="722"/>
      <c r="P144" s="722"/>
      <c r="Q144" s="722"/>
    </row>
    <row r="145" spans="1:17" s="13" customFormat="1" ht="3" customHeight="1">
      <c r="A145" s="865"/>
      <c r="B145" s="866"/>
      <c r="C145" s="867"/>
      <c r="D145" s="868"/>
      <c r="E145" s="868"/>
      <c r="F145" s="869"/>
      <c r="G145" s="870"/>
      <c r="H145" s="871"/>
      <c r="I145" s="616"/>
      <c r="J145" s="616"/>
      <c r="K145" s="616"/>
      <c r="L145" s="616"/>
      <c r="M145" s="616"/>
      <c r="N145" s="616"/>
      <c r="O145" s="616"/>
      <c r="P145" s="616"/>
      <c r="Q145" s="616"/>
    </row>
    <row r="146" spans="1:17" s="13" customFormat="1" ht="24" customHeight="1">
      <c r="A146" s="762" t="s">
        <v>553</v>
      </c>
      <c r="B146" s="762"/>
      <c r="C146" s="762"/>
      <c r="D146" s="729" t="s">
        <v>425</v>
      </c>
      <c r="E146" s="730" t="s">
        <v>460</v>
      </c>
      <c r="F146" s="731" t="s">
        <v>427</v>
      </c>
      <c r="G146" s="872" t="s">
        <v>428</v>
      </c>
      <c r="H146" s="733" t="s">
        <v>429</v>
      </c>
      <c r="I146" s="97">
        <f aca="true" t="shared" si="63" ref="I146:Q146">I148+I159+I185</f>
        <v>27039.6</v>
      </c>
      <c r="J146" s="98">
        <f t="shared" si="63"/>
        <v>30993</v>
      </c>
      <c r="K146" s="99">
        <f t="shared" si="63"/>
        <v>58032.6</v>
      </c>
      <c r="L146" s="734">
        <f t="shared" si="63"/>
        <v>24676.1</v>
      </c>
      <c r="M146" s="735">
        <f t="shared" si="63"/>
        <v>3102.1000000000004</v>
      </c>
      <c r="N146" s="736">
        <f t="shared" si="63"/>
        <v>27778.2</v>
      </c>
      <c r="O146" s="734">
        <f t="shared" si="63"/>
        <v>2363.5</v>
      </c>
      <c r="P146" s="735">
        <f t="shared" si="63"/>
        <v>27890.9</v>
      </c>
      <c r="Q146" s="736">
        <f t="shared" si="63"/>
        <v>30254.4</v>
      </c>
    </row>
    <row r="147" spans="1:17" s="13" customFormat="1" ht="17.25" customHeight="1">
      <c r="A147" s="873" t="s">
        <v>430</v>
      </c>
      <c r="B147" s="873"/>
      <c r="C147" s="873"/>
      <c r="D147" s="874"/>
      <c r="E147" s="875"/>
      <c r="F147" s="876"/>
      <c r="G147" s="877"/>
      <c r="H147" s="878"/>
      <c r="I147" s="879">
        <f>I146/I411</f>
        <v>0.04532394613142496</v>
      </c>
      <c r="J147" s="880"/>
      <c r="K147" s="881">
        <f>K146/K411</f>
        <v>0.07540524442522545</v>
      </c>
      <c r="L147" s="882">
        <f>L146/L411</f>
        <v>0.07526062499980937</v>
      </c>
      <c r="M147" s="883"/>
      <c r="N147" s="884">
        <f>N146/N411</f>
        <v>0.08380141578663948</v>
      </c>
      <c r="O147" s="882">
        <f>O146/O411</f>
        <v>0.008795727736221205</v>
      </c>
      <c r="P147" s="883"/>
      <c r="Q147" s="884">
        <f>Q146/Q411</f>
        <v>0.069052988692249</v>
      </c>
    </row>
    <row r="148" spans="1:17" s="13" customFormat="1" ht="21.75" customHeight="1">
      <c r="A148" s="885" t="s">
        <v>554</v>
      </c>
      <c r="B148" s="885"/>
      <c r="C148" s="885"/>
      <c r="D148" s="886" t="s">
        <v>425</v>
      </c>
      <c r="E148" s="886" t="s">
        <v>460</v>
      </c>
      <c r="F148" s="887" t="s">
        <v>426</v>
      </c>
      <c r="G148" s="887" t="s">
        <v>428</v>
      </c>
      <c r="H148" s="888" t="s">
        <v>429</v>
      </c>
      <c r="I148" s="889">
        <f>I149</f>
        <v>7449.8</v>
      </c>
      <c r="J148" s="890">
        <f>J149</f>
        <v>-1245.3</v>
      </c>
      <c r="K148" s="891">
        <f>K149</f>
        <v>6204.5</v>
      </c>
      <c r="L148" s="892">
        <f aca="true" t="shared" si="64" ref="L148:Q148">L149</f>
        <v>5086.3</v>
      </c>
      <c r="M148" s="893">
        <f t="shared" si="64"/>
        <v>-95.3</v>
      </c>
      <c r="N148" s="894">
        <f t="shared" si="64"/>
        <v>4991</v>
      </c>
      <c r="O148" s="892">
        <f t="shared" si="64"/>
        <v>2363.5</v>
      </c>
      <c r="P148" s="893">
        <f t="shared" si="64"/>
        <v>-1150</v>
      </c>
      <c r="Q148" s="894">
        <f t="shared" si="64"/>
        <v>1213.5</v>
      </c>
    </row>
    <row r="149" spans="1:17" s="13" customFormat="1" ht="13.5" customHeight="1">
      <c r="A149" s="895" t="s">
        <v>555</v>
      </c>
      <c r="B149" s="896" t="s">
        <v>556</v>
      </c>
      <c r="C149" s="896"/>
      <c r="D149" s="897" t="s">
        <v>425</v>
      </c>
      <c r="E149" s="897" t="s">
        <v>460</v>
      </c>
      <c r="F149" s="897" t="s">
        <v>426</v>
      </c>
      <c r="G149" s="897" t="s">
        <v>428</v>
      </c>
      <c r="H149" s="898" t="s">
        <v>429</v>
      </c>
      <c r="I149" s="899">
        <f>I150+I153</f>
        <v>7449.8</v>
      </c>
      <c r="J149" s="900">
        <f>J150+J153</f>
        <v>-1245.3</v>
      </c>
      <c r="K149" s="901">
        <f>K150+K153</f>
        <v>6204.5</v>
      </c>
      <c r="L149" s="664">
        <f aca="true" t="shared" si="65" ref="L149:Q149">L150+L153</f>
        <v>5086.3</v>
      </c>
      <c r="M149" s="665">
        <f t="shared" si="65"/>
        <v>-95.3</v>
      </c>
      <c r="N149" s="666">
        <f t="shared" si="65"/>
        <v>4991</v>
      </c>
      <c r="O149" s="664">
        <f t="shared" si="65"/>
        <v>2363.5</v>
      </c>
      <c r="P149" s="665">
        <f t="shared" si="65"/>
        <v>-1150</v>
      </c>
      <c r="Q149" s="666">
        <f t="shared" si="65"/>
        <v>1213.5</v>
      </c>
    </row>
    <row r="150" spans="1:17" s="13" customFormat="1" ht="13.5" customHeight="1">
      <c r="A150" s="895"/>
      <c r="B150" s="902" t="s">
        <v>557</v>
      </c>
      <c r="C150" s="902"/>
      <c r="D150" s="903">
        <v>892</v>
      </c>
      <c r="E150" s="904" t="s">
        <v>460</v>
      </c>
      <c r="F150" s="905" t="s">
        <v>426</v>
      </c>
      <c r="G150" s="905" t="s">
        <v>428</v>
      </c>
      <c r="H150" s="906" t="s">
        <v>429</v>
      </c>
      <c r="I150" s="646">
        <f>I151+I152</f>
        <v>4345.5</v>
      </c>
      <c r="J150" s="647">
        <f>J151+J152</f>
        <v>0</v>
      </c>
      <c r="K150" s="648">
        <f>K151+K152</f>
        <v>4345.5</v>
      </c>
      <c r="L150" s="649">
        <f aca="true" t="shared" si="66" ref="L150:Q150">L151+L152</f>
        <v>3193</v>
      </c>
      <c r="M150" s="650">
        <f t="shared" si="66"/>
        <v>0</v>
      </c>
      <c r="N150" s="651">
        <f t="shared" si="66"/>
        <v>3193</v>
      </c>
      <c r="O150" s="649">
        <f t="shared" si="66"/>
        <v>1152.5</v>
      </c>
      <c r="P150" s="650">
        <f t="shared" si="66"/>
        <v>0</v>
      </c>
      <c r="Q150" s="651">
        <f t="shared" si="66"/>
        <v>1152.5</v>
      </c>
    </row>
    <row r="151" spans="1:17" s="13" customFormat="1" ht="21" customHeight="1">
      <c r="A151" s="895"/>
      <c r="B151" s="907" t="s">
        <v>281</v>
      </c>
      <c r="C151" s="296" t="s">
        <v>558</v>
      </c>
      <c r="D151" s="908">
        <v>892</v>
      </c>
      <c r="E151" s="909" t="s">
        <v>460</v>
      </c>
      <c r="F151" s="909" t="s">
        <v>426</v>
      </c>
      <c r="G151" s="910" t="s">
        <v>559</v>
      </c>
      <c r="H151" s="911" t="s">
        <v>445</v>
      </c>
      <c r="I151" s="805">
        <f>L151+O151</f>
        <v>3193</v>
      </c>
      <c r="J151" s="806">
        <f>M151+P151</f>
        <v>0</v>
      </c>
      <c r="K151" s="807">
        <f>I151+J151</f>
        <v>3193</v>
      </c>
      <c r="L151" s="808">
        <v>3193</v>
      </c>
      <c r="M151" s="809"/>
      <c r="N151" s="810">
        <f>L151+M151</f>
        <v>3193</v>
      </c>
      <c r="O151" s="808"/>
      <c r="P151" s="809"/>
      <c r="Q151" s="810"/>
    </row>
    <row r="152" spans="1:17" s="13" customFormat="1" ht="33.75" customHeight="1">
      <c r="A152" s="895"/>
      <c r="B152" s="907"/>
      <c r="C152" s="354" t="s">
        <v>560</v>
      </c>
      <c r="D152" s="908"/>
      <c r="E152" s="909"/>
      <c r="F152" s="909"/>
      <c r="G152" s="912" t="s">
        <v>561</v>
      </c>
      <c r="H152" s="913" t="s">
        <v>445</v>
      </c>
      <c r="I152" s="805">
        <f>L152+O152</f>
        <v>1152.5</v>
      </c>
      <c r="J152" s="806">
        <f>M152+P152</f>
        <v>0</v>
      </c>
      <c r="K152" s="807">
        <f>I152+J152</f>
        <v>1152.5</v>
      </c>
      <c r="L152" s="808"/>
      <c r="M152" s="809"/>
      <c r="N152" s="810">
        <f>L152+M152</f>
        <v>0</v>
      </c>
      <c r="O152" s="808">
        <v>1152.5</v>
      </c>
      <c r="P152" s="809"/>
      <c r="Q152" s="810">
        <f>O152+P152</f>
        <v>1152.5</v>
      </c>
    </row>
    <row r="153" spans="1:17" s="13" customFormat="1" ht="14.25" customHeight="1">
      <c r="A153" s="895"/>
      <c r="B153" s="914" t="s">
        <v>562</v>
      </c>
      <c r="C153" s="914"/>
      <c r="D153" s="915">
        <v>892</v>
      </c>
      <c r="E153" s="916" t="s">
        <v>460</v>
      </c>
      <c r="F153" s="917" t="s">
        <v>426</v>
      </c>
      <c r="G153" s="917" t="s">
        <v>428</v>
      </c>
      <c r="H153" s="918" t="s">
        <v>445</v>
      </c>
      <c r="I153" s="919">
        <f>I154+I155+I156+I157</f>
        <v>3104.3</v>
      </c>
      <c r="J153" s="920">
        <f aca="true" t="shared" si="67" ref="J153:Q153">J154+J155+J156+J157</f>
        <v>-1245.3</v>
      </c>
      <c r="K153" s="921">
        <f t="shared" si="67"/>
        <v>1859</v>
      </c>
      <c r="L153" s="922">
        <f t="shared" si="67"/>
        <v>1893.3</v>
      </c>
      <c r="M153" s="923">
        <f t="shared" si="67"/>
        <v>-95.3</v>
      </c>
      <c r="N153" s="924">
        <f t="shared" si="67"/>
        <v>1798</v>
      </c>
      <c r="O153" s="922">
        <f t="shared" si="67"/>
        <v>1211</v>
      </c>
      <c r="P153" s="923">
        <f t="shared" si="67"/>
        <v>-1150</v>
      </c>
      <c r="Q153" s="924">
        <f t="shared" si="67"/>
        <v>61</v>
      </c>
    </row>
    <row r="154" spans="1:17" s="13" customFormat="1" ht="15" customHeight="1">
      <c r="A154" s="895"/>
      <c r="B154" s="907" t="s">
        <v>281</v>
      </c>
      <c r="C154" s="925" t="s">
        <v>563</v>
      </c>
      <c r="D154" s="926">
        <v>892</v>
      </c>
      <c r="E154" s="927" t="s">
        <v>460</v>
      </c>
      <c r="F154" s="928" t="s">
        <v>426</v>
      </c>
      <c r="G154" s="802" t="s">
        <v>532</v>
      </c>
      <c r="H154" s="913" t="s">
        <v>445</v>
      </c>
      <c r="I154" s="805">
        <f aca="true" t="shared" si="68" ref="I154:J156">L154+O154</f>
        <v>1768</v>
      </c>
      <c r="J154" s="806">
        <f t="shared" si="68"/>
        <v>30</v>
      </c>
      <c r="K154" s="807">
        <f>I154+J154</f>
        <v>1798</v>
      </c>
      <c r="L154" s="808">
        <v>1768</v>
      </c>
      <c r="M154" s="809">
        <v>30</v>
      </c>
      <c r="N154" s="810">
        <f>L154+M154</f>
        <v>1798</v>
      </c>
      <c r="O154" s="808"/>
      <c r="P154" s="809"/>
      <c r="Q154" s="810"/>
    </row>
    <row r="155" spans="1:17" s="13" customFormat="1" ht="12.75" customHeight="1">
      <c r="A155" s="895"/>
      <c r="B155" s="907"/>
      <c r="C155" s="929" t="s">
        <v>564</v>
      </c>
      <c r="D155" s="926"/>
      <c r="E155" s="927"/>
      <c r="F155" s="927"/>
      <c r="G155" s="812" t="s">
        <v>565</v>
      </c>
      <c r="H155" s="913" t="s">
        <v>445</v>
      </c>
      <c r="I155" s="805">
        <f t="shared" si="68"/>
        <v>61</v>
      </c>
      <c r="J155" s="806">
        <f t="shared" si="68"/>
        <v>0</v>
      </c>
      <c r="K155" s="807">
        <f>I155+J155</f>
        <v>61</v>
      </c>
      <c r="L155" s="808">
        <v>0</v>
      </c>
      <c r="M155" s="809"/>
      <c r="N155" s="810">
        <f>L155+M155</f>
        <v>0</v>
      </c>
      <c r="O155" s="808">
        <v>61</v>
      </c>
      <c r="P155" s="809"/>
      <c r="Q155" s="818">
        <f>O155+P155</f>
        <v>61</v>
      </c>
    </row>
    <row r="156" spans="1:17" s="13" customFormat="1" ht="12.75" customHeight="1">
      <c r="A156" s="895"/>
      <c r="B156" s="907"/>
      <c r="C156" s="929"/>
      <c r="D156" s="926"/>
      <c r="E156" s="927"/>
      <c r="F156" s="927"/>
      <c r="G156" s="927"/>
      <c r="H156" s="930" t="s">
        <v>534</v>
      </c>
      <c r="I156" s="813">
        <f t="shared" si="68"/>
        <v>1150</v>
      </c>
      <c r="J156" s="814">
        <f t="shared" si="68"/>
        <v>-1150</v>
      </c>
      <c r="K156" s="815">
        <f>I156+J156</f>
        <v>0</v>
      </c>
      <c r="L156" s="816">
        <v>0</v>
      </c>
      <c r="M156" s="817"/>
      <c r="N156" s="818">
        <f>L156+M156</f>
        <v>0</v>
      </c>
      <c r="O156" s="816">
        <v>1150</v>
      </c>
      <c r="P156" s="817">
        <v>-1150</v>
      </c>
      <c r="Q156" s="818">
        <f>O156+P156</f>
        <v>0</v>
      </c>
    </row>
    <row r="157" spans="1:17" s="13" customFormat="1" ht="21.75" customHeight="1">
      <c r="A157" s="895"/>
      <c r="B157" s="907"/>
      <c r="C157" s="931" t="s">
        <v>566</v>
      </c>
      <c r="D157" s="926"/>
      <c r="E157" s="927"/>
      <c r="F157" s="927"/>
      <c r="G157" s="917" t="s">
        <v>428</v>
      </c>
      <c r="H157" s="918" t="s">
        <v>429</v>
      </c>
      <c r="I157" s="919">
        <f>I158</f>
        <v>125.3</v>
      </c>
      <c r="J157" s="920">
        <f aca="true" t="shared" si="69" ref="J157:Q157">J158</f>
        <v>-125.3</v>
      </c>
      <c r="K157" s="921">
        <f t="shared" si="69"/>
        <v>0</v>
      </c>
      <c r="L157" s="922">
        <f t="shared" si="69"/>
        <v>125.3</v>
      </c>
      <c r="M157" s="923">
        <f t="shared" si="69"/>
        <v>-125.3</v>
      </c>
      <c r="N157" s="924">
        <f t="shared" si="69"/>
        <v>0</v>
      </c>
      <c r="O157" s="922">
        <f t="shared" si="69"/>
        <v>0</v>
      </c>
      <c r="P157" s="923">
        <f t="shared" si="69"/>
        <v>0</v>
      </c>
      <c r="Q157" s="932">
        <f t="shared" si="69"/>
        <v>0</v>
      </c>
    </row>
    <row r="158" spans="1:17" s="13" customFormat="1" ht="13.5" customHeight="1">
      <c r="A158" s="895"/>
      <c r="B158" s="907"/>
      <c r="C158" s="933" t="s">
        <v>567</v>
      </c>
      <c r="D158" s="926"/>
      <c r="E158" s="927"/>
      <c r="F158" s="927"/>
      <c r="G158" s="934" t="s">
        <v>568</v>
      </c>
      <c r="H158" s="913" t="s">
        <v>445</v>
      </c>
      <c r="I158" s="805">
        <f>L158+O158</f>
        <v>125.3</v>
      </c>
      <c r="J158" s="806">
        <f>M158+P158</f>
        <v>-125.3</v>
      </c>
      <c r="K158" s="807">
        <f>I158+J158</f>
        <v>0</v>
      </c>
      <c r="L158" s="808">
        <v>125.3</v>
      </c>
      <c r="M158" s="809">
        <v>-125.3</v>
      </c>
      <c r="N158" s="810">
        <f>L158+M158</f>
        <v>0</v>
      </c>
      <c r="O158" s="808"/>
      <c r="P158" s="809"/>
      <c r="Q158" s="810">
        <f>O158+P158</f>
        <v>0</v>
      </c>
    </row>
    <row r="159" spans="1:17" s="13" customFormat="1" ht="21" customHeight="1">
      <c r="A159" s="885" t="s">
        <v>569</v>
      </c>
      <c r="B159" s="885"/>
      <c r="C159" s="885"/>
      <c r="D159" s="887" t="s">
        <v>425</v>
      </c>
      <c r="E159" s="886" t="s">
        <v>460</v>
      </c>
      <c r="F159" s="887" t="s">
        <v>439</v>
      </c>
      <c r="G159" s="887" t="s">
        <v>428</v>
      </c>
      <c r="H159" s="935" t="s">
        <v>429</v>
      </c>
      <c r="I159" s="936">
        <f>I160+I165+I168+I173</f>
        <v>14129.8</v>
      </c>
      <c r="J159" s="937">
        <f>J160+J165+J168+J173</f>
        <v>13324.7</v>
      </c>
      <c r="K159" s="938">
        <f>K160+K165+K168+K173</f>
        <v>27454.5</v>
      </c>
      <c r="L159" s="939">
        <f aca="true" t="shared" si="70" ref="L159:Q159">L160+L165+L168+L173</f>
        <v>14129.8</v>
      </c>
      <c r="M159" s="940">
        <f t="shared" si="70"/>
        <v>-232.1</v>
      </c>
      <c r="N159" s="941">
        <f t="shared" si="70"/>
        <v>13897.7</v>
      </c>
      <c r="O159" s="939">
        <f t="shared" si="70"/>
        <v>0</v>
      </c>
      <c r="P159" s="940">
        <f t="shared" si="70"/>
        <v>13556.800000000001</v>
      </c>
      <c r="Q159" s="941">
        <f t="shared" si="70"/>
        <v>13556.800000000001</v>
      </c>
    </row>
    <row r="160" spans="1:17" s="13" customFormat="1" ht="15.75" customHeight="1">
      <c r="A160" s="942" t="s">
        <v>555</v>
      </c>
      <c r="B160" s="943" t="s">
        <v>570</v>
      </c>
      <c r="C160" s="943"/>
      <c r="D160" s="944">
        <v>892</v>
      </c>
      <c r="E160" s="944" t="s">
        <v>460</v>
      </c>
      <c r="F160" s="944" t="s">
        <v>439</v>
      </c>
      <c r="G160" s="944" t="s">
        <v>571</v>
      </c>
      <c r="H160" s="945" t="s">
        <v>429</v>
      </c>
      <c r="I160" s="946">
        <f>I161+I162+I163+I164</f>
        <v>6399</v>
      </c>
      <c r="J160" s="947">
        <f>J161+J162+J163+J164</f>
        <v>216.5</v>
      </c>
      <c r="K160" s="948">
        <f>K161+K162+K163+K164</f>
        <v>6615.5</v>
      </c>
      <c r="L160" s="949">
        <f aca="true" t="shared" si="71" ref="L160:Q160">L161+L162+L163+L164</f>
        <v>6399</v>
      </c>
      <c r="M160" s="950">
        <f t="shared" si="71"/>
        <v>216.5</v>
      </c>
      <c r="N160" s="951">
        <f t="shared" si="71"/>
        <v>6615.5</v>
      </c>
      <c r="O160" s="949">
        <f t="shared" si="71"/>
        <v>0</v>
      </c>
      <c r="P160" s="950">
        <f t="shared" si="71"/>
        <v>0</v>
      </c>
      <c r="Q160" s="951">
        <f t="shared" si="71"/>
        <v>0</v>
      </c>
    </row>
    <row r="161" spans="1:17" s="13" customFormat="1" ht="12.75" customHeight="1">
      <c r="A161" s="942"/>
      <c r="B161" s="952" t="s">
        <v>281</v>
      </c>
      <c r="C161" s="953" t="s">
        <v>572</v>
      </c>
      <c r="D161" s="654" t="s">
        <v>425</v>
      </c>
      <c r="E161" s="654" t="s">
        <v>460</v>
      </c>
      <c r="F161" s="654" t="s">
        <v>439</v>
      </c>
      <c r="G161" s="654" t="s">
        <v>571</v>
      </c>
      <c r="H161" s="954" t="s">
        <v>445</v>
      </c>
      <c r="I161" s="955">
        <f aca="true" t="shared" si="72" ref="I161:J164">L161+O161</f>
        <v>6399</v>
      </c>
      <c r="J161" s="956">
        <f t="shared" si="72"/>
        <v>0</v>
      </c>
      <c r="K161" s="957">
        <f>I161+J161</f>
        <v>6399</v>
      </c>
      <c r="L161" s="958">
        <v>6399</v>
      </c>
      <c r="M161" s="959"/>
      <c r="N161" s="960">
        <f>L161+M161</f>
        <v>6399</v>
      </c>
      <c r="O161" s="958"/>
      <c r="P161" s="959"/>
      <c r="Q161" s="960"/>
    </row>
    <row r="162" spans="1:17" s="13" customFormat="1" ht="14.25" customHeight="1">
      <c r="A162" s="942"/>
      <c r="B162" s="952"/>
      <c r="C162" s="953"/>
      <c r="D162" s="654"/>
      <c r="E162" s="654"/>
      <c r="F162" s="654"/>
      <c r="G162" s="654"/>
      <c r="H162" s="961" t="s">
        <v>458</v>
      </c>
      <c r="I162" s="587">
        <f t="shared" si="72"/>
        <v>0</v>
      </c>
      <c r="J162" s="588">
        <f t="shared" si="72"/>
        <v>216.5</v>
      </c>
      <c r="K162" s="589">
        <f>I162+J162</f>
        <v>216.5</v>
      </c>
      <c r="L162" s="590">
        <v>0</v>
      </c>
      <c r="M162" s="591">
        <v>216.5</v>
      </c>
      <c r="N162" s="592">
        <f>L162+M162</f>
        <v>216.5</v>
      </c>
      <c r="O162" s="590"/>
      <c r="P162" s="591"/>
      <c r="Q162" s="592"/>
    </row>
    <row r="163" spans="1:17" s="13" customFormat="1" ht="13.5" customHeight="1" hidden="1">
      <c r="A163" s="942"/>
      <c r="B163" s="952"/>
      <c r="C163" s="953"/>
      <c r="D163" s="654"/>
      <c r="E163" s="654"/>
      <c r="F163" s="654"/>
      <c r="G163" s="654"/>
      <c r="H163" s="961" t="s">
        <v>458</v>
      </c>
      <c r="I163" s="587">
        <f t="shared" si="72"/>
        <v>0</v>
      </c>
      <c r="J163" s="588">
        <f t="shared" si="72"/>
        <v>0</v>
      </c>
      <c r="K163" s="589">
        <f>I163+J163</f>
        <v>0</v>
      </c>
      <c r="L163" s="590"/>
      <c r="M163" s="591"/>
      <c r="N163" s="592">
        <f>L163+M163</f>
        <v>0</v>
      </c>
      <c r="O163" s="590"/>
      <c r="P163" s="591"/>
      <c r="Q163" s="592"/>
    </row>
    <row r="164" spans="1:17" s="13" customFormat="1" ht="12.75" customHeight="1" hidden="1">
      <c r="A164" s="942"/>
      <c r="B164" s="952"/>
      <c r="C164" s="962" t="s">
        <v>573</v>
      </c>
      <c r="D164" s="654"/>
      <c r="E164" s="654"/>
      <c r="F164" s="654"/>
      <c r="G164" s="654"/>
      <c r="H164" s="913" t="s">
        <v>534</v>
      </c>
      <c r="I164" s="587">
        <f t="shared" si="72"/>
        <v>0</v>
      </c>
      <c r="J164" s="588">
        <f t="shared" si="72"/>
        <v>0</v>
      </c>
      <c r="K164" s="589">
        <f>I164+J164</f>
        <v>0</v>
      </c>
      <c r="L164" s="590"/>
      <c r="M164" s="591"/>
      <c r="N164" s="592">
        <f>L164+M164</f>
        <v>0</v>
      </c>
      <c r="O164" s="590"/>
      <c r="P164" s="591"/>
      <c r="Q164" s="592"/>
    </row>
    <row r="165" spans="1:17" s="13" customFormat="1" ht="15.75" customHeight="1">
      <c r="A165" s="942"/>
      <c r="B165" s="963" t="s">
        <v>574</v>
      </c>
      <c r="C165" s="963"/>
      <c r="D165" s="964">
        <v>892</v>
      </c>
      <c r="E165" s="964" t="s">
        <v>460</v>
      </c>
      <c r="F165" s="964" t="s">
        <v>439</v>
      </c>
      <c r="G165" s="964" t="s">
        <v>575</v>
      </c>
      <c r="H165" s="965" t="s">
        <v>429</v>
      </c>
      <c r="I165" s="966">
        <f>I166+I167</f>
        <v>1979</v>
      </c>
      <c r="J165" s="967">
        <f>J166+J167</f>
        <v>0</v>
      </c>
      <c r="K165" s="968">
        <f>K166+K167</f>
        <v>1979</v>
      </c>
      <c r="L165" s="969">
        <f aca="true" t="shared" si="73" ref="L165:Q165">L166+L167</f>
        <v>1979</v>
      </c>
      <c r="M165" s="970">
        <f t="shared" si="73"/>
        <v>0</v>
      </c>
      <c r="N165" s="971">
        <f t="shared" si="73"/>
        <v>1979</v>
      </c>
      <c r="O165" s="969">
        <f t="shared" si="73"/>
        <v>0</v>
      </c>
      <c r="P165" s="970">
        <f t="shared" si="73"/>
        <v>0</v>
      </c>
      <c r="Q165" s="971">
        <f t="shared" si="73"/>
        <v>0</v>
      </c>
    </row>
    <row r="166" spans="1:17" s="13" customFormat="1" ht="15" customHeight="1">
      <c r="A166" s="942"/>
      <c r="B166" s="972" t="s">
        <v>281</v>
      </c>
      <c r="C166" s="962" t="s">
        <v>576</v>
      </c>
      <c r="D166" s="829">
        <v>892</v>
      </c>
      <c r="E166" s="829" t="s">
        <v>460</v>
      </c>
      <c r="F166" s="829" t="s">
        <v>439</v>
      </c>
      <c r="G166" s="802" t="s">
        <v>577</v>
      </c>
      <c r="H166" s="913" t="s">
        <v>445</v>
      </c>
      <c r="I166" s="805">
        <f>L166+O166</f>
        <v>1979</v>
      </c>
      <c r="J166" s="806">
        <f>M166+P166</f>
        <v>0</v>
      </c>
      <c r="K166" s="807">
        <f>I166+J166</f>
        <v>1979</v>
      </c>
      <c r="L166" s="808">
        <v>1979</v>
      </c>
      <c r="M166" s="809"/>
      <c r="N166" s="810">
        <f>L166+M166</f>
        <v>1979</v>
      </c>
      <c r="O166" s="808"/>
      <c r="P166" s="809"/>
      <c r="Q166" s="810"/>
    </row>
    <row r="167" spans="1:17" s="13" customFormat="1" ht="16.5" customHeight="1">
      <c r="A167" s="942"/>
      <c r="B167" s="972"/>
      <c r="C167" s="962" t="s">
        <v>578</v>
      </c>
      <c r="D167" s="829"/>
      <c r="E167" s="829"/>
      <c r="F167" s="829"/>
      <c r="G167" s="829" t="s">
        <v>532</v>
      </c>
      <c r="H167" s="973" t="s">
        <v>445</v>
      </c>
      <c r="I167" s="831">
        <f>L167+O167</f>
        <v>0</v>
      </c>
      <c r="J167" s="832">
        <f>M167+P167</f>
        <v>0</v>
      </c>
      <c r="K167" s="833">
        <f>I167+J167</f>
        <v>0</v>
      </c>
      <c r="L167" s="834">
        <v>0</v>
      </c>
      <c r="M167" s="835"/>
      <c r="N167" s="836">
        <f>L167+M167</f>
        <v>0</v>
      </c>
      <c r="O167" s="834"/>
      <c r="P167" s="835"/>
      <c r="Q167" s="836"/>
    </row>
    <row r="168" spans="1:17" s="13" customFormat="1" ht="13.5" customHeight="1">
      <c r="A168" s="942"/>
      <c r="B168" s="963" t="s">
        <v>579</v>
      </c>
      <c r="C168" s="963"/>
      <c r="D168" s="974" t="s">
        <v>425</v>
      </c>
      <c r="E168" s="964" t="s">
        <v>460</v>
      </c>
      <c r="F168" s="964" t="s">
        <v>439</v>
      </c>
      <c r="G168" s="964" t="s">
        <v>428</v>
      </c>
      <c r="H168" s="965" t="s">
        <v>429</v>
      </c>
      <c r="I168" s="966">
        <f>I169+I170+I171+I172</f>
        <v>3382</v>
      </c>
      <c r="J168" s="967">
        <f>J169+J170+J171+J172</f>
        <v>-216.5</v>
      </c>
      <c r="K168" s="968">
        <f>K169+K170+K171+K172</f>
        <v>3165.5</v>
      </c>
      <c r="L168" s="969">
        <f aca="true" t="shared" si="74" ref="L168:Q168">L169+L170+L171+L172</f>
        <v>3382</v>
      </c>
      <c r="M168" s="970">
        <f t="shared" si="74"/>
        <v>-216.5</v>
      </c>
      <c r="N168" s="971">
        <f t="shared" si="74"/>
        <v>3165.5</v>
      </c>
      <c r="O168" s="969">
        <f t="shared" si="74"/>
        <v>0</v>
      </c>
      <c r="P168" s="970">
        <f t="shared" si="74"/>
        <v>0</v>
      </c>
      <c r="Q168" s="971">
        <f t="shared" si="74"/>
        <v>0</v>
      </c>
    </row>
    <row r="169" spans="1:17" s="13" customFormat="1" ht="15.75" customHeight="1">
      <c r="A169" s="942"/>
      <c r="B169" s="972" t="s">
        <v>281</v>
      </c>
      <c r="C169" s="975" t="s">
        <v>580</v>
      </c>
      <c r="D169" s="829" t="s">
        <v>425</v>
      </c>
      <c r="E169" s="976" t="s">
        <v>460</v>
      </c>
      <c r="F169" s="976" t="s">
        <v>439</v>
      </c>
      <c r="G169" s="802" t="s">
        <v>581</v>
      </c>
      <c r="H169" s="913" t="s">
        <v>445</v>
      </c>
      <c r="I169" s="805">
        <f aca="true" t="shared" si="75" ref="I169:J172">L169+O169</f>
        <v>1382.8</v>
      </c>
      <c r="J169" s="806">
        <f t="shared" si="75"/>
        <v>-216.5</v>
      </c>
      <c r="K169" s="807">
        <f>I169+J169</f>
        <v>1166.3</v>
      </c>
      <c r="L169" s="808">
        <v>1382.8</v>
      </c>
      <c r="M169" s="809">
        <v>-216.5</v>
      </c>
      <c r="N169" s="810">
        <f>L169+M169</f>
        <v>1166.3</v>
      </c>
      <c r="O169" s="808"/>
      <c r="P169" s="809"/>
      <c r="Q169" s="810"/>
    </row>
    <row r="170" spans="1:17" s="13" customFormat="1" ht="15" customHeight="1">
      <c r="A170" s="942"/>
      <c r="B170" s="972"/>
      <c r="C170" s="977" t="s">
        <v>582</v>
      </c>
      <c r="D170" s="829"/>
      <c r="E170" s="829"/>
      <c r="F170" s="829"/>
      <c r="G170" s="802"/>
      <c r="H170" s="913" t="s">
        <v>534</v>
      </c>
      <c r="I170" s="805">
        <f t="shared" si="75"/>
        <v>1969.2</v>
      </c>
      <c r="J170" s="806">
        <f t="shared" si="75"/>
        <v>0</v>
      </c>
      <c r="K170" s="807">
        <f>I170+J170</f>
        <v>1969.2</v>
      </c>
      <c r="L170" s="808">
        <v>1969.2</v>
      </c>
      <c r="M170" s="809"/>
      <c r="N170" s="810">
        <f>L170+M170</f>
        <v>1969.2</v>
      </c>
      <c r="O170" s="808"/>
      <c r="P170" s="809"/>
      <c r="Q170" s="810"/>
    </row>
    <row r="171" spans="1:17" s="13" customFormat="1" ht="17.25" customHeight="1">
      <c r="A171" s="942"/>
      <c r="B171" s="972"/>
      <c r="C171" s="925" t="s">
        <v>578</v>
      </c>
      <c r="D171" s="829"/>
      <c r="E171" s="829"/>
      <c r="F171" s="829"/>
      <c r="G171" s="978" t="s">
        <v>532</v>
      </c>
      <c r="H171" s="979" t="s">
        <v>445</v>
      </c>
      <c r="I171" s="980">
        <f t="shared" si="75"/>
        <v>0</v>
      </c>
      <c r="J171" s="806">
        <f t="shared" si="75"/>
        <v>0</v>
      </c>
      <c r="K171" s="807">
        <f>I171+J171</f>
        <v>0</v>
      </c>
      <c r="L171" s="808">
        <v>0</v>
      </c>
      <c r="M171" s="809"/>
      <c r="N171" s="810">
        <f>L171+M171</f>
        <v>0</v>
      </c>
      <c r="O171" s="808"/>
      <c r="P171" s="809"/>
      <c r="Q171" s="810"/>
    </row>
    <row r="172" spans="1:17" s="13" customFormat="1" ht="21.75" customHeight="1">
      <c r="A172" s="942"/>
      <c r="B172" s="972"/>
      <c r="C172" s="981" t="s">
        <v>583</v>
      </c>
      <c r="D172" s="829"/>
      <c r="E172" s="829"/>
      <c r="F172" s="829"/>
      <c r="G172" s="802" t="s">
        <v>584</v>
      </c>
      <c r="H172" s="982" t="s">
        <v>445</v>
      </c>
      <c r="I172" s="805">
        <f t="shared" si="75"/>
        <v>30</v>
      </c>
      <c r="J172" s="806">
        <f t="shared" si="75"/>
        <v>0</v>
      </c>
      <c r="K172" s="807">
        <f>I172+J172</f>
        <v>30</v>
      </c>
      <c r="L172" s="808">
        <v>30</v>
      </c>
      <c r="M172" s="809"/>
      <c r="N172" s="810">
        <f>L172+M172</f>
        <v>30</v>
      </c>
      <c r="O172" s="808"/>
      <c r="P172" s="809"/>
      <c r="Q172" s="810"/>
    </row>
    <row r="173" spans="1:17" s="13" customFormat="1" ht="15.75" customHeight="1">
      <c r="A173" s="942"/>
      <c r="B173" s="963" t="s">
        <v>585</v>
      </c>
      <c r="C173" s="963"/>
      <c r="D173" s="964">
        <v>892</v>
      </c>
      <c r="E173" s="964" t="s">
        <v>460</v>
      </c>
      <c r="F173" s="964" t="s">
        <v>439</v>
      </c>
      <c r="G173" s="964" t="s">
        <v>428</v>
      </c>
      <c r="H173" s="965" t="s">
        <v>429</v>
      </c>
      <c r="I173" s="966">
        <f>I174+I175+I176+I177+I178</f>
        <v>2369.8</v>
      </c>
      <c r="J173" s="967">
        <f aca="true" t="shared" si="76" ref="J173:Q173">J174+J175+J176+J177+J178</f>
        <v>13324.7</v>
      </c>
      <c r="K173" s="968">
        <f t="shared" si="76"/>
        <v>15694.5</v>
      </c>
      <c r="L173" s="969">
        <f t="shared" si="76"/>
        <v>2369.8</v>
      </c>
      <c r="M173" s="970">
        <f t="shared" si="76"/>
        <v>-232.1</v>
      </c>
      <c r="N173" s="971">
        <f t="shared" si="76"/>
        <v>2137.7000000000003</v>
      </c>
      <c r="O173" s="969">
        <f t="shared" si="76"/>
        <v>0</v>
      </c>
      <c r="P173" s="970">
        <f t="shared" si="76"/>
        <v>13556.800000000001</v>
      </c>
      <c r="Q173" s="971">
        <f t="shared" si="76"/>
        <v>13556.800000000001</v>
      </c>
    </row>
    <row r="174" spans="1:17" s="13" customFormat="1" ht="18" customHeight="1">
      <c r="A174" s="942"/>
      <c r="B174" s="983" t="s">
        <v>281</v>
      </c>
      <c r="C174" s="981" t="s">
        <v>586</v>
      </c>
      <c r="D174" s="829">
        <v>892</v>
      </c>
      <c r="E174" s="829" t="s">
        <v>460</v>
      </c>
      <c r="F174" s="829" t="s">
        <v>439</v>
      </c>
      <c r="G174" s="802" t="s">
        <v>587</v>
      </c>
      <c r="H174" s="913" t="s">
        <v>445</v>
      </c>
      <c r="I174" s="805">
        <f aca="true" t="shared" si="77" ref="I174:J177">L174+O174</f>
        <v>1355.7</v>
      </c>
      <c r="J174" s="806">
        <f t="shared" si="77"/>
        <v>0</v>
      </c>
      <c r="K174" s="807">
        <f>I174+J174</f>
        <v>1355.7</v>
      </c>
      <c r="L174" s="808">
        <v>1355.7</v>
      </c>
      <c r="M174" s="809"/>
      <c r="N174" s="810">
        <f>L174+M174</f>
        <v>1355.7</v>
      </c>
      <c r="O174" s="808"/>
      <c r="P174" s="809"/>
      <c r="Q174" s="810"/>
    </row>
    <row r="175" spans="1:17" s="13" customFormat="1" ht="21" customHeight="1">
      <c r="A175" s="942"/>
      <c r="B175" s="983"/>
      <c r="C175" s="984" t="s">
        <v>588</v>
      </c>
      <c r="D175" s="829"/>
      <c r="E175" s="829"/>
      <c r="F175" s="829"/>
      <c r="G175" s="802"/>
      <c r="H175" s="913"/>
      <c r="I175" s="813">
        <f t="shared" si="77"/>
        <v>207.3</v>
      </c>
      <c r="J175" s="814">
        <f t="shared" si="77"/>
        <v>0</v>
      </c>
      <c r="K175" s="815">
        <f>I175+J175</f>
        <v>207.3</v>
      </c>
      <c r="L175" s="816">
        <v>207.3</v>
      </c>
      <c r="M175" s="817"/>
      <c r="N175" s="818">
        <f>L175+M175</f>
        <v>207.3</v>
      </c>
      <c r="O175" s="816"/>
      <c r="P175" s="817"/>
      <c r="Q175" s="818"/>
    </row>
    <row r="176" spans="1:17" s="13" customFormat="1" ht="13.5" customHeight="1">
      <c r="A176" s="942"/>
      <c r="B176" s="983"/>
      <c r="C176" s="981" t="s">
        <v>578</v>
      </c>
      <c r="D176" s="829"/>
      <c r="E176" s="829"/>
      <c r="F176" s="829"/>
      <c r="G176" s="802" t="s">
        <v>532</v>
      </c>
      <c r="H176" s="982" t="s">
        <v>445</v>
      </c>
      <c r="I176" s="805">
        <f t="shared" si="77"/>
        <v>784.4</v>
      </c>
      <c r="J176" s="806">
        <f t="shared" si="77"/>
        <v>-335</v>
      </c>
      <c r="K176" s="807">
        <f>I176+J176</f>
        <v>449.4</v>
      </c>
      <c r="L176" s="808">
        <v>784.4</v>
      </c>
      <c r="M176" s="809">
        <v>-335</v>
      </c>
      <c r="N176" s="810">
        <f>L176+M176</f>
        <v>449.4</v>
      </c>
      <c r="O176" s="808"/>
      <c r="P176" s="809"/>
      <c r="Q176" s="810"/>
    </row>
    <row r="177" spans="1:17" s="13" customFormat="1" ht="15.75" customHeight="1">
      <c r="A177" s="942"/>
      <c r="B177" s="983"/>
      <c r="C177" s="985" t="s">
        <v>564</v>
      </c>
      <c r="D177" s="829"/>
      <c r="E177" s="829"/>
      <c r="F177" s="829"/>
      <c r="G177" s="829" t="s">
        <v>589</v>
      </c>
      <c r="H177" s="973" t="s">
        <v>445</v>
      </c>
      <c r="I177" s="831">
        <f t="shared" si="77"/>
        <v>0</v>
      </c>
      <c r="J177" s="832">
        <f t="shared" si="77"/>
        <v>1150</v>
      </c>
      <c r="K177" s="833">
        <f>I177+J177</f>
        <v>1150</v>
      </c>
      <c r="L177" s="834">
        <v>0</v>
      </c>
      <c r="M177" s="835"/>
      <c r="N177" s="836">
        <f>L177+M177</f>
        <v>0</v>
      </c>
      <c r="O177" s="834">
        <v>0</v>
      </c>
      <c r="P177" s="835">
        <v>1150</v>
      </c>
      <c r="Q177" s="818">
        <f>O177+P177</f>
        <v>1150</v>
      </c>
    </row>
    <row r="178" spans="1:17" s="13" customFormat="1" ht="19.5" customHeight="1">
      <c r="A178" s="942"/>
      <c r="B178" s="983"/>
      <c r="C178" s="986" t="s">
        <v>566</v>
      </c>
      <c r="D178" s="829"/>
      <c r="E178" s="829"/>
      <c r="F178" s="829"/>
      <c r="G178" s="917" t="s">
        <v>428</v>
      </c>
      <c r="H178" s="918" t="s">
        <v>429</v>
      </c>
      <c r="I178" s="919">
        <f>I179+I180+I181+I182</f>
        <v>22.4</v>
      </c>
      <c r="J178" s="920">
        <f aca="true" t="shared" si="78" ref="J178:Q178">J179+J180+J181+J182</f>
        <v>12509.7</v>
      </c>
      <c r="K178" s="921">
        <f t="shared" si="78"/>
        <v>12532.1</v>
      </c>
      <c r="L178" s="922">
        <f t="shared" si="78"/>
        <v>22.4</v>
      </c>
      <c r="M178" s="923">
        <f t="shared" si="78"/>
        <v>102.9</v>
      </c>
      <c r="N178" s="924">
        <f t="shared" si="78"/>
        <v>125.3</v>
      </c>
      <c r="O178" s="922">
        <f t="shared" si="78"/>
        <v>0</v>
      </c>
      <c r="P178" s="923">
        <f t="shared" si="78"/>
        <v>12406.800000000001</v>
      </c>
      <c r="Q178" s="932">
        <f t="shared" si="78"/>
        <v>12406.800000000001</v>
      </c>
    </row>
    <row r="179" spans="1:17" s="13" customFormat="1" ht="17.25" customHeight="1">
      <c r="A179" s="942"/>
      <c r="B179" s="983"/>
      <c r="C179" s="987" t="s">
        <v>590</v>
      </c>
      <c r="D179" s="829"/>
      <c r="E179" s="829"/>
      <c r="F179" s="829"/>
      <c r="G179" s="934" t="s">
        <v>591</v>
      </c>
      <c r="H179" s="913" t="s">
        <v>445</v>
      </c>
      <c r="I179" s="805">
        <f aca="true" t="shared" si="79" ref="I179:J182">L179+O179</f>
        <v>22.4</v>
      </c>
      <c r="J179" s="806">
        <f t="shared" si="79"/>
        <v>-22.4</v>
      </c>
      <c r="K179" s="807">
        <f>I179+J179</f>
        <v>0</v>
      </c>
      <c r="L179" s="808">
        <v>22.4</v>
      </c>
      <c r="M179" s="809">
        <v>-22.4</v>
      </c>
      <c r="N179" s="810">
        <f>L179+M179</f>
        <v>0</v>
      </c>
      <c r="O179" s="808"/>
      <c r="P179" s="809"/>
      <c r="Q179" s="810">
        <f>O179+P179</f>
        <v>0</v>
      </c>
    </row>
    <row r="180" spans="1:17" s="13" customFormat="1" ht="21" customHeight="1">
      <c r="A180" s="942"/>
      <c r="B180" s="983"/>
      <c r="C180" s="933" t="s">
        <v>592</v>
      </c>
      <c r="D180" s="829"/>
      <c r="E180" s="829"/>
      <c r="F180" s="829"/>
      <c r="G180" s="988" t="s">
        <v>593</v>
      </c>
      <c r="H180" s="909" t="s">
        <v>445</v>
      </c>
      <c r="I180" s="805">
        <f>L180+O180</f>
        <v>0</v>
      </c>
      <c r="J180" s="806">
        <f>M180+P180</f>
        <v>125.3</v>
      </c>
      <c r="K180" s="807">
        <f>I180+J180</f>
        <v>125.3</v>
      </c>
      <c r="L180" s="808">
        <v>0</v>
      </c>
      <c r="M180" s="809">
        <v>125.3</v>
      </c>
      <c r="N180" s="810">
        <f>L180+M180</f>
        <v>125.3</v>
      </c>
      <c r="O180" s="808"/>
      <c r="P180" s="809"/>
      <c r="Q180" s="810">
        <f>O180+P180</f>
        <v>0</v>
      </c>
    </row>
    <row r="181" spans="1:17" s="13" customFormat="1" ht="21" customHeight="1">
      <c r="A181" s="942"/>
      <c r="B181" s="983"/>
      <c r="C181" s="989" t="s">
        <v>594</v>
      </c>
      <c r="D181" s="829"/>
      <c r="E181" s="829"/>
      <c r="F181" s="829"/>
      <c r="G181" s="990" t="s">
        <v>595</v>
      </c>
      <c r="H181" s="991">
        <v>244</v>
      </c>
      <c r="I181" s="805">
        <f t="shared" si="79"/>
        <v>0</v>
      </c>
      <c r="J181" s="806">
        <f t="shared" si="79"/>
        <v>8271.2</v>
      </c>
      <c r="K181" s="807">
        <f>I181+J181</f>
        <v>8271.2</v>
      </c>
      <c r="L181" s="808">
        <v>0</v>
      </c>
      <c r="M181" s="809"/>
      <c r="N181" s="810">
        <f>L181+M181</f>
        <v>0</v>
      </c>
      <c r="O181" s="808">
        <v>0</v>
      </c>
      <c r="P181" s="809">
        <v>8271.2</v>
      </c>
      <c r="Q181" s="810">
        <f>O181+P181</f>
        <v>8271.2</v>
      </c>
    </row>
    <row r="182" spans="1:17" s="13" customFormat="1" ht="23.25" customHeight="1">
      <c r="A182" s="942"/>
      <c r="B182" s="983"/>
      <c r="C182" s="992" t="s">
        <v>596</v>
      </c>
      <c r="D182" s="829"/>
      <c r="E182" s="829"/>
      <c r="F182" s="829"/>
      <c r="G182" s="976" t="s">
        <v>597</v>
      </c>
      <c r="H182" s="993">
        <v>414</v>
      </c>
      <c r="I182" s="831">
        <f t="shared" si="79"/>
        <v>0</v>
      </c>
      <c r="J182" s="832">
        <f t="shared" si="79"/>
        <v>4135.6</v>
      </c>
      <c r="K182" s="833">
        <f>I182+J182</f>
        <v>4135.6</v>
      </c>
      <c r="L182" s="834">
        <v>0</v>
      </c>
      <c r="M182" s="835"/>
      <c r="N182" s="836">
        <f>L182+M182</f>
        <v>0</v>
      </c>
      <c r="O182" s="834">
        <v>0</v>
      </c>
      <c r="P182" s="835">
        <v>4135.6</v>
      </c>
      <c r="Q182" s="836">
        <f>O182+P182</f>
        <v>4135.6</v>
      </c>
    </row>
    <row r="183" spans="1:17" s="13" customFormat="1" ht="141.75" customHeight="1">
      <c r="A183" s="603"/>
      <c r="B183" s="994"/>
      <c r="C183" s="995"/>
      <c r="D183" s="996"/>
      <c r="E183" s="996"/>
      <c r="F183" s="996"/>
      <c r="G183" s="997"/>
      <c r="H183" s="998"/>
      <c r="I183" s="999"/>
      <c r="J183" s="999"/>
      <c r="K183" s="999"/>
      <c r="L183" s="999"/>
      <c r="M183" s="999"/>
      <c r="N183" s="999"/>
      <c r="O183" s="999"/>
      <c r="P183" s="999"/>
      <c r="Q183" s="999"/>
    </row>
    <row r="184" spans="1:17" s="13" customFormat="1" ht="109.5" customHeight="1">
      <c r="A184" s="610"/>
      <c r="B184" s="1000"/>
      <c r="C184" s="1001"/>
      <c r="D184" s="1002"/>
      <c r="E184" s="1002"/>
      <c r="F184" s="1002"/>
      <c r="G184" s="1003"/>
      <c r="H184" s="1004"/>
      <c r="I184" s="1005"/>
      <c r="J184" s="1005"/>
      <c r="K184" s="1005"/>
      <c r="L184" s="1005"/>
      <c r="M184" s="1005"/>
      <c r="N184" s="1005"/>
      <c r="O184" s="1005"/>
      <c r="P184" s="1005"/>
      <c r="Q184" s="1005"/>
    </row>
    <row r="185" spans="1:17" s="13" customFormat="1" ht="30.75" customHeight="1">
      <c r="A185" s="1006" t="s">
        <v>598</v>
      </c>
      <c r="B185" s="1006"/>
      <c r="C185" s="1006"/>
      <c r="D185" s="1007" t="s">
        <v>425</v>
      </c>
      <c r="E185" s="1007" t="s">
        <v>460</v>
      </c>
      <c r="F185" s="1007" t="s">
        <v>460</v>
      </c>
      <c r="G185" s="1007" t="s">
        <v>428</v>
      </c>
      <c r="H185" s="1008" t="s">
        <v>429</v>
      </c>
      <c r="I185" s="1009">
        <f>I186+I193+I196+I199</f>
        <v>5460</v>
      </c>
      <c r="J185" s="1010">
        <f aca="true" t="shared" si="80" ref="J185:Q185">J186+J193+J196+J199</f>
        <v>18913.6</v>
      </c>
      <c r="K185" s="1011">
        <f t="shared" si="80"/>
        <v>24373.6</v>
      </c>
      <c r="L185" s="1012">
        <f t="shared" si="80"/>
        <v>5460</v>
      </c>
      <c r="M185" s="1013">
        <f t="shared" si="80"/>
        <v>3429.5000000000005</v>
      </c>
      <c r="N185" s="1014">
        <f t="shared" si="80"/>
        <v>8889.5</v>
      </c>
      <c r="O185" s="1012">
        <f t="shared" si="80"/>
        <v>0</v>
      </c>
      <c r="P185" s="1013">
        <f t="shared" si="80"/>
        <v>15484.1</v>
      </c>
      <c r="Q185" s="1014">
        <f t="shared" si="80"/>
        <v>15484.1</v>
      </c>
    </row>
    <row r="186" spans="1:17" s="13" customFormat="1" ht="19.5" customHeight="1">
      <c r="A186" s="1015" t="s">
        <v>281</v>
      </c>
      <c r="B186" s="1016" t="s">
        <v>599</v>
      </c>
      <c r="C186" s="1016"/>
      <c r="D186" s="944" t="s">
        <v>425</v>
      </c>
      <c r="E186" s="944" t="s">
        <v>460</v>
      </c>
      <c r="F186" s="944" t="s">
        <v>460</v>
      </c>
      <c r="G186" s="1017" t="s">
        <v>600</v>
      </c>
      <c r="H186" s="945" t="s">
        <v>429</v>
      </c>
      <c r="I186" s="946">
        <f>I187+I188+I189+I190+I191+I192</f>
        <v>4860</v>
      </c>
      <c r="J186" s="947">
        <f aca="true" t="shared" si="81" ref="J186:Q186">J187+J188+J189+J190+J191+J192</f>
        <v>0</v>
      </c>
      <c r="K186" s="948">
        <f t="shared" si="81"/>
        <v>4860</v>
      </c>
      <c r="L186" s="949">
        <f t="shared" si="81"/>
        <v>4860</v>
      </c>
      <c r="M186" s="950">
        <f t="shared" si="81"/>
        <v>0</v>
      </c>
      <c r="N186" s="951">
        <f t="shared" si="81"/>
        <v>4860</v>
      </c>
      <c r="O186" s="949">
        <f t="shared" si="81"/>
        <v>0</v>
      </c>
      <c r="P186" s="950">
        <f t="shared" si="81"/>
        <v>0</v>
      </c>
      <c r="Q186" s="951">
        <f t="shared" si="81"/>
        <v>0</v>
      </c>
    </row>
    <row r="187" spans="1:17" s="13" customFormat="1" ht="16.5" customHeight="1">
      <c r="A187" s="1015"/>
      <c r="B187" s="1018" t="s">
        <v>281</v>
      </c>
      <c r="C187" s="652" t="s">
        <v>435</v>
      </c>
      <c r="D187" s="543" t="s">
        <v>425</v>
      </c>
      <c r="E187" s="543" t="s">
        <v>460</v>
      </c>
      <c r="F187" s="543" t="s">
        <v>460</v>
      </c>
      <c r="G187" s="545" t="s">
        <v>600</v>
      </c>
      <c r="H187" s="534" t="s">
        <v>436</v>
      </c>
      <c r="I187" s="580">
        <f aca="true" t="shared" si="82" ref="I187:I201">L187+O187</f>
        <v>3426</v>
      </c>
      <c r="J187" s="581">
        <f aca="true" t="shared" si="83" ref="J187:J201">M187+P187</f>
        <v>0</v>
      </c>
      <c r="K187" s="582">
        <f aca="true" t="shared" si="84" ref="K187:K201">I187+J187</f>
        <v>3426</v>
      </c>
      <c r="L187" s="583">
        <v>3426</v>
      </c>
      <c r="M187" s="584"/>
      <c r="N187" s="585">
        <f aca="true" t="shared" si="85" ref="N187:N201">L187+M187</f>
        <v>3426</v>
      </c>
      <c r="O187" s="583"/>
      <c r="P187" s="584"/>
      <c r="Q187" s="585"/>
    </row>
    <row r="188" spans="1:17" s="13" customFormat="1" ht="14.25" customHeight="1">
      <c r="A188" s="1015"/>
      <c r="B188" s="1018"/>
      <c r="C188" s="652"/>
      <c r="D188" s="543"/>
      <c r="E188" s="543"/>
      <c r="F188" s="543"/>
      <c r="G188" s="545"/>
      <c r="H188" s="579" t="s">
        <v>443</v>
      </c>
      <c r="I188" s="580">
        <f t="shared" si="82"/>
        <v>4</v>
      </c>
      <c r="J188" s="581">
        <f t="shared" si="83"/>
        <v>0</v>
      </c>
      <c r="K188" s="582">
        <f t="shared" si="84"/>
        <v>4</v>
      </c>
      <c r="L188" s="583">
        <v>4</v>
      </c>
      <c r="M188" s="584"/>
      <c r="N188" s="585">
        <f t="shared" si="85"/>
        <v>4</v>
      </c>
      <c r="O188" s="583"/>
      <c r="P188" s="584"/>
      <c r="Q188" s="585"/>
    </row>
    <row r="189" spans="1:17" s="13" customFormat="1" ht="15" customHeight="1">
      <c r="A189" s="1015"/>
      <c r="B189" s="1018"/>
      <c r="C189" s="652"/>
      <c r="D189" s="543"/>
      <c r="E189" s="543"/>
      <c r="F189" s="543"/>
      <c r="G189" s="545"/>
      <c r="H189" s="586" t="s">
        <v>437</v>
      </c>
      <c r="I189" s="580">
        <f t="shared" si="82"/>
        <v>1022</v>
      </c>
      <c r="J189" s="581">
        <f t="shared" si="83"/>
        <v>0</v>
      </c>
      <c r="K189" s="582">
        <f t="shared" si="84"/>
        <v>1022</v>
      </c>
      <c r="L189" s="583">
        <v>1022</v>
      </c>
      <c r="M189" s="584"/>
      <c r="N189" s="585">
        <f t="shared" si="85"/>
        <v>1022</v>
      </c>
      <c r="O189" s="583"/>
      <c r="P189" s="584"/>
      <c r="Q189" s="585"/>
    </row>
    <row r="190" spans="1:17" s="13" customFormat="1" ht="19.5" customHeight="1">
      <c r="A190" s="1015"/>
      <c r="B190" s="1018"/>
      <c r="C190" s="593" t="s">
        <v>444</v>
      </c>
      <c r="D190" s="543"/>
      <c r="E190" s="543"/>
      <c r="F190" s="543"/>
      <c r="G190" s="545"/>
      <c r="H190" s="586" t="s">
        <v>445</v>
      </c>
      <c r="I190" s="633">
        <f t="shared" si="82"/>
        <v>407</v>
      </c>
      <c r="J190" s="634">
        <f t="shared" si="83"/>
        <v>-50</v>
      </c>
      <c r="K190" s="635">
        <f t="shared" si="84"/>
        <v>357</v>
      </c>
      <c r="L190" s="636">
        <v>407</v>
      </c>
      <c r="M190" s="637">
        <v>-50</v>
      </c>
      <c r="N190" s="638">
        <f t="shared" si="85"/>
        <v>357</v>
      </c>
      <c r="O190" s="636"/>
      <c r="P190" s="637"/>
      <c r="Q190" s="638"/>
    </row>
    <row r="191" spans="1:17" s="13" customFormat="1" ht="15.75" customHeight="1">
      <c r="A191" s="1015"/>
      <c r="B191" s="1018"/>
      <c r="C191" s="594" t="s">
        <v>446</v>
      </c>
      <c r="D191" s="543"/>
      <c r="E191" s="543"/>
      <c r="F191" s="543"/>
      <c r="G191" s="545"/>
      <c r="H191" s="1019" t="s">
        <v>447</v>
      </c>
      <c r="I191" s="633">
        <f t="shared" si="82"/>
        <v>1</v>
      </c>
      <c r="J191" s="634">
        <f t="shared" si="83"/>
        <v>0</v>
      </c>
      <c r="K191" s="635">
        <f t="shared" si="84"/>
        <v>1</v>
      </c>
      <c r="L191" s="636">
        <v>1</v>
      </c>
      <c r="M191" s="637"/>
      <c r="N191" s="638">
        <f t="shared" si="85"/>
        <v>1</v>
      </c>
      <c r="O191" s="636"/>
      <c r="P191" s="637"/>
      <c r="Q191" s="638"/>
    </row>
    <row r="192" spans="1:17" s="13" customFormat="1" ht="18" customHeight="1">
      <c r="A192" s="1015"/>
      <c r="B192" s="1018"/>
      <c r="C192" s="675" t="s">
        <v>457</v>
      </c>
      <c r="D192" s="543"/>
      <c r="E192" s="543"/>
      <c r="F192" s="543"/>
      <c r="G192" s="545"/>
      <c r="H192" s="1020" t="s">
        <v>458</v>
      </c>
      <c r="I192" s="633">
        <f>L192+O192</f>
        <v>0</v>
      </c>
      <c r="J192" s="634">
        <f>M192+P192</f>
        <v>50</v>
      </c>
      <c r="K192" s="635">
        <f>I192+J192</f>
        <v>50</v>
      </c>
      <c r="L192" s="636">
        <v>0</v>
      </c>
      <c r="M192" s="637">
        <v>50</v>
      </c>
      <c r="N192" s="638">
        <f>L192+M192</f>
        <v>50</v>
      </c>
      <c r="O192" s="636"/>
      <c r="P192" s="637"/>
      <c r="Q192" s="638"/>
    </row>
    <row r="193" spans="1:17" s="13" customFormat="1" ht="27" customHeight="1">
      <c r="A193" s="1015"/>
      <c r="B193" s="1021" t="s">
        <v>601</v>
      </c>
      <c r="C193" s="1021"/>
      <c r="D193" s="1022">
        <v>892</v>
      </c>
      <c r="E193" s="1023" t="s">
        <v>460</v>
      </c>
      <c r="F193" s="1023" t="s">
        <v>460</v>
      </c>
      <c r="G193" s="1024" t="s">
        <v>602</v>
      </c>
      <c r="H193" s="1025" t="s">
        <v>534</v>
      </c>
      <c r="I193" s="669">
        <f>I194+I195</f>
        <v>600</v>
      </c>
      <c r="J193" s="670">
        <f aca="true" t="shared" si="86" ref="J193:Q193">J194+J195</f>
        <v>3142.1000000000004</v>
      </c>
      <c r="K193" s="671">
        <f t="shared" si="86"/>
        <v>3742.1000000000004</v>
      </c>
      <c r="L193" s="672">
        <f t="shared" si="86"/>
        <v>600</v>
      </c>
      <c r="M193" s="673">
        <f t="shared" si="86"/>
        <v>3142.1000000000004</v>
      </c>
      <c r="N193" s="674">
        <f t="shared" si="86"/>
        <v>3742.1000000000004</v>
      </c>
      <c r="O193" s="672">
        <f t="shared" si="86"/>
        <v>0</v>
      </c>
      <c r="P193" s="673">
        <f t="shared" si="86"/>
        <v>0</v>
      </c>
      <c r="Q193" s="674">
        <f t="shared" si="86"/>
        <v>0</v>
      </c>
    </row>
    <row r="194" spans="1:17" s="13" customFormat="1" ht="21" customHeight="1">
      <c r="A194" s="1015"/>
      <c r="B194" s="1026" t="s">
        <v>512</v>
      </c>
      <c r="C194" s="1027" t="s">
        <v>603</v>
      </c>
      <c r="D194" s="1028" t="s">
        <v>425</v>
      </c>
      <c r="E194" s="1029" t="s">
        <v>460</v>
      </c>
      <c r="F194" s="1029" t="s">
        <v>460</v>
      </c>
      <c r="G194" s="976" t="s">
        <v>602</v>
      </c>
      <c r="H194" s="976" t="s">
        <v>534</v>
      </c>
      <c r="I194" s="587">
        <f t="shared" si="82"/>
        <v>0</v>
      </c>
      <c r="J194" s="588">
        <f t="shared" si="83"/>
        <v>1357.2</v>
      </c>
      <c r="K194" s="589">
        <f t="shared" si="84"/>
        <v>1357.2</v>
      </c>
      <c r="L194" s="590">
        <v>0</v>
      </c>
      <c r="M194" s="591">
        <v>1357.2</v>
      </c>
      <c r="N194" s="592">
        <f t="shared" si="85"/>
        <v>1357.2</v>
      </c>
      <c r="O194" s="590"/>
      <c r="P194" s="591"/>
      <c r="Q194" s="592"/>
    </row>
    <row r="195" spans="1:17" s="13" customFormat="1" ht="21.75" customHeight="1">
      <c r="A195" s="1015"/>
      <c r="B195" s="1026"/>
      <c r="C195" s="1030" t="s">
        <v>604</v>
      </c>
      <c r="D195" s="1028"/>
      <c r="E195" s="1029"/>
      <c r="F195" s="1029"/>
      <c r="G195" s="976"/>
      <c r="H195" s="976"/>
      <c r="I195" s="553">
        <f t="shared" si="82"/>
        <v>600</v>
      </c>
      <c r="J195" s="554">
        <f t="shared" si="83"/>
        <v>1784.9</v>
      </c>
      <c r="K195" s="555">
        <f t="shared" si="84"/>
        <v>2384.9</v>
      </c>
      <c r="L195" s="556">
        <v>600</v>
      </c>
      <c r="M195" s="557">
        <v>1784.9</v>
      </c>
      <c r="N195" s="558">
        <f t="shared" si="85"/>
        <v>2384.9</v>
      </c>
      <c r="O195" s="556"/>
      <c r="P195" s="557"/>
      <c r="Q195" s="558"/>
    </row>
    <row r="196" spans="1:17" s="13" customFormat="1" ht="34.5" customHeight="1">
      <c r="A196" s="1015"/>
      <c r="B196" s="1031" t="s">
        <v>605</v>
      </c>
      <c r="C196" s="1031"/>
      <c r="D196" s="1032">
        <v>892</v>
      </c>
      <c r="E196" s="964" t="s">
        <v>460</v>
      </c>
      <c r="F196" s="964" t="s">
        <v>460</v>
      </c>
      <c r="G196" s="1033" t="s">
        <v>542</v>
      </c>
      <c r="H196" s="1033" t="s">
        <v>534</v>
      </c>
      <c r="I196" s="966">
        <f aca="true" t="shared" si="87" ref="I196:Q196">I197+I198</f>
        <v>0</v>
      </c>
      <c r="J196" s="967">
        <f t="shared" si="87"/>
        <v>13269</v>
      </c>
      <c r="K196" s="968">
        <f t="shared" si="87"/>
        <v>13269</v>
      </c>
      <c r="L196" s="969">
        <f t="shared" si="87"/>
        <v>0</v>
      </c>
      <c r="M196" s="970">
        <f t="shared" si="87"/>
        <v>0</v>
      </c>
      <c r="N196" s="971">
        <f t="shared" si="87"/>
        <v>0</v>
      </c>
      <c r="O196" s="969">
        <f t="shared" si="87"/>
        <v>0</v>
      </c>
      <c r="P196" s="970">
        <f t="shared" si="87"/>
        <v>13269</v>
      </c>
      <c r="Q196" s="971">
        <f t="shared" si="87"/>
        <v>13269</v>
      </c>
    </row>
    <row r="197" spans="1:17" s="13" customFormat="1" ht="19.5" customHeight="1">
      <c r="A197" s="1015"/>
      <c r="B197" s="1034" t="s">
        <v>512</v>
      </c>
      <c r="C197" s="386" t="s">
        <v>603</v>
      </c>
      <c r="D197" s="1028" t="s">
        <v>425</v>
      </c>
      <c r="E197" s="1029" t="s">
        <v>460</v>
      </c>
      <c r="F197" s="1029" t="s">
        <v>460</v>
      </c>
      <c r="G197" s="1035" t="s">
        <v>542</v>
      </c>
      <c r="H197" s="1035" t="s">
        <v>534</v>
      </c>
      <c r="I197" s="1036">
        <f t="shared" si="82"/>
        <v>0</v>
      </c>
      <c r="J197" s="1037">
        <f t="shared" si="83"/>
        <v>4812</v>
      </c>
      <c r="K197" s="1038">
        <f t="shared" si="84"/>
        <v>4812</v>
      </c>
      <c r="L197" s="1039">
        <v>0</v>
      </c>
      <c r="M197" s="1040"/>
      <c r="N197" s="1041">
        <f t="shared" si="85"/>
        <v>0</v>
      </c>
      <c r="O197" s="1039">
        <v>0</v>
      </c>
      <c r="P197" s="1040">
        <v>4812</v>
      </c>
      <c r="Q197" s="1041">
        <f>O197+P197</f>
        <v>4812</v>
      </c>
    </row>
    <row r="198" spans="1:17" s="13" customFormat="1" ht="22.5" customHeight="1">
      <c r="A198" s="1015"/>
      <c r="B198" s="1034"/>
      <c r="C198" s="387" t="s">
        <v>604</v>
      </c>
      <c r="D198" s="1028"/>
      <c r="E198" s="1029"/>
      <c r="F198" s="1029"/>
      <c r="G198" s="1035"/>
      <c r="H198" s="1035"/>
      <c r="I198" s="633">
        <f t="shared" si="82"/>
        <v>0</v>
      </c>
      <c r="J198" s="634">
        <f t="shared" si="83"/>
        <v>8457</v>
      </c>
      <c r="K198" s="635">
        <f t="shared" si="84"/>
        <v>8457</v>
      </c>
      <c r="L198" s="636">
        <v>0</v>
      </c>
      <c r="M198" s="637"/>
      <c r="N198" s="638">
        <f t="shared" si="85"/>
        <v>0</v>
      </c>
      <c r="O198" s="636">
        <v>0</v>
      </c>
      <c r="P198" s="637">
        <v>8457</v>
      </c>
      <c r="Q198" s="638">
        <f>O198+P198</f>
        <v>8457</v>
      </c>
    </row>
    <row r="199" spans="1:17" s="13" customFormat="1" ht="27" customHeight="1">
      <c r="A199" s="1015"/>
      <c r="B199" s="1042" t="s">
        <v>606</v>
      </c>
      <c r="C199" s="1042"/>
      <c r="D199" s="1032">
        <v>892</v>
      </c>
      <c r="E199" s="964" t="s">
        <v>460</v>
      </c>
      <c r="F199" s="964" t="s">
        <v>460</v>
      </c>
      <c r="G199" s="1033" t="s">
        <v>428</v>
      </c>
      <c r="H199" s="1033" t="s">
        <v>500</v>
      </c>
      <c r="I199" s="966">
        <f>I200+I201+I202</f>
        <v>0</v>
      </c>
      <c r="J199" s="967">
        <f aca="true" t="shared" si="88" ref="J199:Q199">J200+J201+J202</f>
        <v>2502.5</v>
      </c>
      <c r="K199" s="968">
        <f t="shared" si="88"/>
        <v>2502.5</v>
      </c>
      <c r="L199" s="969">
        <f t="shared" si="88"/>
        <v>0</v>
      </c>
      <c r="M199" s="970">
        <f t="shared" si="88"/>
        <v>287.4</v>
      </c>
      <c r="N199" s="971">
        <f t="shared" si="88"/>
        <v>287.4</v>
      </c>
      <c r="O199" s="969">
        <f t="shared" si="88"/>
        <v>0</v>
      </c>
      <c r="P199" s="970">
        <f t="shared" si="88"/>
        <v>2215.1</v>
      </c>
      <c r="Q199" s="971">
        <f t="shared" si="88"/>
        <v>2215.1</v>
      </c>
    </row>
    <row r="200" spans="1:17" s="13" customFormat="1" ht="18" customHeight="1">
      <c r="A200" s="1015"/>
      <c r="B200" s="1043" t="s">
        <v>512</v>
      </c>
      <c r="C200" s="1044" t="s">
        <v>607</v>
      </c>
      <c r="D200" s="1045" t="s">
        <v>425</v>
      </c>
      <c r="E200" s="1046" t="s">
        <v>460</v>
      </c>
      <c r="F200" s="1046" t="s">
        <v>460</v>
      </c>
      <c r="G200" s="1047" t="s">
        <v>608</v>
      </c>
      <c r="H200" s="1035" t="s">
        <v>500</v>
      </c>
      <c r="I200" s="1036">
        <f t="shared" si="82"/>
        <v>0</v>
      </c>
      <c r="J200" s="1037">
        <f t="shared" si="83"/>
        <v>22.4</v>
      </c>
      <c r="K200" s="1038">
        <f t="shared" si="84"/>
        <v>22.4</v>
      </c>
      <c r="L200" s="1039">
        <v>0</v>
      </c>
      <c r="M200" s="1040">
        <v>22.4</v>
      </c>
      <c r="N200" s="1041">
        <f t="shared" si="85"/>
        <v>22.4</v>
      </c>
      <c r="O200" s="1039">
        <v>0</v>
      </c>
      <c r="P200" s="1040"/>
      <c r="Q200" s="1041">
        <f>O200+P200</f>
        <v>0</v>
      </c>
    </row>
    <row r="201" spans="1:17" s="13" customFormat="1" ht="24" customHeight="1">
      <c r="A201" s="1015"/>
      <c r="B201" s="1043"/>
      <c r="C201" s="1048" t="s">
        <v>609</v>
      </c>
      <c r="D201" s="1045"/>
      <c r="E201" s="1046"/>
      <c r="F201" s="1046"/>
      <c r="G201" s="927" t="s">
        <v>610</v>
      </c>
      <c r="H201" s="1049" t="s">
        <v>500</v>
      </c>
      <c r="I201" s="633">
        <f t="shared" si="82"/>
        <v>0</v>
      </c>
      <c r="J201" s="634">
        <f t="shared" si="83"/>
        <v>2215.1</v>
      </c>
      <c r="K201" s="635">
        <f t="shared" si="84"/>
        <v>2215.1</v>
      </c>
      <c r="L201" s="636">
        <v>0</v>
      </c>
      <c r="M201" s="637"/>
      <c r="N201" s="638">
        <f t="shared" si="85"/>
        <v>0</v>
      </c>
      <c r="O201" s="636">
        <v>0</v>
      </c>
      <c r="P201" s="637">
        <v>2215.1</v>
      </c>
      <c r="Q201" s="638">
        <f>O201+P201</f>
        <v>2215.1</v>
      </c>
    </row>
    <row r="202" spans="1:17" s="13" customFormat="1" ht="17.25" customHeight="1">
      <c r="A202" s="1015"/>
      <c r="B202" s="1043"/>
      <c r="C202" s="1050" t="s">
        <v>563</v>
      </c>
      <c r="D202" s="1045"/>
      <c r="E202" s="1046"/>
      <c r="F202" s="1046"/>
      <c r="G202" s="1051" t="s">
        <v>532</v>
      </c>
      <c r="H202" s="1052" t="s">
        <v>500</v>
      </c>
      <c r="I202" s="710">
        <f>L202+O202</f>
        <v>0</v>
      </c>
      <c r="J202" s="711">
        <f>M202+P202</f>
        <v>265</v>
      </c>
      <c r="K202" s="712">
        <f>I202+J202</f>
        <v>265</v>
      </c>
      <c r="L202" s="713">
        <v>0</v>
      </c>
      <c r="M202" s="714">
        <v>265</v>
      </c>
      <c r="N202" s="715">
        <f>L202+M202</f>
        <v>265</v>
      </c>
      <c r="O202" s="713">
        <v>0</v>
      </c>
      <c r="P202" s="714"/>
      <c r="Q202" s="715">
        <f>O202+P202</f>
        <v>0</v>
      </c>
    </row>
    <row r="203" spans="1:17" s="13" customFormat="1" ht="27" customHeight="1">
      <c r="A203" s="610"/>
      <c r="B203" s="1053"/>
      <c r="C203" s="1054"/>
      <c r="D203" s="1053"/>
      <c r="E203" s="1002"/>
      <c r="F203" s="1002"/>
      <c r="G203" s="871"/>
      <c r="H203" s="1003"/>
      <c r="I203" s="616"/>
      <c r="J203" s="616"/>
      <c r="K203" s="616"/>
      <c r="L203" s="616"/>
      <c r="M203" s="616"/>
      <c r="N203" s="616"/>
      <c r="O203" s="616"/>
      <c r="P203" s="616"/>
      <c r="Q203" s="616"/>
    </row>
    <row r="204" spans="1:17" s="13" customFormat="1" ht="23.25" customHeight="1">
      <c r="A204" s="724"/>
      <c r="B204" s="866"/>
      <c r="C204" s="125"/>
      <c r="D204" s="125"/>
      <c r="E204" s="869"/>
      <c r="F204" s="869"/>
      <c r="G204" s="869"/>
      <c r="H204" s="613"/>
      <c r="I204" s="616"/>
      <c r="J204" s="616"/>
      <c r="K204" s="616"/>
      <c r="L204" s="616"/>
      <c r="M204" s="616"/>
      <c r="N204" s="616"/>
      <c r="O204" s="616"/>
      <c r="P204" s="616"/>
      <c r="Q204" s="616"/>
    </row>
    <row r="205" spans="1:17" s="13" customFormat="1" ht="20.25" customHeight="1">
      <c r="A205" s="762" t="s">
        <v>611</v>
      </c>
      <c r="B205" s="762"/>
      <c r="C205" s="762"/>
      <c r="D205" s="729" t="s">
        <v>425</v>
      </c>
      <c r="E205" s="730" t="s">
        <v>469</v>
      </c>
      <c r="F205" s="733" t="s">
        <v>427</v>
      </c>
      <c r="G205" s="872" t="s">
        <v>428</v>
      </c>
      <c r="H205" s="733" t="s">
        <v>429</v>
      </c>
      <c r="I205" s="97">
        <f>I207+I208+I209+I210+I211</f>
        <v>424345.70000000007</v>
      </c>
      <c r="J205" s="98">
        <f>J207+J208+J209+J210+J211</f>
        <v>1827.1000000000001</v>
      </c>
      <c r="K205" s="99">
        <f>K207+K208+K209+K210+K211</f>
        <v>426172.80000000005</v>
      </c>
      <c r="L205" s="734">
        <f aca="true" t="shared" si="89" ref="L205:Q205">L207+L208+L209+L210+L211</f>
        <v>219591</v>
      </c>
      <c r="M205" s="735">
        <f t="shared" si="89"/>
        <v>-12.299999999999997</v>
      </c>
      <c r="N205" s="736">
        <f t="shared" si="89"/>
        <v>219578.7</v>
      </c>
      <c r="O205" s="734">
        <f t="shared" si="89"/>
        <v>204754.7</v>
      </c>
      <c r="P205" s="735">
        <f t="shared" si="89"/>
        <v>1839.4</v>
      </c>
      <c r="Q205" s="736">
        <f t="shared" si="89"/>
        <v>206594.1</v>
      </c>
    </row>
    <row r="206" spans="1:17" s="13" customFormat="1" ht="9.75" customHeight="1">
      <c r="A206" s="521" t="s">
        <v>430</v>
      </c>
      <c r="B206" s="521"/>
      <c r="C206" s="521"/>
      <c r="D206" s="1055"/>
      <c r="E206" s="523"/>
      <c r="F206" s="524"/>
      <c r="G206" s="1056"/>
      <c r="H206" s="526"/>
      <c r="I206" s="34">
        <f>I205/I411</f>
        <v>0.7112909084417602</v>
      </c>
      <c r="J206" s="35"/>
      <c r="K206" s="36">
        <f>K205/K411</f>
        <v>0.5537519282503752</v>
      </c>
      <c r="L206" s="527">
        <f aca="true" t="shared" si="90" ref="L206:Q206">L205/L411</f>
        <v>0.6697393795751007</v>
      </c>
      <c r="M206" s="528"/>
      <c r="N206" s="529">
        <f t="shared" si="90"/>
        <v>0.6624261448398303</v>
      </c>
      <c r="O206" s="527">
        <f t="shared" si="90"/>
        <v>0.7619913661568234</v>
      </c>
      <c r="P206" s="528"/>
      <c r="Q206" s="529">
        <f t="shared" si="90"/>
        <v>0.4715327374261383</v>
      </c>
    </row>
    <row r="207" spans="1:17" s="13" customFormat="1" ht="13.5" customHeight="1">
      <c r="A207" s="1057" t="s">
        <v>612</v>
      </c>
      <c r="B207" s="1058" t="s">
        <v>613</v>
      </c>
      <c r="C207" s="1058"/>
      <c r="D207" s="1059" t="s">
        <v>425</v>
      </c>
      <c r="E207" s="1060" t="s">
        <v>469</v>
      </c>
      <c r="F207" s="1061" t="s">
        <v>426</v>
      </c>
      <c r="G207" s="1059" t="s">
        <v>428</v>
      </c>
      <c r="H207" s="1061" t="s">
        <v>429</v>
      </c>
      <c r="I207" s="1062">
        <f>I258</f>
        <v>178813.00000000003</v>
      </c>
      <c r="J207" s="1063">
        <f>J258</f>
        <v>45</v>
      </c>
      <c r="K207" s="1064">
        <f>K258</f>
        <v>178858.00000000003</v>
      </c>
      <c r="L207" s="1065">
        <f aca="true" t="shared" si="91" ref="L207:Q207">L258</f>
        <v>94739.6</v>
      </c>
      <c r="M207" s="1066">
        <f t="shared" si="91"/>
        <v>45</v>
      </c>
      <c r="N207" s="1067">
        <f t="shared" si="91"/>
        <v>94784.6</v>
      </c>
      <c r="O207" s="1065">
        <f t="shared" si="91"/>
        <v>84073.40000000001</v>
      </c>
      <c r="P207" s="1066">
        <f t="shared" si="91"/>
        <v>0</v>
      </c>
      <c r="Q207" s="1067">
        <f t="shared" si="91"/>
        <v>84073.40000000001</v>
      </c>
    </row>
    <row r="208" spans="1:17" s="13" customFormat="1" ht="11.25" customHeight="1">
      <c r="A208" s="1057"/>
      <c r="B208" s="1068" t="s">
        <v>614</v>
      </c>
      <c r="C208" s="1068"/>
      <c r="D208" s="1069" t="s">
        <v>425</v>
      </c>
      <c r="E208" s="1070" t="s">
        <v>469</v>
      </c>
      <c r="F208" s="1071" t="s">
        <v>432</v>
      </c>
      <c r="G208" s="1072" t="s">
        <v>428</v>
      </c>
      <c r="H208" s="1071" t="s">
        <v>429</v>
      </c>
      <c r="I208" s="1073">
        <f>I298</f>
        <v>184406.7</v>
      </c>
      <c r="J208" s="1074">
        <f>J298</f>
        <v>1834.4</v>
      </c>
      <c r="K208" s="1075">
        <f>K298</f>
        <v>186241.1</v>
      </c>
      <c r="L208" s="1076">
        <f aca="true" t="shared" si="92" ref="L208:Q208">L298</f>
        <v>63725.4</v>
      </c>
      <c r="M208" s="1077">
        <f t="shared" si="92"/>
        <v>-5</v>
      </c>
      <c r="N208" s="1078">
        <f t="shared" si="92"/>
        <v>63720.4</v>
      </c>
      <c r="O208" s="1076">
        <f t="shared" si="92"/>
        <v>120681.3</v>
      </c>
      <c r="P208" s="1077">
        <f t="shared" si="92"/>
        <v>1839.4</v>
      </c>
      <c r="Q208" s="1078">
        <f t="shared" si="92"/>
        <v>122520.7</v>
      </c>
    </row>
    <row r="209" spans="1:17" s="13" customFormat="1" ht="11.25" customHeight="1">
      <c r="A209" s="1057"/>
      <c r="B209" s="1079" t="s">
        <v>615</v>
      </c>
      <c r="C209" s="1079"/>
      <c r="D209" s="1069" t="s">
        <v>425</v>
      </c>
      <c r="E209" s="1070" t="s">
        <v>469</v>
      </c>
      <c r="F209" s="1071" t="s">
        <v>439</v>
      </c>
      <c r="G209" s="1072" t="s">
        <v>428</v>
      </c>
      <c r="H209" s="1071" t="s">
        <v>429</v>
      </c>
      <c r="I209" s="1073">
        <f>I314</f>
        <v>47229</v>
      </c>
      <c r="J209" s="1074">
        <f>J314</f>
        <v>-52.3</v>
      </c>
      <c r="K209" s="1075">
        <f>K314</f>
        <v>47176.7</v>
      </c>
      <c r="L209" s="1076">
        <f aca="true" t="shared" si="93" ref="L209:Q209">L314</f>
        <v>47229</v>
      </c>
      <c r="M209" s="1077">
        <f t="shared" si="93"/>
        <v>-52.3</v>
      </c>
      <c r="N209" s="1078">
        <f t="shared" si="93"/>
        <v>47176.7</v>
      </c>
      <c r="O209" s="1076">
        <f t="shared" si="93"/>
        <v>0</v>
      </c>
      <c r="P209" s="1077">
        <f t="shared" si="93"/>
        <v>0</v>
      </c>
      <c r="Q209" s="1078">
        <f t="shared" si="93"/>
        <v>0</v>
      </c>
    </row>
    <row r="210" spans="1:17" s="13" customFormat="1" ht="12.75" customHeight="1">
      <c r="A210" s="1057"/>
      <c r="B210" s="1068" t="s">
        <v>616</v>
      </c>
      <c r="C210" s="1068"/>
      <c r="D210" s="1069" t="s">
        <v>425</v>
      </c>
      <c r="E210" s="1070" t="s">
        <v>469</v>
      </c>
      <c r="F210" s="1071" t="s">
        <v>469</v>
      </c>
      <c r="G210" s="1072" t="s">
        <v>428</v>
      </c>
      <c r="H210" s="1071" t="s">
        <v>429</v>
      </c>
      <c r="I210" s="1073">
        <f>I317</f>
        <v>4916</v>
      </c>
      <c r="J210" s="1074">
        <f>J317</f>
        <v>0</v>
      </c>
      <c r="K210" s="1075">
        <f>K317</f>
        <v>4916</v>
      </c>
      <c r="L210" s="1076">
        <f aca="true" t="shared" si="94" ref="L210:Q210">L317</f>
        <v>4916</v>
      </c>
      <c r="M210" s="1077">
        <f t="shared" si="94"/>
        <v>0</v>
      </c>
      <c r="N210" s="1078">
        <f t="shared" si="94"/>
        <v>4916</v>
      </c>
      <c r="O210" s="1076">
        <f t="shared" si="94"/>
        <v>0</v>
      </c>
      <c r="P210" s="1077">
        <f t="shared" si="94"/>
        <v>0</v>
      </c>
      <c r="Q210" s="1078">
        <f t="shared" si="94"/>
        <v>0</v>
      </c>
    </row>
    <row r="211" spans="1:17" s="13" customFormat="1" ht="12.75" customHeight="1">
      <c r="A211" s="1057"/>
      <c r="B211" s="1080" t="s">
        <v>617</v>
      </c>
      <c r="C211" s="1080"/>
      <c r="D211" s="1081" t="s">
        <v>425</v>
      </c>
      <c r="E211" s="1082" t="s">
        <v>469</v>
      </c>
      <c r="F211" s="1083" t="s">
        <v>503</v>
      </c>
      <c r="G211" s="1072" t="s">
        <v>428</v>
      </c>
      <c r="H211" s="1083" t="s">
        <v>429</v>
      </c>
      <c r="I211" s="1084">
        <f>I331</f>
        <v>8981</v>
      </c>
      <c r="J211" s="1085">
        <f>J331</f>
        <v>0</v>
      </c>
      <c r="K211" s="1086">
        <f>K331</f>
        <v>8981</v>
      </c>
      <c r="L211" s="1087">
        <f aca="true" t="shared" si="95" ref="L211:Q211">L331</f>
        <v>8981</v>
      </c>
      <c r="M211" s="1088">
        <f t="shared" si="95"/>
        <v>0</v>
      </c>
      <c r="N211" s="1089">
        <f t="shared" si="95"/>
        <v>8981</v>
      </c>
      <c r="O211" s="1087">
        <f t="shared" si="95"/>
        <v>0</v>
      </c>
      <c r="P211" s="1088">
        <f t="shared" si="95"/>
        <v>0</v>
      </c>
      <c r="Q211" s="1089">
        <f t="shared" si="95"/>
        <v>0</v>
      </c>
    </row>
    <row r="212" spans="1:17" s="13" customFormat="1" ht="21" customHeight="1">
      <c r="A212" s="763" t="s">
        <v>618</v>
      </c>
      <c r="B212" s="763"/>
      <c r="C212" s="763"/>
      <c r="D212" s="1090" t="s">
        <v>425</v>
      </c>
      <c r="E212" s="1090" t="s">
        <v>469</v>
      </c>
      <c r="F212" s="740" t="s">
        <v>426</v>
      </c>
      <c r="G212" s="740" t="s">
        <v>428</v>
      </c>
      <c r="H212" s="742" t="s">
        <v>619</v>
      </c>
      <c r="I212" s="332">
        <f>I213+I216+I219+I222+I225+I228+I231+I234+I237+I240+I243+I246</f>
        <v>175829.60000000003</v>
      </c>
      <c r="J212" s="333">
        <f>J213+J216+J219+J222+J225+J228+J231+J234+J237+J240+J243+J246</f>
        <v>0</v>
      </c>
      <c r="K212" s="334">
        <f>K213+K216+K219+K222+K225+K228+K231+K234+K237+K240+K243+K246</f>
        <v>175829.60000000003</v>
      </c>
      <c r="L212" s="1091">
        <f aca="true" t="shared" si="96" ref="L212:Q212">L213+L216+L219+L222+L225+L228+L231+L234+L237+L240+L243+L246</f>
        <v>92186</v>
      </c>
      <c r="M212" s="1092">
        <f t="shared" si="96"/>
        <v>0</v>
      </c>
      <c r="N212" s="1093">
        <f t="shared" si="96"/>
        <v>92186</v>
      </c>
      <c r="O212" s="1091">
        <f t="shared" si="96"/>
        <v>83643.6</v>
      </c>
      <c r="P212" s="1092">
        <f t="shared" si="96"/>
        <v>0</v>
      </c>
      <c r="Q212" s="1093">
        <f t="shared" si="96"/>
        <v>83643.6</v>
      </c>
    </row>
    <row r="213" spans="1:17" s="13" customFormat="1" ht="13.5" customHeight="1">
      <c r="A213" s="568" t="s">
        <v>620</v>
      </c>
      <c r="B213" s="1094" t="s">
        <v>621</v>
      </c>
      <c r="C213" s="1094"/>
      <c r="D213" s="1023" t="s">
        <v>425</v>
      </c>
      <c r="E213" s="1095" t="s">
        <v>469</v>
      </c>
      <c r="F213" s="905" t="s">
        <v>426</v>
      </c>
      <c r="G213" s="905" t="s">
        <v>428</v>
      </c>
      <c r="H213" s="906" t="s">
        <v>619</v>
      </c>
      <c r="I213" s="669">
        <f>I214+I215</f>
        <v>10929.6</v>
      </c>
      <c r="J213" s="670">
        <f>J214+J215</f>
        <v>0</v>
      </c>
      <c r="K213" s="671">
        <f>K214+K215</f>
        <v>10929.6</v>
      </c>
      <c r="L213" s="672">
        <f aca="true" t="shared" si="97" ref="L213:Q213">L214+L215</f>
        <v>6018</v>
      </c>
      <c r="M213" s="673">
        <f t="shared" si="97"/>
        <v>0</v>
      </c>
      <c r="N213" s="674">
        <f t="shared" si="97"/>
        <v>6018</v>
      </c>
      <c r="O213" s="672">
        <f t="shared" si="97"/>
        <v>4911.6</v>
      </c>
      <c r="P213" s="673">
        <f t="shared" si="97"/>
        <v>0</v>
      </c>
      <c r="Q213" s="674">
        <f t="shared" si="97"/>
        <v>4911.6</v>
      </c>
    </row>
    <row r="214" spans="1:17" s="13" customFormat="1" ht="11.25" customHeight="1">
      <c r="A214" s="568"/>
      <c r="B214" s="593" t="s">
        <v>622</v>
      </c>
      <c r="C214" s="593"/>
      <c r="D214" s="1029" t="s">
        <v>425</v>
      </c>
      <c r="E214" s="1029" t="s">
        <v>469</v>
      </c>
      <c r="F214" s="1029" t="s">
        <v>426</v>
      </c>
      <c r="G214" s="928" t="s">
        <v>623</v>
      </c>
      <c r="H214" s="1096" t="s">
        <v>619</v>
      </c>
      <c r="I214" s="587">
        <f>L214+O214</f>
        <v>6018</v>
      </c>
      <c r="J214" s="588">
        <f>M214+P214</f>
        <v>0</v>
      </c>
      <c r="K214" s="589">
        <f>I214+J214</f>
        <v>6018</v>
      </c>
      <c r="L214" s="590">
        <v>6018</v>
      </c>
      <c r="M214" s="591"/>
      <c r="N214" s="592">
        <f>L214+M214</f>
        <v>6018</v>
      </c>
      <c r="O214" s="590"/>
      <c r="P214" s="591"/>
      <c r="Q214" s="592"/>
    </row>
    <row r="215" spans="1:17" s="13" customFormat="1" ht="11.25" customHeight="1">
      <c r="A215" s="568"/>
      <c r="B215" s="594" t="s">
        <v>624</v>
      </c>
      <c r="C215" s="594"/>
      <c r="D215" s="1029"/>
      <c r="E215" s="1029"/>
      <c r="F215" s="1029"/>
      <c r="G215" s="1097" t="s">
        <v>625</v>
      </c>
      <c r="H215" s="1098" t="s">
        <v>619</v>
      </c>
      <c r="I215" s="679">
        <f>L215+O215</f>
        <v>4911.6</v>
      </c>
      <c r="J215" s="680">
        <f>M215+P215</f>
        <v>0</v>
      </c>
      <c r="K215" s="681">
        <f>I215+J215</f>
        <v>4911.6</v>
      </c>
      <c r="L215" s="682"/>
      <c r="M215" s="683"/>
      <c r="N215" s="684"/>
      <c r="O215" s="682">
        <v>4911.6</v>
      </c>
      <c r="P215" s="683"/>
      <c r="Q215" s="684">
        <f>O215+P215</f>
        <v>4911.6</v>
      </c>
    </row>
    <row r="216" spans="1:17" s="13" customFormat="1" ht="12.75" customHeight="1">
      <c r="A216" s="568"/>
      <c r="B216" s="1094" t="s">
        <v>626</v>
      </c>
      <c r="C216" s="1094"/>
      <c r="D216" s="1023" t="s">
        <v>425</v>
      </c>
      <c r="E216" s="1095" t="s">
        <v>469</v>
      </c>
      <c r="F216" s="905" t="s">
        <v>426</v>
      </c>
      <c r="G216" s="905" t="s">
        <v>428</v>
      </c>
      <c r="H216" s="906" t="s">
        <v>619</v>
      </c>
      <c r="I216" s="669">
        <f>I217+I218</f>
        <v>20880.4</v>
      </c>
      <c r="J216" s="670">
        <f>J217+J218</f>
        <v>0</v>
      </c>
      <c r="K216" s="671">
        <f>K217+K218</f>
        <v>20880.4</v>
      </c>
      <c r="L216" s="672">
        <f aca="true" t="shared" si="98" ref="L216:Q216">L217+L218</f>
        <v>10278</v>
      </c>
      <c r="M216" s="673">
        <f t="shared" si="98"/>
        <v>0</v>
      </c>
      <c r="N216" s="674">
        <f t="shared" si="98"/>
        <v>10278</v>
      </c>
      <c r="O216" s="672">
        <f t="shared" si="98"/>
        <v>10602.4</v>
      </c>
      <c r="P216" s="673">
        <f t="shared" si="98"/>
        <v>0</v>
      </c>
      <c r="Q216" s="674">
        <f t="shared" si="98"/>
        <v>10602.4</v>
      </c>
    </row>
    <row r="217" spans="1:17" s="13" customFormat="1" ht="11.25" customHeight="1">
      <c r="A217" s="568"/>
      <c r="B217" s="593" t="s">
        <v>622</v>
      </c>
      <c r="C217" s="593"/>
      <c r="D217" s="1029" t="s">
        <v>425</v>
      </c>
      <c r="E217" s="1029" t="s">
        <v>469</v>
      </c>
      <c r="F217" s="1029" t="s">
        <v>426</v>
      </c>
      <c r="G217" s="928" t="s">
        <v>623</v>
      </c>
      <c r="H217" s="1096" t="s">
        <v>619</v>
      </c>
      <c r="I217" s="587">
        <f>L217+O217</f>
        <v>10278</v>
      </c>
      <c r="J217" s="588">
        <f>M217+P217</f>
        <v>0</v>
      </c>
      <c r="K217" s="589">
        <f>I217+J217</f>
        <v>10278</v>
      </c>
      <c r="L217" s="590">
        <v>10278</v>
      </c>
      <c r="M217" s="591"/>
      <c r="N217" s="592">
        <f>L217+M217</f>
        <v>10278</v>
      </c>
      <c r="O217" s="590"/>
      <c r="P217" s="591"/>
      <c r="Q217" s="592"/>
    </row>
    <row r="218" spans="1:17" s="13" customFormat="1" ht="11.25" customHeight="1">
      <c r="A218" s="568"/>
      <c r="B218" s="594" t="s">
        <v>624</v>
      </c>
      <c r="C218" s="594"/>
      <c r="D218" s="1029"/>
      <c r="E218" s="1029"/>
      <c r="F218" s="1029"/>
      <c r="G218" s="1097" t="s">
        <v>625</v>
      </c>
      <c r="H218" s="1098" t="s">
        <v>619</v>
      </c>
      <c r="I218" s="679">
        <f>L218+O218</f>
        <v>10602.4</v>
      </c>
      <c r="J218" s="680">
        <f>M218+P218</f>
        <v>0</v>
      </c>
      <c r="K218" s="681">
        <f>I218+J218</f>
        <v>10602.4</v>
      </c>
      <c r="L218" s="682"/>
      <c r="M218" s="683"/>
      <c r="N218" s="684"/>
      <c r="O218" s="682">
        <v>10602.4</v>
      </c>
      <c r="P218" s="683"/>
      <c r="Q218" s="684">
        <f>O218+P218</f>
        <v>10602.4</v>
      </c>
    </row>
    <row r="219" spans="1:17" s="13" customFormat="1" ht="12.75" customHeight="1">
      <c r="A219" s="568"/>
      <c r="B219" s="1099" t="s">
        <v>627</v>
      </c>
      <c r="C219" s="1099"/>
      <c r="D219" s="1023" t="s">
        <v>425</v>
      </c>
      <c r="E219" s="1095" t="s">
        <v>469</v>
      </c>
      <c r="F219" s="905" t="s">
        <v>426</v>
      </c>
      <c r="G219" s="905" t="s">
        <v>428</v>
      </c>
      <c r="H219" s="906" t="s">
        <v>619</v>
      </c>
      <c r="I219" s="669">
        <f>I220+I221</f>
        <v>10014.4</v>
      </c>
      <c r="J219" s="670">
        <f>J220+J221</f>
        <v>0</v>
      </c>
      <c r="K219" s="671">
        <f>K220+K221</f>
        <v>10014.4</v>
      </c>
      <c r="L219" s="672">
        <f aca="true" t="shared" si="99" ref="L219:Q219">L220+L221</f>
        <v>4957</v>
      </c>
      <c r="M219" s="673">
        <f t="shared" si="99"/>
        <v>0</v>
      </c>
      <c r="N219" s="674">
        <f t="shared" si="99"/>
        <v>4957</v>
      </c>
      <c r="O219" s="672">
        <f t="shared" si="99"/>
        <v>5057.4</v>
      </c>
      <c r="P219" s="673">
        <f t="shared" si="99"/>
        <v>0</v>
      </c>
      <c r="Q219" s="674">
        <f t="shared" si="99"/>
        <v>5057.4</v>
      </c>
    </row>
    <row r="220" spans="1:17" s="13" customFormat="1" ht="11.25" customHeight="1">
      <c r="A220" s="568"/>
      <c r="B220" s="593" t="s">
        <v>622</v>
      </c>
      <c r="C220" s="593"/>
      <c r="D220" s="1029" t="s">
        <v>425</v>
      </c>
      <c r="E220" s="1029" t="s">
        <v>469</v>
      </c>
      <c r="F220" s="1029" t="s">
        <v>426</v>
      </c>
      <c r="G220" s="928" t="s">
        <v>623</v>
      </c>
      <c r="H220" s="1096" t="s">
        <v>619</v>
      </c>
      <c r="I220" s="587">
        <f>L220+O220</f>
        <v>4957</v>
      </c>
      <c r="J220" s="588">
        <f>M220+P220</f>
        <v>0</v>
      </c>
      <c r="K220" s="589">
        <f>I220+J220</f>
        <v>4957</v>
      </c>
      <c r="L220" s="590">
        <v>4957</v>
      </c>
      <c r="M220" s="591"/>
      <c r="N220" s="592">
        <f>L220+M220</f>
        <v>4957</v>
      </c>
      <c r="O220" s="590"/>
      <c r="P220" s="591"/>
      <c r="Q220" s="592"/>
    </row>
    <row r="221" spans="1:17" s="13" customFormat="1" ht="11.25" customHeight="1">
      <c r="A221" s="568"/>
      <c r="B221" s="594" t="s">
        <v>624</v>
      </c>
      <c r="C221" s="594"/>
      <c r="D221" s="1029"/>
      <c r="E221" s="1029"/>
      <c r="F221" s="1029"/>
      <c r="G221" s="1097" t="s">
        <v>625</v>
      </c>
      <c r="H221" s="1098" t="s">
        <v>619</v>
      </c>
      <c r="I221" s="679">
        <f>L221+O221</f>
        <v>5057.4</v>
      </c>
      <c r="J221" s="680">
        <f>M221+P221</f>
        <v>0</v>
      </c>
      <c r="K221" s="681">
        <f>I221+J221</f>
        <v>5057.4</v>
      </c>
      <c r="L221" s="682"/>
      <c r="M221" s="683"/>
      <c r="N221" s="684"/>
      <c r="O221" s="682">
        <v>5057.4</v>
      </c>
      <c r="P221" s="683"/>
      <c r="Q221" s="684">
        <f>O221+P221</f>
        <v>5057.4</v>
      </c>
    </row>
    <row r="222" spans="1:17" s="13" customFormat="1" ht="12.75" customHeight="1">
      <c r="A222" s="568"/>
      <c r="B222" s="1099" t="s">
        <v>628</v>
      </c>
      <c r="C222" s="1099"/>
      <c r="D222" s="1023" t="s">
        <v>425</v>
      </c>
      <c r="E222" s="1095" t="s">
        <v>469</v>
      </c>
      <c r="F222" s="905" t="s">
        <v>426</v>
      </c>
      <c r="G222" s="905" t="s">
        <v>428</v>
      </c>
      <c r="H222" s="906" t="s">
        <v>619</v>
      </c>
      <c r="I222" s="669">
        <f>I223+I224</f>
        <v>8332.2</v>
      </c>
      <c r="J222" s="670">
        <f>J223+J224</f>
        <v>0</v>
      </c>
      <c r="K222" s="671">
        <f>K223+K224</f>
        <v>8332.2</v>
      </c>
      <c r="L222" s="672">
        <f aca="true" t="shared" si="100" ref="L222:Q222">L223+L224</f>
        <v>4410</v>
      </c>
      <c r="M222" s="673">
        <f t="shared" si="100"/>
        <v>0</v>
      </c>
      <c r="N222" s="674">
        <f t="shared" si="100"/>
        <v>4410</v>
      </c>
      <c r="O222" s="672">
        <f t="shared" si="100"/>
        <v>3922.2</v>
      </c>
      <c r="P222" s="673">
        <f t="shared" si="100"/>
        <v>0</v>
      </c>
      <c r="Q222" s="674">
        <f t="shared" si="100"/>
        <v>3922.2</v>
      </c>
    </row>
    <row r="223" spans="1:17" s="13" customFormat="1" ht="11.25" customHeight="1">
      <c r="A223" s="568"/>
      <c r="B223" s="707" t="s">
        <v>622</v>
      </c>
      <c r="C223" s="707"/>
      <c r="D223" s="1029" t="s">
        <v>425</v>
      </c>
      <c r="E223" s="1029" t="s">
        <v>469</v>
      </c>
      <c r="F223" s="1029" t="s">
        <v>426</v>
      </c>
      <c r="G223" s="928" t="s">
        <v>623</v>
      </c>
      <c r="H223" s="1096" t="s">
        <v>619</v>
      </c>
      <c r="I223" s="587">
        <f>L223+O223</f>
        <v>4410</v>
      </c>
      <c r="J223" s="588">
        <f>M223+P223</f>
        <v>0</v>
      </c>
      <c r="K223" s="589">
        <f>I223+J223</f>
        <v>4410</v>
      </c>
      <c r="L223" s="590">
        <v>4410</v>
      </c>
      <c r="M223" s="591"/>
      <c r="N223" s="592">
        <f>L223+M223</f>
        <v>4410</v>
      </c>
      <c r="O223" s="590"/>
      <c r="P223" s="591"/>
      <c r="Q223" s="592"/>
    </row>
    <row r="224" spans="1:17" s="13" customFormat="1" ht="11.25" customHeight="1">
      <c r="A224" s="568"/>
      <c r="B224" s="675" t="s">
        <v>624</v>
      </c>
      <c r="C224" s="675"/>
      <c r="D224" s="1029"/>
      <c r="E224" s="1029"/>
      <c r="F224" s="1029"/>
      <c r="G224" s="1097" t="s">
        <v>625</v>
      </c>
      <c r="H224" s="1098" t="s">
        <v>619</v>
      </c>
      <c r="I224" s="679">
        <f>L224+O224</f>
        <v>3922.2</v>
      </c>
      <c r="J224" s="680">
        <f>M224+P224</f>
        <v>0</v>
      </c>
      <c r="K224" s="681">
        <f>I224+J224</f>
        <v>3922.2</v>
      </c>
      <c r="L224" s="682"/>
      <c r="M224" s="683"/>
      <c r="N224" s="684"/>
      <c r="O224" s="682">
        <v>3922.2</v>
      </c>
      <c r="P224" s="683"/>
      <c r="Q224" s="684">
        <f>O224+P224</f>
        <v>3922.2</v>
      </c>
    </row>
    <row r="225" spans="1:17" s="13" customFormat="1" ht="12.75" customHeight="1">
      <c r="A225" s="568"/>
      <c r="B225" s="1100" t="s">
        <v>629</v>
      </c>
      <c r="C225" s="1100"/>
      <c r="D225" s="1023" t="s">
        <v>425</v>
      </c>
      <c r="E225" s="1095" t="s">
        <v>469</v>
      </c>
      <c r="F225" s="905" t="s">
        <v>426</v>
      </c>
      <c r="G225" s="905" t="s">
        <v>428</v>
      </c>
      <c r="H225" s="906" t="s">
        <v>619</v>
      </c>
      <c r="I225" s="669">
        <f>I226+I227</f>
        <v>9760.6</v>
      </c>
      <c r="J225" s="670">
        <f>J226+J227</f>
        <v>0</v>
      </c>
      <c r="K225" s="671">
        <f>K226+K227</f>
        <v>9760.6</v>
      </c>
      <c r="L225" s="672">
        <f aca="true" t="shared" si="101" ref="L225:Q225">L226+L227</f>
        <v>4677</v>
      </c>
      <c r="M225" s="673">
        <f t="shared" si="101"/>
        <v>0</v>
      </c>
      <c r="N225" s="674">
        <f t="shared" si="101"/>
        <v>4677</v>
      </c>
      <c r="O225" s="672">
        <f t="shared" si="101"/>
        <v>5083.6</v>
      </c>
      <c r="P225" s="673">
        <f t="shared" si="101"/>
        <v>0</v>
      </c>
      <c r="Q225" s="674">
        <f t="shared" si="101"/>
        <v>5083.6</v>
      </c>
    </row>
    <row r="226" spans="1:17" s="13" customFormat="1" ht="11.25" customHeight="1">
      <c r="A226" s="568"/>
      <c r="B226" s="593" t="s">
        <v>622</v>
      </c>
      <c r="C226" s="593"/>
      <c r="D226" s="1029" t="s">
        <v>425</v>
      </c>
      <c r="E226" s="1029" t="s">
        <v>469</v>
      </c>
      <c r="F226" s="1029" t="s">
        <v>426</v>
      </c>
      <c r="G226" s="928" t="s">
        <v>623</v>
      </c>
      <c r="H226" s="1096" t="s">
        <v>619</v>
      </c>
      <c r="I226" s="587">
        <f>L226+O226</f>
        <v>4677</v>
      </c>
      <c r="J226" s="588">
        <f>M226+P226</f>
        <v>0</v>
      </c>
      <c r="K226" s="589">
        <f>I226+J226</f>
        <v>4677</v>
      </c>
      <c r="L226" s="590">
        <v>4677</v>
      </c>
      <c r="M226" s="591"/>
      <c r="N226" s="592">
        <f>L226+M226</f>
        <v>4677</v>
      </c>
      <c r="O226" s="590"/>
      <c r="P226" s="591"/>
      <c r="Q226" s="592"/>
    </row>
    <row r="227" spans="1:17" s="13" customFormat="1" ht="11.25" customHeight="1">
      <c r="A227" s="568"/>
      <c r="B227" s="594" t="s">
        <v>624</v>
      </c>
      <c r="C227" s="594"/>
      <c r="D227" s="1029"/>
      <c r="E227" s="1029"/>
      <c r="F227" s="1029"/>
      <c r="G227" s="1097" t="s">
        <v>625</v>
      </c>
      <c r="H227" s="1098" t="s">
        <v>619</v>
      </c>
      <c r="I227" s="679">
        <f>L227+O227</f>
        <v>5083.6</v>
      </c>
      <c r="J227" s="680">
        <f>M227+P227</f>
        <v>0</v>
      </c>
      <c r="K227" s="681">
        <f>I227+J227</f>
        <v>5083.6</v>
      </c>
      <c r="L227" s="682"/>
      <c r="M227" s="683"/>
      <c r="N227" s="684"/>
      <c r="O227" s="682">
        <v>5083.6</v>
      </c>
      <c r="P227" s="683"/>
      <c r="Q227" s="684">
        <f>O227+P227</f>
        <v>5083.6</v>
      </c>
    </row>
    <row r="228" spans="1:17" s="13" customFormat="1" ht="11.25" customHeight="1">
      <c r="A228" s="568"/>
      <c r="B228" s="1094" t="s">
        <v>630</v>
      </c>
      <c r="C228" s="1094"/>
      <c r="D228" s="1023" t="s">
        <v>425</v>
      </c>
      <c r="E228" s="1095" t="s">
        <v>469</v>
      </c>
      <c r="F228" s="905" t="s">
        <v>426</v>
      </c>
      <c r="G228" s="905" t="s">
        <v>428</v>
      </c>
      <c r="H228" s="906" t="s">
        <v>619</v>
      </c>
      <c r="I228" s="669">
        <f>I229+I230</f>
        <v>14640</v>
      </c>
      <c r="J228" s="670">
        <f>J229+J230</f>
        <v>0</v>
      </c>
      <c r="K228" s="671">
        <f>K229+K230</f>
        <v>14640</v>
      </c>
      <c r="L228" s="672">
        <f aca="true" t="shared" si="102" ref="L228:Q228">L229+L230</f>
        <v>7483</v>
      </c>
      <c r="M228" s="673">
        <f t="shared" si="102"/>
        <v>0</v>
      </c>
      <c r="N228" s="674">
        <f t="shared" si="102"/>
        <v>7483</v>
      </c>
      <c r="O228" s="672">
        <f t="shared" si="102"/>
        <v>7157</v>
      </c>
      <c r="P228" s="673">
        <f t="shared" si="102"/>
        <v>0</v>
      </c>
      <c r="Q228" s="674">
        <f t="shared" si="102"/>
        <v>7157</v>
      </c>
    </row>
    <row r="229" spans="1:17" s="13" customFormat="1" ht="11.25" customHeight="1">
      <c r="A229" s="568"/>
      <c r="B229" s="593" t="s">
        <v>622</v>
      </c>
      <c r="C229" s="593"/>
      <c r="D229" s="928" t="s">
        <v>425</v>
      </c>
      <c r="E229" s="928" t="s">
        <v>469</v>
      </c>
      <c r="F229" s="928" t="s">
        <v>426</v>
      </c>
      <c r="G229" s="928" t="s">
        <v>623</v>
      </c>
      <c r="H229" s="1096" t="s">
        <v>619</v>
      </c>
      <c r="I229" s="587">
        <f>L229+O229</f>
        <v>7483</v>
      </c>
      <c r="J229" s="588">
        <f>M229+P229</f>
        <v>0</v>
      </c>
      <c r="K229" s="589">
        <f>I229+J229</f>
        <v>7483</v>
      </c>
      <c r="L229" s="590">
        <v>7483</v>
      </c>
      <c r="M229" s="591"/>
      <c r="N229" s="592">
        <f>L229+M229</f>
        <v>7483</v>
      </c>
      <c r="O229" s="590"/>
      <c r="P229" s="591"/>
      <c r="Q229" s="592"/>
    </row>
    <row r="230" spans="1:17" s="13" customFormat="1" ht="11.25" customHeight="1">
      <c r="A230" s="568"/>
      <c r="B230" s="594" t="s">
        <v>624</v>
      </c>
      <c r="C230" s="594"/>
      <c r="D230" s="928"/>
      <c r="E230" s="928"/>
      <c r="F230" s="928"/>
      <c r="G230" s="1101" t="s">
        <v>625</v>
      </c>
      <c r="H230" s="1102" t="s">
        <v>619</v>
      </c>
      <c r="I230" s="1036">
        <f>L230+O230</f>
        <v>7157</v>
      </c>
      <c r="J230" s="1037">
        <f>M230+P230</f>
        <v>0</v>
      </c>
      <c r="K230" s="1038">
        <f>I230+J230</f>
        <v>7157</v>
      </c>
      <c r="L230" s="1039"/>
      <c r="M230" s="1040"/>
      <c r="N230" s="1041"/>
      <c r="O230" s="1039">
        <v>7157</v>
      </c>
      <c r="P230" s="1040"/>
      <c r="Q230" s="1041">
        <f>O230+P230</f>
        <v>7157</v>
      </c>
    </row>
    <row r="231" spans="1:17" s="13" customFormat="1" ht="13.5" customHeight="1">
      <c r="A231" s="568"/>
      <c r="B231" s="1099" t="s">
        <v>631</v>
      </c>
      <c r="C231" s="1099"/>
      <c r="D231" s="964" t="s">
        <v>425</v>
      </c>
      <c r="E231" s="1103" t="s">
        <v>469</v>
      </c>
      <c r="F231" s="964" t="s">
        <v>426</v>
      </c>
      <c r="G231" s="964" t="s">
        <v>428</v>
      </c>
      <c r="H231" s="1104" t="s">
        <v>619</v>
      </c>
      <c r="I231" s="966">
        <f>I232+I233</f>
        <v>15012.2</v>
      </c>
      <c r="J231" s="967">
        <f>J232+J233</f>
        <v>0</v>
      </c>
      <c r="K231" s="968">
        <f>K232+K233</f>
        <v>15012.2</v>
      </c>
      <c r="L231" s="969">
        <f aca="true" t="shared" si="103" ref="L231:Q231">L232+L233</f>
        <v>7871</v>
      </c>
      <c r="M231" s="970">
        <f t="shared" si="103"/>
        <v>0</v>
      </c>
      <c r="N231" s="971">
        <f t="shared" si="103"/>
        <v>7871</v>
      </c>
      <c r="O231" s="969">
        <f t="shared" si="103"/>
        <v>7141.2</v>
      </c>
      <c r="P231" s="970">
        <f t="shared" si="103"/>
        <v>0</v>
      </c>
      <c r="Q231" s="971">
        <f t="shared" si="103"/>
        <v>7141.2</v>
      </c>
    </row>
    <row r="232" spans="1:17" s="13" customFormat="1" ht="11.25" customHeight="1">
      <c r="A232" s="568"/>
      <c r="B232" s="593" t="s">
        <v>622</v>
      </c>
      <c r="C232" s="593"/>
      <c r="D232" s="1029" t="s">
        <v>425</v>
      </c>
      <c r="E232" s="1029" t="s">
        <v>469</v>
      </c>
      <c r="F232" s="1029" t="s">
        <v>426</v>
      </c>
      <c r="G232" s="928" t="s">
        <v>623</v>
      </c>
      <c r="H232" s="1096" t="s">
        <v>619</v>
      </c>
      <c r="I232" s="587">
        <f>L232+O232</f>
        <v>7871</v>
      </c>
      <c r="J232" s="588">
        <f>M232+P232</f>
        <v>0</v>
      </c>
      <c r="K232" s="589">
        <f>I232+J232</f>
        <v>7871</v>
      </c>
      <c r="L232" s="590">
        <v>7871</v>
      </c>
      <c r="M232" s="591"/>
      <c r="N232" s="592">
        <f>L232+M232</f>
        <v>7871</v>
      </c>
      <c r="O232" s="590"/>
      <c r="P232" s="591"/>
      <c r="Q232" s="592"/>
    </row>
    <row r="233" spans="1:17" s="13" customFormat="1" ht="11.25" customHeight="1">
      <c r="A233" s="568"/>
      <c r="B233" s="594" t="s">
        <v>624</v>
      </c>
      <c r="C233" s="594"/>
      <c r="D233" s="1029"/>
      <c r="E233" s="1029"/>
      <c r="F233" s="1029"/>
      <c r="G233" s="1097" t="s">
        <v>625</v>
      </c>
      <c r="H233" s="1098" t="s">
        <v>619</v>
      </c>
      <c r="I233" s="679">
        <f>L233+O233</f>
        <v>7141.2</v>
      </c>
      <c r="J233" s="680">
        <f>M233+P233</f>
        <v>0</v>
      </c>
      <c r="K233" s="681">
        <f>I233+J233</f>
        <v>7141.2</v>
      </c>
      <c r="L233" s="682"/>
      <c r="M233" s="683"/>
      <c r="N233" s="684"/>
      <c r="O233" s="682">
        <v>7141.2</v>
      </c>
      <c r="P233" s="683"/>
      <c r="Q233" s="684">
        <f>O233+P233</f>
        <v>7141.2</v>
      </c>
    </row>
    <row r="234" spans="1:17" s="13" customFormat="1" ht="14.25" customHeight="1">
      <c r="A234" s="568"/>
      <c r="B234" s="1094" t="s">
        <v>632</v>
      </c>
      <c r="C234" s="1094"/>
      <c r="D234" s="1023" t="s">
        <v>425</v>
      </c>
      <c r="E234" s="1095" t="s">
        <v>469</v>
      </c>
      <c r="F234" s="905" t="s">
        <v>426</v>
      </c>
      <c r="G234" s="905" t="s">
        <v>428</v>
      </c>
      <c r="H234" s="906" t="s">
        <v>619</v>
      </c>
      <c r="I234" s="669">
        <f>I235+I236</f>
        <v>15990.8</v>
      </c>
      <c r="J234" s="670">
        <f>J235+J236</f>
        <v>0</v>
      </c>
      <c r="K234" s="671">
        <f>K235+K236</f>
        <v>15990.8</v>
      </c>
      <c r="L234" s="672">
        <f aca="true" t="shared" si="104" ref="L234:Q234">L235+L236</f>
        <v>8468</v>
      </c>
      <c r="M234" s="673">
        <f t="shared" si="104"/>
        <v>0</v>
      </c>
      <c r="N234" s="674">
        <f t="shared" si="104"/>
        <v>8468</v>
      </c>
      <c r="O234" s="672">
        <f t="shared" si="104"/>
        <v>7522.8</v>
      </c>
      <c r="P234" s="673">
        <f t="shared" si="104"/>
        <v>0</v>
      </c>
      <c r="Q234" s="674">
        <f t="shared" si="104"/>
        <v>7522.8</v>
      </c>
    </row>
    <row r="235" spans="1:17" s="13" customFormat="1" ht="11.25" customHeight="1">
      <c r="A235" s="568"/>
      <c r="B235" s="593" t="s">
        <v>622</v>
      </c>
      <c r="C235" s="593"/>
      <c r="D235" s="1029" t="s">
        <v>425</v>
      </c>
      <c r="E235" s="1029" t="s">
        <v>469</v>
      </c>
      <c r="F235" s="1029" t="s">
        <v>426</v>
      </c>
      <c r="G235" s="928" t="s">
        <v>623</v>
      </c>
      <c r="H235" s="1096" t="s">
        <v>619</v>
      </c>
      <c r="I235" s="587">
        <f>L235+O235</f>
        <v>8468</v>
      </c>
      <c r="J235" s="588">
        <f>M235+P235</f>
        <v>0</v>
      </c>
      <c r="K235" s="589">
        <f>I235+J235</f>
        <v>8468</v>
      </c>
      <c r="L235" s="590">
        <v>8468</v>
      </c>
      <c r="M235" s="591"/>
      <c r="N235" s="592">
        <f>L235+M235</f>
        <v>8468</v>
      </c>
      <c r="O235" s="590"/>
      <c r="P235" s="591"/>
      <c r="Q235" s="592"/>
    </row>
    <row r="236" spans="1:17" s="13" customFormat="1" ht="11.25" customHeight="1">
      <c r="A236" s="568"/>
      <c r="B236" s="594" t="s">
        <v>624</v>
      </c>
      <c r="C236" s="594"/>
      <c r="D236" s="1029"/>
      <c r="E236" s="1029"/>
      <c r="F236" s="1029"/>
      <c r="G236" s="1097" t="s">
        <v>625</v>
      </c>
      <c r="H236" s="1098" t="s">
        <v>619</v>
      </c>
      <c r="I236" s="679">
        <f>L236+O236</f>
        <v>7522.8</v>
      </c>
      <c r="J236" s="680">
        <f>M236+P236</f>
        <v>0</v>
      </c>
      <c r="K236" s="681">
        <f>I236+J236</f>
        <v>7522.8</v>
      </c>
      <c r="L236" s="682"/>
      <c r="M236" s="683"/>
      <c r="N236" s="684"/>
      <c r="O236" s="682">
        <v>7522.8</v>
      </c>
      <c r="P236" s="683"/>
      <c r="Q236" s="684">
        <f>O236+P236</f>
        <v>7522.8</v>
      </c>
    </row>
    <row r="237" spans="1:17" s="13" customFormat="1" ht="15.75" customHeight="1">
      <c r="A237" s="568"/>
      <c r="B237" s="1099" t="s">
        <v>633</v>
      </c>
      <c r="C237" s="1099"/>
      <c r="D237" s="1023" t="s">
        <v>425</v>
      </c>
      <c r="E237" s="1095" t="s">
        <v>469</v>
      </c>
      <c r="F237" s="905" t="s">
        <v>426</v>
      </c>
      <c r="G237" s="905" t="s">
        <v>428</v>
      </c>
      <c r="H237" s="906" t="s">
        <v>619</v>
      </c>
      <c r="I237" s="669">
        <f>I238+I239</f>
        <v>15990</v>
      </c>
      <c r="J237" s="670">
        <f>J238+J239</f>
        <v>0</v>
      </c>
      <c r="K237" s="671">
        <f>K238+K239</f>
        <v>15990</v>
      </c>
      <c r="L237" s="672">
        <f aca="true" t="shared" si="105" ref="L237:Q237">L238+L239</f>
        <v>8703</v>
      </c>
      <c r="M237" s="673">
        <f t="shared" si="105"/>
        <v>0</v>
      </c>
      <c r="N237" s="674">
        <f t="shared" si="105"/>
        <v>8703</v>
      </c>
      <c r="O237" s="672">
        <f t="shared" si="105"/>
        <v>7287</v>
      </c>
      <c r="P237" s="673">
        <f t="shared" si="105"/>
        <v>0</v>
      </c>
      <c r="Q237" s="674">
        <f t="shared" si="105"/>
        <v>7287</v>
      </c>
    </row>
    <row r="238" spans="1:17" s="13" customFormat="1" ht="11.25" customHeight="1">
      <c r="A238" s="568"/>
      <c r="B238" s="593" t="s">
        <v>622</v>
      </c>
      <c r="C238" s="593"/>
      <c r="D238" s="1029" t="s">
        <v>425</v>
      </c>
      <c r="E238" s="1029" t="s">
        <v>469</v>
      </c>
      <c r="F238" s="1029" t="s">
        <v>426</v>
      </c>
      <c r="G238" s="928" t="s">
        <v>623</v>
      </c>
      <c r="H238" s="1096" t="s">
        <v>619</v>
      </c>
      <c r="I238" s="587">
        <f>L238+O238</f>
        <v>8703</v>
      </c>
      <c r="J238" s="588">
        <f>M238+P238</f>
        <v>0</v>
      </c>
      <c r="K238" s="589">
        <f>I238+J238</f>
        <v>8703</v>
      </c>
      <c r="L238" s="590">
        <v>8703</v>
      </c>
      <c r="M238" s="591"/>
      <c r="N238" s="592">
        <f>L238+M238</f>
        <v>8703</v>
      </c>
      <c r="O238" s="590"/>
      <c r="P238" s="591"/>
      <c r="Q238" s="592"/>
    </row>
    <row r="239" spans="1:17" s="13" customFormat="1" ht="11.25" customHeight="1">
      <c r="A239" s="568"/>
      <c r="B239" s="594" t="s">
        <v>624</v>
      </c>
      <c r="C239" s="594"/>
      <c r="D239" s="1029"/>
      <c r="E239" s="1029"/>
      <c r="F239" s="1029"/>
      <c r="G239" s="1097" t="s">
        <v>625</v>
      </c>
      <c r="H239" s="1098" t="s">
        <v>619</v>
      </c>
      <c r="I239" s="679">
        <f>L239+O239</f>
        <v>7287</v>
      </c>
      <c r="J239" s="680">
        <f>M239+P239</f>
        <v>0</v>
      </c>
      <c r="K239" s="681">
        <f>I239+J239</f>
        <v>7287</v>
      </c>
      <c r="L239" s="682"/>
      <c r="M239" s="683"/>
      <c r="N239" s="684"/>
      <c r="O239" s="682">
        <v>7287</v>
      </c>
      <c r="P239" s="683"/>
      <c r="Q239" s="684">
        <f>O239+P239</f>
        <v>7287</v>
      </c>
    </row>
    <row r="240" spans="1:17" s="13" customFormat="1" ht="15" customHeight="1">
      <c r="A240" s="568"/>
      <c r="B240" s="1094" t="s">
        <v>634</v>
      </c>
      <c r="C240" s="1094"/>
      <c r="D240" s="1023" t="s">
        <v>425</v>
      </c>
      <c r="E240" s="1095" t="s">
        <v>469</v>
      </c>
      <c r="F240" s="905" t="s">
        <v>426</v>
      </c>
      <c r="G240" s="905" t="s">
        <v>428</v>
      </c>
      <c r="H240" s="906" t="s">
        <v>619</v>
      </c>
      <c r="I240" s="669">
        <f>I241+I242</f>
        <v>17939</v>
      </c>
      <c r="J240" s="670">
        <f>J241+J242</f>
        <v>0</v>
      </c>
      <c r="K240" s="671">
        <f>K241+K242</f>
        <v>17939</v>
      </c>
      <c r="L240" s="672">
        <f aca="true" t="shared" si="106" ref="L240:Q240">L241+L242</f>
        <v>9631</v>
      </c>
      <c r="M240" s="673">
        <f t="shared" si="106"/>
        <v>0</v>
      </c>
      <c r="N240" s="674">
        <f t="shared" si="106"/>
        <v>9631</v>
      </c>
      <c r="O240" s="672">
        <f t="shared" si="106"/>
        <v>8308</v>
      </c>
      <c r="P240" s="673">
        <f t="shared" si="106"/>
        <v>0</v>
      </c>
      <c r="Q240" s="674">
        <f t="shared" si="106"/>
        <v>8308</v>
      </c>
    </row>
    <row r="241" spans="1:17" s="13" customFormat="1" ht="11.25" customHeight="1">
      <c r="A241" s="568"/>
      <c r="B241" s="593" t="s">
        <v>622</v>
      </c>
      <c r="C241" s="593"/>
      <c r="D241" s="1029" t="s">
        <v>425</v>
      </c>
      <c r="E241" s="1029" t="s">
        <v>469</v>
      </c>
      <c r="F241" s="1029" t="s">
        <v>426</v>
      </c>
      <c r="G241" s="928" t="s">
        <v>623</v>
      </c>
      <c r="H241" s="1096" t="s">
        <v>619</v>
      </c>
      <c r="I241" s="587">
        <f>L241+O241</f>
        <v>9631</v>
      </c>
      <c r="J241" s="588">
        <f>M241+P241</f>
        <v>0</v>
      </c>
      <c r="K241" s="589">
        <f>I241+J241</f>
        <v>9631</v>
      </c>
      <c r="L241" s="590">
        <v>9631</v>
      </c>
      <c r="M241" s="591"/>
      <c r="N241" s="592">
        <f>L241+M241</f>
        <v>9631</v>
      </c>
      <c r="O241" s="590"/>
      <c r="P241" s="591"/>
      <c r="Q241" s="592"/>
    </row>
    <row r="242" spans="1:17" s="13" customFormat="1" ht="11.25" customHeight="1">
      <c r="A242" s="568"/>
      <c r="B242" s="594" t="s">
        <v>624</v>
      </c>
      <c r="C242" s="594"/>
      <c r="D242" s="1029"/>
      <c r="E242" s="1029"/>
      <c r="F242" s="1029"/>
      <c r="G242" s="1097" t="s">
        <v>625</v>
      </c>
      <c r="H242" s="1098" t="s">
        <v>619</v>
      </c>
      <c r="I242" s="679">
        <f>L242+O242</f>
        <v>8308</v>
      </c>
      <c r="J242" s="680">
        <f>M242+P242</f>
        <v>0</v>
      </c>
      <c r="K242" s="681">
        <f>I242+J242</f>
        <v>8308</v>
      </c>
      <c r="L242" s="682"/>
      <c r="M242" s="683"/>
      <c r="N242" s="684"/>
      <c r="O242" s="682">
        <v>8308</v>
      </c>
      <c r="P242" s="683"/>
      <c r="Q242" s="684">
        <f>O242+P242</f>
        <v>8308</v>
      </c>
    </row>
    <row r="243" spans="1:17" s="13" customFormat="1" ht="17.25" customHeight="1">
      <c r="A243" s="568"/>
      <c r="B243" s="1099" t="s">
        <v>635</v>
      </c>
      <c r="C243" s="1099"/>
      <c r="D243" s="1023" t="s">
        <v>425</v>
      </c>
      <c r="E243" s="1095" t="s">
        <v>469</v>
      </c>
      <c r="F243" s="905" t="s">
        <v>426</v>
      </c>
      <c r="G243" s="905" t="s">
        <v>428</v>
      </c>
      <c r="H243" s="906" t="s">
        <v>619</v>
      </c>
      <c r="I243" s="669">
        <f>I244+I245</f>
        <v>17575.2</v>
      </c>
      <c r="J243" s="670">
        <f>J244+J245</f>
        <v>0</v>
      </c>
      <c r="K243" s="671">
        <f>K244+K245</f>
        <v>17575.2</v>
      </c>
      <c r="L243" s="672">
        <f aca="true" t="shared" si="107" ref="L243:Q243">L244+L245</f>
        <v>9891</v>
      </c>
      <c r="M243" s="673">
        <f t="shared" si="107"/>
        <v>0</v>
      </c>
      <c r="N243" s="674">
        <f t="shared" si="107"/>
        <v>9891</v>
      </c>
      <c r="O243" s="672">
        <f t="shared" si="107"/>
        <v>7684.2</v>
      </c>
      <c r="P243" s="673">
        <f t="shared" si="107"/>
        <v>0</v>
      </c>
      <c r="Q243" s="674">
        <f t="shared" si="107"/>
        <v>7684.2</v>
      </c>
    </row>
    <row r="244" spans="1:17" s="13" customFormat="1" ht="11.25" customHeight="1">
      <c r="A244" s="568"/>
      <c r="B244" s="593" t="s">
        <v>622</v>
      </c>
      <c r="C244" s="593"/>
      <c r="D244" s="1029" t="s">
        <v>425</v>
      </c>
      <c r="E244" s="1029" t="s">
        <v>469</v>
      </c>
      <c r="F244" s="1029" t="s">
        <v>426</v>
      </c>
      <c r="G244" s="928" t="s">
        <v>623</v>
      </c>
      <c r="H244" s="1096" t="s">
        <v>619</v>
      </c>
      <c r="I244" s="587">
        <f>L244+O244</f>
        <v>9891</v>
      </c>
      <c r="J244" s="588">
        <f>M244+P244</f>
        <v>0</v>
      </c>
      <c r="K244" s="589">
        <f>I244+J244</f>
        <v>9891</v>
      </c>
      <c r="L244" s="590">
        <v>9891</v>
      </c>
      <c r="M244" s="591"/>
      <c r="N244" s="592">
        <f>L244+M244</f>
        <v>9891</v>
      </c>
      <c r="O244" s="590"/>
      <c r="P244" s="591"/>
      <c r="Q244" s="592"/>
    </row>
    <row r="245" spans="1:17" s="13" customFormat="1" ht="11.25" customHeight="1">
      <c r="A245" s="568"/>
      <c r="B245" s="594" t="s">
        <v>624</v>
      </c>
      <c r="C245" s="594"/>
      <c r="D245" s="1029"/>
      <c r="E245" s="1029"/>
      <c r="F245" s="1029"/>
      <c r="G245" s="1097" t="s">
        <v>625</v>
      </c>
      <c r="H245" s="1098" t="s">
        <v>619</v>
      </c>
      <c r="I245" s="679">
        <f>L245+O245</f>
        <v>7684.2</v>
      </c>
      <c r="J245" s="680">
        <f>M245+P245</f>
        <v>0</v>
      </c>
      <c r="K245" s="681">
        <f>I245+J245</f>
        <v>7684.2</v>
      </c>
      <c r="L245" s="682"/>
      <c r="M245" s="683"/>
      <c r="N245" s="684"/>
      <c r="O245" s="682">
        <v>7684.2</v>
      </c>
      <c r="P245" s="683"/>
      <c r="Q245" s="684">
        <f>O245+P245</f>
        <v>7684.2</v>
      </c>
    </row>
    <row r="246" spans="1:17" s="13" customFormat="1" ht="18" customHeight="1">
      <c r="A246" s="568"/>
      <c r="B246" s="1094" t="s">
        <v>636</v>
      </c>
      <c r="C246" s="1094"/>
      <c r="D246" s="1023" t="s">
        <v>425</v>
      </c>
      <c r="E246" s="1095" t="s">
        <v>469</v>
      </c>
      <c r="F246" s="905" t="s">
        <v>426</v>
      </c>
      <c r="G246" s="905" t="s">
        <v>428</v>
      </c>
      <c r="H246" s="906" t="s">
        <v>619</v>
      </c>
      <c r="I246" s="669">
        <f>I247+I248</f>
        <v>18765.2</v>
      </c>
      <c r="J246" s="670">
        <f>J247+J248</f>
        <v>0</v>
      </c>
      <c r="K246" s="671">
        <f>K247+K248</f>
        <v>18765.2</v>
      </c>
      <c r="L246" s="672">
        <f aca="true" t="shared" si="108" ref="L246:Q246">L247+L248</f>
        <v>9799</v>
      </c>
      <c r="M246" s="673">
        <f t="shared" si="108"/>
        <v>0</v>
      </c>
      <c r="N246" s="674">
        <f t="shared" si="108"/>
        <v>9799</v>
      </c>
      <c r="O246" s="672">
        <f t="shared" si="108"/>
        <v>8966.2</v>
      </c>
      <c r="P246" s="673">
        <f t="shared" si="108"/>
        <v>0</v>
      </c>
      <c r="Q246" s="674">
        <f t="shared" si="108"/>
        <v>8966.2</v>
      </c>
    </row>
    <row r="247" spans="1:17" s="13" customFormat="1" ht="11.25" customHeight="1">
      <c r="A247" s="568"/>
      <c r="B247" s="593" t="s">
        <v>622</v>
      </c>
      <c r="C247" s="593"/>
      <c r="D247" s="1029" t="s">
        <v>425</v>
      </c>
      <c r="E247" s="1029" t="s">
        <v>469</v>
      </c>
      <c r="F247" s="1029" t="s">
        <v>426</v>
      </c>
      <c r="G247" s="928" t="s">
        <v>623</v>
      </c>
      <c r="H247" s="1096" t="s">
        <v>619</v>
      </c>
      <c r="I247" s="587">
        <f>L247+O247</f>
        <v>9799</v>
      </c>
      <c r="J247" s="588">
        <f>M247+P247</f>
        <v>0</v>
      </c>
      <c r="K247" s="589">
        <f>I247+J247</f>
        <v>9799</v>
      </c>
      <c r="L247" s="590">
        <v>9799</v>
      </c>
      <c r="M247" s="591"/>
      <c r="N247" s="592">
        <f>L247+M247</f>
        <v>9799</v>
      </c>
      <c r="O247" s="590"/>
      <c r="P247" s="591"/>
      <c r="Q247" s="592"/>
    </row>
    <row r="248" spans="1:17" s="13" customFormat="1" ht="11.25" customHeight="1">
      <c r="A248" s="568"/>
      <c r="B248" s="594" t="s">
        <v>624</v>
      </c>
      <c r="C248" s="594"/>
      <c r="D248" s="1029"/>
      <c r="E248" s="1029"/>
      <c r="F248" s="1029"/>
      <c r="G248" s="1097" t="s">
        <v>625</v>
      </c>
      <c r="H248" s="1098" t="s">
        <v>619</v>
      </c>
      <c r="I248" s="679">
        <f>L248+O248</f>
        <v>8966.2</v>
      </c>
      <c r="J248" s="680">
        <f>M248+P248</f>
        <v>0</v>
      </c>
      <c r="K248" s="681">
        <f>I248+J248</f>
        <v>8966.2</v>
      </c>
      <c r="L248" s="682"/>
      <c r="M248" s="683"/>
      <c r="N248" s="684"/>
      <c r="O248" s="682">
        <v>8966.2</v>
      </c>
      <c r="P248" s="683"/>
      <c r="Q248" s="684">
        <f>O248+P248</f>
        <v>8966.2</v>
      </c>
    </row>
    <row r="249" spans="1:17" s="13" customFormat="1" ht="24" customHeight="1">
      <c r="A249" s="1105" t="s">
        <v>637</v>
      </c>
      <c r="B249" s="1105"/>
      <c r="C249" s="1105"/>
      <c r="D249" s="1106" t="s">
        <v>425</v>
      </c>
      <c r="E249" s="1106" t="s">
        <v>469</v>
      </c>
      <c r="F249" s="1107" t="s">
        <v>426</v>
      </c>
      <c r="G249" s="1107" t="s">
        <v>428</v>
      </c>
      <c r="H249" s="1108" t="s">
        <v>638</v>
      </c>
      <c r="I249" s="1109">
        <f>I250+I251+I252+I253+I254</f>
        <v>2983.4</v>
      </c>
      <c r="J249" s="1110">
        <f>J250+J251+J252+J253+J254</f>
        <v>45</v>
      </c>
      <c r="K249" s="1111">
        <f>K250+K251+K252+K253+K254</f>
        <v>3028.4</v>
      </c>
      <c r="L249" s="1112">
        <f aca="true" t="shared" si="109" ref="L249:Q249">L250+L251+L252+L253+L254</f>
        <v>2553.6</v>
      </c>
      <c r="M249" s="1113">
        <f t="shared" si="109"/>
        <v>45</v>
      </c>
      <c r="N249" s="1114">
        <f t="shared" si="109"/>
        <v>2598.6</v>
      </c>
      <c r="O249" s="1112">
        <f t="shared" si="109"/>
        <v>429.8</v>
      </c>
      <c r="P249" s="1113">
        <f t="shared" si="109"/>
        <v>0</v>
      </c>
      <c r="Q249" s="1114">
        <f t="shared" si="109"/>
        <v>429.8</v>
      </c>
    </row>
    <row r="250" spans="1:17" s="13" customFormat="1" ht="23.25" customHeight="1">
      <c r="A250" s="1115" t="s">
        <v>620</v>
      </c>
      <c r="B250" s="700" t="s">
        <v>639</v>
      </c>
      <c r="C250" s="700"/>
      <c r="D250" s="642" t="s">
        <v>425</v>
      </c>
      <c r="E250" s="641" t="s">
        <v>469</v>
      </c>
      <c r="F250" s="642" t="s">
        <v>426</v>
      </c>
      <c r="G250" s="642" t="s">
        <v>640</v>
      </c>
      <c r="H250" s="643" t="s">
        <v>638</v>
      </c>
      <c r="I250" s="597">
        <f aca="true" t="shared" si="110" ref="I250:J253">L250+O250</f>
        <v>1859.6</v>
      </c>
      <c r="J250" s="598">
        <f t="shared" si="110"/>
        <v>0</v>
      </c>
      <c r="K250" s="599">
        <f>I250+J250</f>
        <v>1859.6</v>
      </c>
      <c r="L250" s="600">
        <v>1859.6</v>
      </c>
      <c r="M250" s="601"/>
      <c r="N250" s="602">
        <f>L250+M250</f>
        <v>1859.6</v>
      </c>
      <c r="O250" s="600"/>
      <c r="P250" s="601"/>
      <c r="Q250" s="602"/>
    </row>
    <row r="251" spans="1:17" s="13" customFormat="1" ht="15.75" customHeight="1">
      <c r="A251" s="1115"/>
      <c r="B251" s="700" t="s">
        <v>641</v>
      </c>
      <c r="C251" s="700"/>
      <c r="D251" s="642" t="s">
        <v>425</v>
      </c>
      <c r="E251" s="641" t="s">
        <v>469</v>
      </c>
      <c r="F251" s="642" t="s">
        <v>426</v>
      </c>
      <c r="G251" s="543" t="s">
        <v>561</v>
      </c>
      <c r="H251" s="643" t="s">
        <v>638</v>
      </c>
      <c r="I251" s="597">
        <f t="shared" si="110"/>
        <v>0</v>
      </c>
      <c r="J251" s="598">
        <f t="shared" si="110"/>
        <v>0</v>
      </c>
      <c r="K251" s="599">
        <f>I251+J251</f>
        <v>0</v>
      </c>
      <c r="L251" s="600">
        <v>0</v>
      </c>
      <c r="M251" s="601"/>
      <c r="N251" s="602">
        <f>L251+M251</f>
        <v>0</v>
      </c>
      <c r="O251" s="600">
        <v>0</v>
      </c>
      <c r="P251" s="601"/>
      <c r="Q251" s="602">
        <f>O251+P251</f>
        <v>0</v>
      </c>
    </row>
    <row r="252" spans="1:17" s="13" customFormat="1" ht="15.75" customHeight="1">
      <c r="A252" s="1115"/>
      <c r="B252" s="700" t="s">
        <v>642</v>
      </c>
      <c r="C252" s="700"/>
      <c r="D252" s="1116">
        <v>892</v>
      </c>
      <c r="E252" s="1117" t="s">
        <v>469</v>
      </c>
      <c r="F252" s="543" t="s">
        <v>426</v>
      </c>
      <c r="G252" s="543" t="s">
        <v>589</v>
      </c>
      <c r="H252" s="1118" t="s">
        <v>638</v>
      </c>
      <c r="I252" s="597">
        <f t="shared" si="110"/>
        <v>429.8</v>
      </c>
      <c r="J252" s="598">
        <f t="shared" si="110"/>
        <v>0</v>
      </c>
      <c r="K252" s="599">
        <f>I252+J252</f>
        <v>429.8</v>
      </c>
      <c r="L252" s="600">
        <v>0</v>
      </c>
      <c r="M252" s="601"/>
      <c r="N252" s="602">
        <f>L252+M252</f>
        <v>0</v>
      </c>
      <c r="O252" s="600">
        <v>429.8</v>
      </c>
      <c r="P252" s="601"/>
      <c r="Q252" s="602">
        <f>O252+P252</f>
        <v>429.8</v>
      </c>
    </row>
    <row r="253" spans="1:17" s="13" customFormat="1" ht="15" customHeight="1">
      <c r="A253" s="1115"/>
      <c r="B253" s="700" t="s">
        <v>643</v>
      </c>
      <c r="C253" s="700"/>
      <c r="D253" s="641" t="s">
        <v>644</v>
      </c>
      <c r="E253" s="641" t="s">
        <v>469</v>
      </c>
      <c r="F253" s="642" t="s">
        <v>426</v>
      </c>
      <c r="G253" s="642" t="s">
        <v>532</v>
      </c>
      <c r="H253" s="643" t="s">
        <v>638</v>
      </c>
      <c r="I253" s="597">
        <f t="shared" si="110"/>
        <v>694</v>
      </c>
      <c r="J253" s="598">
        <f t="shared" si="110"/>
        <v>45</v>
      </c>
      <c r="K253" s="599">
        <f>I253+J253</f>
        <v>739</v>
      </c>
      <c r="L253" s="600">
        <v>694</v>
      </c>
      <c r="M253" s="601">
        <v>45</v>
      </c>
      <c r="N253" s="602">
        <f>L253+M253</f>
        <v>739</v>
      </c>
      <c r="O253" s="600"/>
      <c r="P253" s="601"/>
      <c r="Q253" s="602"/>
    </row>
    <row r="254" spans="1:17" s="13" customFormat="1" ht="22.5" customHeight="1" hidden="1">
      <c r="A254" s="1119"/>
      <c r="B254" s="1099" t="s">
        <v>645</v>
      </c>
      <c r="C254" s="1099"/>
      <c r="D254" s="1103" t="s">
        <v>425</v>
      </c>
      <c r="E254" s="1103" t="s">
        <v>469</v>
      </c>
      <c r="F254" s="964" t="s">
        <v>426</v>
      </c>
      <c r="G254" s="964" t="s">
        <v>428</v>
      </c>
      <c r="H254" s="1104" t="s">
        <v>638</v>
      </c>
      <c r="I254" s="966">
        <f>J254+K254</f>
        <v>0</v>
      </c>
      <c r="J254" s="967">
        <f>J255+J256+J257</f>
        <v>0</v>
      </c>
      <c r="K254" s="968">
        <f>K255+K256+K257</f>
        <v>0</v>
      </c>
      <c r="L254" s="969">
        <f aca="true" t="shared" si="111" ref="L254:Q254">L255+L256+L257</f>
        <v>0</v>
      </c>
      <c r="M254" s="970">
        <f t="shared" si="111"/>
        <v>0</v>
      </c>
      <c r="N254" s="971">
        <f t="shared" si="111"/>
        <v>0</v>
      </c>
      <c r="O254" s="969">
        <f t="shared" si="111"/>
        <v>0</v>
      </c>
      <c r="P254" s="970">
        <f t="shared" si="111"/>
        <v>0</v>
      </c>
      <c r="Q254" s="971">
        <f t="shared" si="111"/>
        <v>0</v>
      </c>
    </row>
    <row r="255" spans="1:17" s="13" customFormat="1" ht="12" customHeight="1" hidden="1">
      <c r="A255" s="1119"/>
      <c r="B255" s="983" t="s">
        <v>281</v>
      </c>
      <c r="C255" s="1120" t="s">
        <v>646</v>
      </c>
      <c r="D255" s="1121">
        <v>892</v>
      </c>
      <c r="E255" s="1029" t="s">
        <v>469</v>
      </c>
      <c r="F255" s="829" t="s">
        <v>426</v>
      </c>
      <c r="G255" s="912" t="s">
        <v>647</v>
      </c>
      <c r="H255" s="804" t="s">
        <v>638</v>
      </c>
      <c r="I255" s="587">
        <f>J255+K255</f>
        <v>0</v>
      </c>
      <c r="J255" s="588"/>
      <c r="K255" s="589"/>
      <c r="L255" s="590"/>
      <c r="M255" s="591"/>
      <c r="N255" s="592"/>
      <c r="O255" s="590"/>
      <c r="P255" s="591"/>
      <c r="Q255" s="592"/>
    </row>
    <row r="256" spans="1:17" s="13" customFormat="1" ht="11.25" customHeight="1" hidden="1">
      <c r="A256" s="1119"/>
      <c r="B256" s="983"/>
      <c r="C256" s="1122" t="s">
        <v>648</v>
      </c>
      <c r="D256" s="1121"/>
      <c r="E256" s="1029"/>
      <c r="F256" s="829"/>
      <c r="G256" s="912"/>
      <c r="H256" s="804"/>
      <c r="I256" s="587">
        <f>J256+K256</f>
        <v>0</v>
      </c>
      <c r="J256" s="588"/>
      <c r="K256" s="589"/>
      <c r="L256" s="590"/>
      <c r="M256" s="591"/>
      <c r="N256" s="592"/>
      <c r="O256" s="590"/>
      <c r="P256" s="591"/>
      <c r="Q256" s="592"/>
    </row>
    <row r="257" spans="1:17" s="13" customFormat="1" ht="12.75" customHeight="1" hidden="1">
      <c r="A257" s="1119"/>
      <c r="B257" s="983"/>
      <c r="C257" s="1123" t="s">
        <v>649</v>
      </c>
      <c r="D257" s="1121"/>
      <c r="E257" s="1121"/>
      <c r="F257" s="1121"/>
      <c r="G257" s="829"/>
      <c r="H257" s="804"/>
      <c r="I257" s="553">
        <f>J257+K257</f>
        <v>0</v>
      </c>
      <c r="J257" s="554"/>
      <c r="K257" s="555"/>
      <c r="L257" s="556"/>
      <c r="M257" s="557"/>
      <c r="N257" s="558"/>
      <c r="O257" s="556"/>
      <c r="P257" s="557"/>
      <c r="Q257" s="558"/>
    </row>
    <row r="258" spans="1:17" s="7" customFormat="1" ht="21" customHeight="1">
      <c r="A258" s="1124" t="s">
        <v>650</v>
      </c>
      <c r="B258" s="1124"/>
      <c r="C258" s="1124"/>
      <c r="D258" s="1125" t="s">
        <v>425</v>
      </c>
      <c r="E258" s="1125" t="s">
        <v>469</v>
      </c>
      <c r="F258" s="1126" t="s">
        <v>426</v>
      </c>
      <c r="G258" s="1126" t="s">
        <v>428</v>
      </c>
      <c r="H258" s="1127" t="s">
        <v>429</v>
      </c>
      <c r="I258" s="1128">
        <f>I212+I249</f>
        <v>178813.00000000003</v>
      </c>
      <c r="J258" s="1129">
        <f>J212+J249</f>
        <v>45</v>
      </c>
      <c r="K258" s="1130">
        <f>K212+K249</f>
        <v>178858.00000000003</v>
      </c>
      <c r="L258" s="1131">
        <f aca="true" t="shared" si="112" ref="L258:Q258">L212+L249</f>
        <v>94739.6</v>
      </c>
      <c r="M258" s="1132">
        <f t="shared" si="112"/>
        <v>45</v>
      </c>
      <c r="N258" s="1133">
        <f t="shared" si="112"/>
        <v>94784.6</v>
      </c>
      <c r="O258" s="1131">
        <f t="shared" si="112"/>
        <v>84073.40000000001</v>
      </c>
      <c r="P258" s="1132">
        <f t="shared" si="112"/>
        <v>0</v>
      </c>
      <c r="Q258" s="1133">
        <f t="shared" si="112"/>
        <v>84073.40000000001</v>
      </c>
    </row>
    <row r="259" spans="1:17" s="7" customFormat="1" ht="16.5" customHeight="1">
      <c r="A259" s="1134"/>
      <c r="B259" s="1135"/>
      <c r="C259" s="1135"/>
      <c r="D259" s="1136"/>
      <c r="E259" s="1136"/>
      <c r="F259" s="1136"/>
      <c r="G259" s="1136"/>
      <c r="H259" s="1136"/>
      <c r="I259" s="1137"/>
      <c r="J259" s="1138"/>
      <c r="K259" s="1137"/>
      <c r="L259" s="1138"/>
      <c r="M259" s="1138"/>
      <c r="N259" s="1138"/>
      <c r="O259" s="1137"/>
      <c r="P259" s="1137"/>
      <c r="Q259" s="1137"/>
    </row>
    <row r="260" spans="1:17" s="7" customFormat="1" ht="19.5" customHeight="1" hidden="1">
      <c r="A260" s="1139"/>
      <c r="B260" s="1140"/>
      <c r="C260" s="1140"/>
      <c r="D260" s="1141"/>
      <c r="E260" s="1141"/>
      <c r="F260" s="1141"/>
      <c r="G260" s="1141"/>
      <c r="H260" s="1141"/>
      <c r="I260" s="1142"/>
      <c r="J260" s="1142"/>
      <c r="K260" s="1142"/>
      <c r="L260" s="1142"/>
      <c r="M260" s="1142"/>
      <c r="N260" s="1142"/>
      <c r="O260" s="1142"/>
      <c r="P260" s="1142"/>
      <c r="Q260" s="1142"/>
    </row>
    <row r="261" spans="1:17" s="7" customFormat="1" ht="24" customHeight="1">
      <c r="A261" s="1143" t="s">
        <v>651</v>
      </c>
      <c r="B261" s="1143"/>
      <c r="C261" s="1143"/>
      <c r="D261" s="1144" t="s">
        <v>425</v>
      </c>
      <c r="E261" s="1145" t="s">
        <v>469</v>
      </c>
      <c r="F261" s="1144" t="s">
        <v>432</v>
      </c>
      <c r="G261" s="1144" t="s">
        <v>428</v>
      </c>
      <c r="H261" s="1146" t="s">
        <v>619</v>
      </c>
      <c r="I261" s="1147">
        <f>I286+I289</f>
        <v>157102.5</v>
      </c>
      <c r="J261" s="1148">
        <f>J286+J289</f>
        <v>0</v>
      </c>
      <c r="K261" s="1149">
        <f>K286+K289</f>
        <v>157102.5</v>
      </c>
      <c r="L261" s="1150">
        <f aca="true" t="shared" si="113" ref="L261:Q261">L286+L289</f>
        <v>48555</v>
      </c>
      <c r="M261" s="1151">
        <f t="shared" si="113"/>
        <v>0</v>
      </c>
      <c r="N261" s="1152">
        <f t="shared" si="113"/>
        <v>48555</v>
      </c>
      <c r="O261" s="1150">
        <f t="shared" si="113"/>
        <v>108547.5</v>
      </c>
      <c r="P261" s="1151">
        <f t="shared" si="113"/>
        <v>0</v>
      </c>
      <c r="Q261" s="1152">
        <f t="shared" si="113"/>
        <v>108547.5</v>
      </c>
    </row>
    <row r="262" spans="1:17" s="7" customFormat="1" ht="15" customHeight="1">
      <c r="A262" s="568" t="s">
        <v>281</v>
      </c>
      <c r="B262" s="1021" t="s">
        <v>652</v>
      </c>
      <c r="C262" s="1021"/>
      <c r="D262" s="1023" t="s">
        <v>425</v>
      </c>
      <c r="E262" s="974" t="s">
        <v>469</v>
      </c>
      <c r="F262" s="1023" t="s">
        <v>432</v>
      </c>
      <c r="G262" s="1023" t="s">
        <v>428</v>
      </c>
      <c r="H262" s="1153" t="s">
        <v>619</v>
      </c>
      <c r="I262" s="966">
        <f>I263+I264</f>
        <v>20959.5</v>
      </c>
      <c r="J262" s="967">
        <f>J263+J264</f>
        <v>0</v>
      </c>
      <c r="K262" s="968">
        <f>K263+K264</f>
        <v>20959.5</v>
      </c>
      <c r="L262" s="969">
        <f aca="true" t="shared" si="114" ref="L262:Q262">L263+L264</f>
        <v>5962</v>
      </c>
      <c r="M262" s="970">
        <f t="shared" si="114"/>
        <v>0</v>
      </c>
      <c r="N262" s="971">
        <f t="shared" si="114"/>
        <v>5962</v>
      </c>
      <c r="O262" s="969">
        <f t="shared" si="114"/>
        <v>14997.5</v>
      </c>
      <c r="P262" s="970">
        <f t="shared" si="114"/>
        <v>0</v>
      </c>
      <c r="Q262" s="971">
        <f t="shared" si="114"/>
        <v>14997.5</v>
      </c>
    </row>
    <row r="263" spans="1:17" s="7" customFormat="1" ht="12.75" customHeight="1">
      <c r="A263" s="568"/>
      <c r="B263" s="707" t="s">
        <v>622</v>
      </c>
      <c r="C263" s="707"/>
      <c r="D263" s="928" t="s">
        <v>425</v>
      </c>
      <c r="E263" s="928" t="s">
        <v>469</v>
      </c>
      <c r="F263" s="928" t="s">
        <v>432</v>
      </c>
      <c r="G263" s="928" t="s">
        <v>653</v>
      </c>
      <c r="H263" s="1154" t="s">
        <v>619</v>
      </c>
      <c r="I263" s="580">
        <f>L263+O263</f>
        <v>5962</v>
      </c>
      <c r="J263" s="581">
        <f>M263+P263</f>
        <v>0</v>
      </c>
      <c r="K263" s="582">
        <f>I263+J263</f>
        <v>5962</v>
      </c>
      <c r="L263" s="583">
        <v>5962</v>
      </c>
      <c r="M263" s="584"/>
      <c r="N263" s="585">
        <f>L263+M263</f>
        <v>5962</v>
      </c>
      <c r="O263" s="583"/>
      <c r="P263" s="584"/>
      <c r="Q263" s="585"/>
    </row>
    <row r="264" spans="1:17" s="7" customFormat="1" ht="12.75" customHeight="1">
      <c r="A264" s="568"/>
      <c r="B264" s="675" t="s">
        <v>654</v>
      </c>
      <c r="C264" s="675"/>
      <c r="D264" s="928"/>
      <c r="E264" s="928"/>
      <c r="F264" s="928"/>
      <c r="G264" s="1097" t="s">
        <v>625</v>
      </c>
      <c r="H264" s="1154" t="s">
        <v>619</v>
      </c>
      <c r="I264" s="580">
        <f>L264+O264</f>
        <v>14997.5</v>
      </c>
      <c r="J264" s="581">
        <f>M264+P264</f>
        <v>0</v>
      </c>
      <c r="K264" s="582">
        <f>I264+J264</f>
        <v>14997.5</v>
      </c>
      <c r="L264" s="583"/>
      <c r="M264" s="584"/>
      <c r="N264" s="585"/>
      <c r="O264" s="583">
        <v>14997.5</v>
      </c>
      <c r="P264" s="584"/>
      <c r="Q264" s="585">
        <f>O264+P264</f>
        <v>14997.5</v>
      </c>
    </row>
    <row r="265" spans="1:17" s="7" customFormat="1" ht="14.25" customHeight="1">
      <c r="A265" s="568"/>
      <c r="B265" s="1099" t="s">
        <v>655</v>
      </c>
      <c r="C265" s="1099"/>
      <c r="D265" s="1023" t="s">
        <v>425</v>
      </c>
      <c r="E265" s="974" t="s">
        <v>469</v>
      </c>
      <c r="F265" s="1023" t="s">
        <v>432</v>
      </c>
      <c r="G265" s="1023" t="s">
        <v>428</v>
      </c>
      <c r="H265" s="1153" t="s">
        <v>619</v>
      </c>
      <c r="I265" s="966">
        <f>I266+I267</f>
        <v>13364.2</v>
      </c>
      <c r="J265" s="967">
        <f>J266+J267</f>
        <v>0</v>
      </c>
      <c r="K265" s="968">
        <f>K266+K267</f>
        <v>13364.2</v>
      </c>
      <c r="L265" s="969">
        <f aca="true" t="shared" si="115" ref="L265:Q265">L266+L267</f>
        <v>3643</v>
      </c>
      <c r="M265" s="970">
        <f t="shared" si="115"/>
        <v>0</v>
      </c>
      <c r="N265" s="971">
        <f t="shared" si="115"/>
        <v>3643</v>
      </c>
      <c r="O265" s="969">
        <f t="shared" si="115"/>
        <v>9721.2</v>
      </c>
      <c r="P265" s="970">
        <f t="shared" si="115"/>
        <v>0</v>
      </c>
      <c r="Q265" s="971">
        <f t="shared" si="115"/>
        <v>9721.2</v>
      </c>
    </row>
    <row r="266" spans="1:17" s="7" customFormat="1" ht="12.75" customHeight="1">
      <c r="A266" s="568"/>
      <c r="B266" s="707" t="s">
        <v>622</v>
      </c>
      <c r="C266" s="707"/>
      <c r="D266" s="1029" t="s">
        <v>425</v>
      </c>
      <c r="E266" s="1029" t="s">
        <v>469</v>
      </c>
      <c r="F266" s="1029" t="s">
        <v>432</v>
      </c>
      <c r="G266" s="928" t="s">
        <v>653</v>
      </c>
      <c r="H266" s="1154" t="s">
        <v>619</v>
      </c>
      <c r="I266" s="580">
        <f>L266+O266</f>
        <v>3643</v>
      </c>
      <c r="J266" s="581">
        <f>M266+P266</f>
        <v>0</v>
      </c>
      <c r="K266" s="582">
        <f>I266+J266</f>
        <v>3643</v>
      </c>
      <c r="L266" s="583">
        <v>3643</v>
      </c>
      <c r="M266" s="584"/>
      <c r="N266" s="585">
        <f>L266+M266</f>
        <v>3643</v>
      </c>
      <c r="O266" s="583"/>
      <c r="P266" s="584"/>
      <c r="Q266" s="585"/>
    </row>
    <row r="267" spans="1:17" s="7" customFormat="1" ht="12.75" customHeight="1">
      <c r="A267" s="568"/>
      <c r="B267" s="675" t="s">
        <v>654</v>
      </c>
      <c r="C267" s="675"/>
      <c r="D267" s="1029"/>
      <c r="E267" s="1029"/>
      <c r="F267" s="1029"/>
      <c r="G267" s="1097" t="s">
        <v>625</v>
      </c>
      <c r="H267" s="1155" t="s">
        <v>619</v>
      </c>
      <c r="I267" s="580">
        <f>L267+O267</f>
        <v>9721.2</v>
      </c>
      <c r="J267" s="581">
        <f>M267+P267</f>
        <v>0</v>
      </c>
      <c r="K267" s="582">
        <f>I267+J267</f>
        <v>9721.2</v>
      </c>
      <c r="L267" s="583"/>
      <c r="M267" s="584"/>
      <c r="N267" s="585"/>
      <c r="O267" s="583">
        <v>9721.2</v>
      </c>
      <c r="P267" s="584"/>
      <c r="Q267" s="585">
        <f>O267+P267</f>
        <v>9721.2</v>
      </c>
    </row>
    <row r="268" spans="1:17" s="7" customFormat="1" ht="15.75" customHeight="1">
      <c r="A268" s="568"/>
      <c r="B268" s="1100" t="s">
        <v>656</v>
      </c>
      <c r="C268" s="1100"/>
      <c r="D268" s="905" t="s">
        <v>425</v>
      </c>
      <c r="E268" s="1095" t="s">
        <v>469</v>
      </c>
      <c r="F268" s="905" t="s">
        <v>432</v>
      </c>
      <c r="G268" s="1023" t="s">
        <v>428</v>
      </c>
      <c r="H268" s="1153" t="s">
        <v>619</v>
      </c>
      <c r="I268" s="966">
        <f>I269+I270</f>
        <v>13169.3</v>
      </c>
      <c r="J268" s="967">
        <f>J269+J270</f>
        <v>0</v>
      </c>
      <c r="K268" s="968">
        <f>K269+K270</f>
        <v>13169.3</v>
      </c>
      <c r="L268" s="969">
        <f aca="true" t="shared" si="116" ref="L268:Q268">L269+L270</f>
        <v>3242</v>
      </c>
      <c r="M268" s="970">
        <f t="shared" si="116"/>
        <v>0</v>
      </c>
      <c r="N268" s="971">
        <f t="shared" si="116"/>
        <v>3242</v>
      </c>
      <c r="O268" s="969">
        <f t="shared" si="116"/>
        <v>9927.3</v>
      </c>
      <c r="P268" s="970">
        <f t="shared" si="116"/>
        <v>0</v>
      </c>
      <c r="Q268" s="971">
        <f t="shared" si="116"/>
        <v>9927.3</v>
      </c>
    </row>
    <row r="269" spans="1:17" s="7" customFormat="1" ht="12.75" customHeight="1">
      <c r="A269" s="568"/>
      <c r="B269" s="707" t="s">
        <v>622</v>
      </c>
      <c r="C269" s="707"/>
      <c r="D269" s="928" t="s">
        <v>425</v>
      </c>
      <c r="E269" s="928" t="s">
        <v>469</v>
      </c>
      <c r="F269" s="928" t="s">
        <v>432</v>
      </c>
      <c r="G269" s="928" t="s">
        <v>653</v>
      </c>
      <c r="H269" s="1154" t="s">
        <v>619</v>
      </c>
      <c r="I269" s="580">
        <f>L269+O269</f>
        <v>3242</v>
      </c>
      <c r="J269" s="581">
        <f>M269+P269</f>
        <v>0</v>
      </c>
      <c r="K269" s="582">
        <f>I269+J269</f>
        <v>3242</v>
      </c>
      <c r="L269" s="583">
        <v>3242</v>
      </c>
      <c r="M269" s="584"/>
      <c r="N269" s="585">
        <f>L269+M269</f>
        <v>3242</v>
      </c>
      <c r="O269" s="583"/>
      <c r="P269" s="584"/>
      <c r="Q269" s="585"/>
    </row>
    <row r="270" spans="1:17" s="7" customFormat="1" ht="12.75" customHeight="1">
      <c r="A270" s="568"/>
      <c r="B270" s="675" t="s">
        <v>654</v>
      </c>
      <c r="C270" s="675"/>
      <c r="D270" s="928"/>
      <c r="E270" s="928"/>
      <c r="F270" s="928"/>
      <c r="G270" s="1097" t="s">
        <v>625</v>
      </c>
      <c r="H270" s="1155" t="s">
        <v>619</v>
      </c>
      <c r="I270" s="580">
        <f>L270+O270</f>
        <v>9927.3</v>
      </c>
      <c r="J270" s="581">
        <f>M270+P270</f>
        <v>0</v>
      </c>
      <c r="K270" s="582">
        <f>I270+J270</f>
        <v>9927.3</v>
      </c>
      <c r="L270" s="583"/>
      <c r="M270" s="584"/>
      <c r="N270" s="585"/>
      <c r="O270" s="583">
        <v>9927.3</v>
      </c>
      <c r="P270" s="584"/>
      <c r="Q270" s="585">
        <f>O270+P270</f>
        <v>9927.3</v>
      </c>
    </row>
    <row r="271" spans="1:17" s="7" customFormat="1" ht="16.5" customHeight="1">
      <c r="A271" s="568"/>
      <c r="B271" s="1099" t="s">
        <v>657</v>
      </c>
      <c r="C271" s="1099"/>
      <c r="D271" s="1023" t="s">
        <v>425</v>
      </c>
      <c r="E271" s="974" t="s">
        <v>469</v>
      </c>
      <c r="F271" s="1023" t="s">
        <v>432</v>
      </c>
      <c r="G271" s="1023" t="s">
        <v>428</v>
      </c>
      <c r="H271" s="1153" t="s">
        <v>619</v>
      </c>
      <c r="I271" s="966">
        <f>I272+I273</f>
        <v>15497.3</v>
      </c>
      <c r="J271" s="967">
        <f>J272+J273</f>
        <v>0</v>
      </c>
      <c r="K271" s="968">
        <f>K272+K273</f>
        <v>15497.3</v>
      </c>
      <c r="L271" s="969">
        <f aca="true" t="shared" si="117" ref="L271:Q271">L272+L273</f>
        <v>5060</v>
      </c>
      <c r="M271" s="970">
        <f t="shared" si="117"/>
        <v>0</v>
      </c>
      <c r="N271" s="971">
        <f t="shared" si="117"/>
        <v>5060</v>
      </c>
      <c r="O271" s="969">
        <f t="shared" si="117"/>
        <v>10437.3</v>
      </c>
      <c r="P271" s="970">
        <f t="shared" si="117"/>
        <v>0</v>
      </c>
      <c r="Q271" s="971">
        <f t="shared" si="117"/>
        <v>10437.3</v>
      </c>
    </row>
    <row r="272" spans="1:17" s="7" customFormat="1" ht="12.75" customHeight="1">
      <c r="A272" s="568"/>
      <c r="B272" s="707" t="s">
        <v>622</v>
      </c>
      <c r="C272" s="707"/>
      <c r="D272" s="1029" t="s">
        <v>425</v>
      </c>
      <c r="E272" s="1029" t="s">
        <v>469</v>
      </c>
      <c r="F272" s="1029" t="s">
        <v>432</v>
      </c>
      <c r="G272" s="928" t="s">
        <v>653</v>
      </c>
      <c r="H272" s="1154" t="s">
        <v>619</v>
      </c>
      <c r="I272" s="580">
        <f>L272+O272</f>
        <v>5060</v>
      </c>
      <c r="J272" s="581">
        <f>M272+P272</f>
        <v>0</v>
      </c>
      <c r="K272" s="582">
        <f>I272+J272</f>
        <v>5060</v>
      </c>
      <c r="L272" s="583">
        <v>5060</v>
      </c>
      <c r="M272" s="584"/>
      <c r="N272" s="585">
        <f>L272+M272</f>
        <v>5060</v>
      </c>
      <c r="O272" s="583"/>
      <c r="P272" s="584"/>
      <c r="Q272" s="585"/>
    </row>
    <row r="273" spans="1:17" s="7" customFormat="1" ht="12.75" customHeight="1">
      <c r="A273" s="568"/>
      <c r="B273" s="675" t="s">
        <v>654</v>
      </c>
      <c r="C273" s="675"/>
      <c r="D273" s="1029"/>
      <c r="E273" s="1029"/>
      <c r="F273" s="1029"/>
      <c r="G273" s="1097" t="s">
        <v>625</v>
      </c>
      <c r="H273" s="1155" t="s">
        <v>619</v>
      </c>
      <c r="I273" s="580">
        <f>L273+O273</f>
        <v>10437.3</v>
      </c>
      <c r="J273" s="581">
        <f>M273+P273</f>
        <v>0</v>
      </c>
      <c r="K273" s="582">
        <f>I273+J273</f>
        <v>10437.3</v>
      </c>
      <c r="L273" s="583"/>
      <c r="M273" s="584"/>
      <c r="N273" s="585"/>
      <c r="O273" s="583">
        <v>10437.3</v>
      </c>
      <c r="P273" s="584"/>
      <c r="Q273" s="585">
        <f>O273+P273</f>
        <v>10437.3</v>
      </c>
    </row>
    <row r="274" spans="1:17" s="7" customFormat="1" ht="15.75" customHeight="1">
      <c r="A274" s="568"/>
      <c r="B274" s="1100" t="s">
        <v>658</v>
      </c>
      <c r="C274" s="1100"/>
      <c r="D274" s="905" t="s">
        <v>425</v>
      </c>
      <c r="E274" s="1095" t="s">
        <v>469</v>
      </c>
      <c r="F274" s="905" t="s">
        <v>432</v>
      </c>
      <c r="G274" s="1023" t="s">
        <v>428</v>
      </c>
      <c r="H274" s="1153" t="s">
        <v>619</v>
      </c>
      <c r="I274" s="966">
        <f>I275+I276</f>
        <v>18666.6</v>
      </c>
      <c r="J274" s="967">
        <f>J275+J276</f>
        <v>0</v>
      </c>
      <c r="K274" s="968">
        <f>K275+K276</f>
        <v>18666.6</v>
      </c>
      <c r="L274" s="969">
        <f aca="true" t="shared" si="118" ref="L274:Q274">L275+L276</f>
        <v>5690</v>
      </c>
      <c r="M274" s="970">
        <f t="shared" si="118"/>
        <v>0</v>
      </c>
      <c r="N274" s="971">
        <f t="shared" si="118"/>
        <v>5690</v>
      </c>
      <c r="O274" s="969">
        <f t="shared" si="118"/>
        <v>12976.6</v>
      </c>
      <c r="P274" s="970">
        <f t="shared" si="118"/>
        <v>0</v>
      </c>
      <c r="Q274" s="971">
        <f t="shared" si="118"/>
        <v>12976.6</v>
      </c>
    </row>
    <row r="275" spans="1:17" s="7" customFormat="1" ht="12.75" customHeight="1">
      <c r="A275" s="568"/>
      <c r="B275" s="707" t="s">
        <v>622</v>
      </c>
      <c r="C275" s="707"/>
      <c r="D275" s="928" t="s">
        <v>425</v>
      </c>
      <c r="E275" s="928" t="s">
        <v>469</v>
      </c>
      <c r="F275" s="928" t="s">
        <v>432</v>
      </c>
      <c r="G275" s="928" t="s">
        <v>653</v>
      </c>
      <c r="H275" s="1154" t="s">
        <v>619</v>
      </c>
      <c r="I275" s="580">
        <f>L275+O275</f>
        <v>5690</v>
      </c>
      <c r="J275" s="581">
        <f>M275+P275</f>
        <v>0</v>
      </c>
      <c r="K275" s="582">
        <f>I275+J275</f>
        <v>5690</v>
      </c>
      <c r="L275" s="583">
        <v>5690</v>
      </c>
      <c r="M275" s="584"/>
      <c r="N275" s="585">
        <f>L275+M275</f>
        <v>5690</v>
      </c>
      <c r="O275" s="583"/>
      <c r="P275" s="584"/>
      <c r="Q275" s="585"/>
    </row>
    <row r="276" spans="1:17" s="7" customFormat="1" ht="12.75" customHeight="1">
      <c r="A276" s="568"/>
      <c r="B276" s="675" t="s">
        <v>654</v>
      </c>
      <c r="C276" s="675"/>
      <c r="D276" s="928"/>
      <c r="E276" s="928"/>
      <c r="F276" s="928"/>
      <c r="G276" s="1097" t="s">
        <v>625</v>
      </c>
      <c r="H276" s="1155" t="s">
        <v>619</v>
      </c>
      <c r="I276" s="580">
        <f>L276+O276</f>
        <v>12976.6</v>
      </c>
      <c r="J276" s="581">
        <f>M276+P276</f>
        <v>0</v>
      </c>
      <c r="K276" s="582">
        <f>I276+J276</f>
        <v>12976.6</v>
      </c>
      <c r="L276" s="583"/>
      <c r="M276" s="584"/>
      <c r="N276" s="585"/>
      <c r="O276" s="583">
        <v>12976.6</v>
      </c>
      <c r="P276" s="584"/>
      <c r="Q276" s="585">
        <f>O276+P276</f>
        <v>12976.6</v>
      </c>
    </row>
    <row r="277" spans="1:17" s="7" customFormat="1" ht="14.25" customHeight="1">
      <c r="A277" s="568"/>
      <c r="B277" s="1099" t="s">
        <v>659</v>
      </c>
      <c r="C277" s="1099"/>
      <c r="D277" s="1023" t="s">
        <v>425</v>
      </c>
      <c r="E277" s="974" t="s">
        <v>469</v>
      </c>
      <c r="F277" s="1023" t="s">
        <v>432</v>
      </c>
      <c r="G277" s="1023" t="s">
        <v>428</v>
      </c>
      <c r="H277" s="1153" t="s">
        <v>619</v>
      </c>
      <c r="I277" s="966">
        <f>I278+I279</f>
        <v>25498.7</v>
      </c>
      <c r="J277" s="967">
        <f>J278+J279</f>
        <v>0</v>
      </c>
      <c r="K277" s="968">
        <f>K278+K279</f>
        <v>25498.7</v>
      </c>
      <c r="L277" s="969">
        <f aca="true" t="shared" si="119" ref="L277:Q277">L278+L279</f>
        <v>9089</v>
      </c>
      <c r="M277" s="970">
        <f t="shared" si="119"/>
        <v>0</v>
      </c>
      <c r="N277" s="971">
        <f t="shared" si="119"/>
        <v>9089</v>
      </c>
      <c r="O277" s="969">
        <f t="shared" si="119"/>
        <v>16409.7</v>
      </c>
      <c r="P277" s="970">
        <f t="shared" si="119"/>
        <v>0</v>
      </c>
      <c r="Q277" s="971">
        <f t="shared" si="119"/>
        <v>16409.7</v>
      </c>
    </row>
    <row r="278" spans="1:17" s="7" customFormat="1" ht="12.75" customHeight="1">
      <c r="A278" s="568"/>
      <c r="B278" s="707" t="s">
        <v>622</v>
      </c>
      <c r="C278" s="707"/>
      <c r="D278" s="1029" t="s">
        <v>425</v>
      </c>
      <c r="E278" s="1029" t="s">
        <v>469</v>
      </c>
      <c r="F278" s="1029" t="s">
        <v>432</v>
      </c>
      <c r="G278" s="928" t="s">
        <v>653</v>
      </c>
      <c r="H278" s="1154" t="s">
        <v>619</v>
      </c>
      <c r="I278" s="580">
        <f>L278+O278</f>
        <v>9089</v>
      </c>
      <c r="J278" s="581">
        <f>M278+P278</f>
        <v>0</v>
      </c>
      <c r="K278" s="582">
        <f>I278+J278</f>
        <v>9089</v>
      </c>
      <c r="L278" s="583">
        <v>9089</v>
      </c>
      <c r="M278" s="584"/>
      <c r="N278" s="585">
        <f>L278+M278</f>
        <v>9089</v>
      </c>
      <c r="O278" s="583"/>
      <c r="P278" s="584"/>
      <c r="Q278" s="585"/>
    </row>
    <row r="279" spans="1:17" s="7" customFormat="1" ht="12.75" customHeight="1">
      <c r="A279" s="568"/>
      <c r="B279" s="675" t="s">
        <v>654</v>
      </c>
      <c r="C279" s="675"/>
      <c r="D279" s="1029"/>
      <c r="E279" s="1029"/>
      <c r="F279" s="1029"/>
      <c r="G279" s="1097" t="s">
        <v>625</v>
      </c>
      <c r="H279" s="1155" t="s">
        <v>619</v>
      </c>
      <c r="I279" s="580">
        <f>L279+O279</f>
        <v>16409.7</v>
      </c>
      <c r="J279" s="581">
        <f>M279+P279</f>
        <v>0</v>
      </c>
      <c r="K279" s="582">
        <f>I279+J279</f>
        <v>16409.7</v>
      </c>
      <c r="L279" s="583"/>
      <c r="M279" s="584"/>
      <c r="N279" s="585"/>
      <c r="O279" s="583">
        <v>16409.7</v>
      </c>
      <c r="P279" s="584"/>
      <c r="Q279" s="585">
        <f>O279+P279</f>
        <v>16409.7</v>
      </c>
    </row>
    <row r="280" spans="1:17" s="7" customFormat="1" ht="18" customHeight="1">
      <c r="A280" s="568"/>
      <c r="B280" s="1100" t="s">
        <v>660</v>
      </c>
      <c r="C280" s="1100"/>
      <c r="D280" s="905" t="s">
        <v>425</v>
      </c>
      <c r="E280" s="1095" t="s">
        <v>469</v>
      </c>
      <c r="F280" s="905" t="s">
        <v>432</v>
      </c>
      <c r="G280" s="1023" t="s">
        <v>428</v>
      </c>
      <c r="H280" s="1153" t="s">
        <v>619</v>
      </c>
      <c r="I280" s="966">
        <f>I281+I282</f>
        <v>12631.2</v>
      </c>
      <c r="J280" s="967">
        <f>J281+J282</f>
        <v>0</v>
      </c>
      <c r="K280" s="968">
        <f>K281+K282</f>
        <v>12631.2</v>
      </c>
      <c r="L280" s="969">
        <f aca="true" t="shared" si="120" ref="L280:Q280">L281+L282</f>
        <v>5195</v>
      </c>
      <c r="M280" s="970">
        <f t="shared" si="120"/>
        <v>0</v>
      </c>
      <c r="N280" s="971">
        <f t="shared" si="120"/>
        <v>5195</v>
      </c>
      <c r="O280" s="969">
        <f t="shared" si="120"/>
        <v>7436.2</v>
      </c>
      <c r="P280" s="970">
        <f t="shared" si="120"/>
        <v>0</v>
      </c>
      <c r="Q280" s="971">
        <f t="shared" si="120"/>
        <v>7436.2</v>
      </c>
    </row>
    <row r="281" spans="1:17" s="7" customFormat="1" ht="12.75" customHeight="1">
      <c r="A281" s="568"/>
      <c r="B281" s="707" t="s">
        <v>622</v>
      </c>
      <c r="C281" s="707"/>
      <c r="D281" s="928" t="s">
        <v>425</v>
      </c>
      <c r="E281" s="928" t="s">
        <v>469</v>
      </c>
      <c r="F281" s="928" t="s">
        <v>432</v>
      </c>
      <c r="G281" s="928" t="s">
        <v>653</v>
      </c>
      <c r="H281" s="1154" t="s">
        <v>619</v>
      </c>
      <c r="I281" s="580">
        <f>L281+O281</f>
        <v>5195</v>
      </c>
      <c r="J281" s="581">
        <f>M281+P281</f>
        <v>0</v>
      </c>
      <c r="K281" s="582">
        <f>I281+J281</f>
        <v>5195</v>
      </c>
      <c r="L281" s="583">
        <v>5195</v>
      </c>
      <c r="M281" s="584"/>
      <c r="N281" s="585">
        <f>L281+M281</f>
        <v>5195</v>
      </c>
      <c r="O281" s="583"/>
      <c r="P281" s="584"/>
      <c r="Q281" s="585"/>
    </row>
    <row r="282" spans="1:17" s="7" customFormat="1" ht="12.75" customHeight="1">
      <c r="A282" s="568"/>
      <c r="B282" s="675" t="s">
        <v>654</v>
      </c>
      <c r="C282" s="675"/>
      <c r="D282" s="928"/>
      <c r="E282" s="928"/>
      <c r="F282" s="928"/>
      <c r="G282" s="1097" t="s">
        <v>625</v>
      </c>
      <c r="H282" s="1155" t="s">
        <v>619</v>
      </c>
      <c r="I282" s="580">
        <f>L282+O282</f>
        <v>7436.2</v>
      </c>
      <c r="J282" s="581">
        <f>M282+P282</f>
        <v>0</v>
      </c>
      <c r="K282" s="582">
        <f>I282+J282</f>
        <v>7436.2</v>
      </c>
      <c r="L282" s="583"/>
      <c r="M282" s="584"/>
      <c r="N282" s="585"/>
      <c r="O282" s="583">
        <v>7436.2</v>
      </c>
      <c r="P282" s="584"/>
      <c r="Q282" s="585">
        <f>O282+P282</f>
        <v>7436.2</v>
      </c>
    </row>
    <row r="283" spans="1:17" s="7" customFormat="1" ht="16.5" customHeight="1">
      <c r="A283" s="568"/>
      <c r="B283" s="1099" t="s">
        <v>661</v>
      </c>
      <c r="C283" s="1099"/>
      <c r="D283" s="1023" t="s">
        <v>425</v>
      </c>
      <c r="E283" s="974" t="s">
        <v>469</v>
      </c>
      <c r="F283" s="1023" t="s">
        <v>432</v>
      </c>
      <c r="G283" s="1023" t="s">
        <v>428</v>
      </c>
      <c r="H283" s="1153" t="s">
        <v>619</v>
      </c>
      <c r="I283" s="966">
        <f>I284+I285</f>
        <v>31050.5</v>
      </c>
      <c r="J283" s="967">
        <f>J284+J285</f>
        <v>0</v>
      </c>
      <c r="K283" s="968">
        <f>K284+K285</f>
        <v>31050.5</v>
      </c>
      <c r="L283" s="969">
        <f aca="true" t="shared" si="121" ref="L283:Q283">L284+L285</f>
        <v>10674</v>
      </c>
      <c r="M283" s="970">
        <f t="shared" si="121"/>
        <v>0</v>
      </c>
      <c r="N283" s="971">
        <f t="shared" si="121"/>
        <v>10674</v>
      </c>
      <c r="O283" s="969">
        <f t="shared" si="121"/>
        <v>20376.5</v>
      </c>
      <c r="P283" s="970">
        <f t="shared" si="121"/>
        <v>0</v>
      </c>
      <c r="Q283" s="971">
        <f t="shared" si="121"/>
        <v>20376.5</v>
      </c>
    </row>
    <row r="284" spans="1:17" s="7" customFormat="1" ht="12.75" customHeight="1">
      <c r="A284" s="568"/>
      <c r="B284" s="707" t="s">
        <v>622</v>
      </c>
      <c r="C284" s="707"/>
      <c r="D284" s="1029" t="s">
        <v>425</v>
      </c>
      <c r="E284" s="1029" t="s">
        <v>469</v>
      </c>
      <c r="F284" s="1029" t="s">
        <v>432</v>
      </c>
      <c r="G284" s="928" t="s">
        <v>653</v>
      </c>
      <c r="H284" s="1154" t="s">
        <v>619</v>
      </c>
      <c r="I284" s="580">
        <f>L284+O284</f>
        <v>10674</v>
      </c>
      <c r="J284" s="581">
        <f>M284+P284</f>
        <v>0</v>
      </c>
      <c r="K284" s="582">
        <f>I284+J284</f>
        <v>10674</v>
      </c>
      <c r="L284" s="583">
        <v>10674</v>
      </c>
      <c r="M284" s="584"/>
      <c r="N284" s="585">
        <f>L284+M284</f>
        <v>10674</v>
      </c>
      <c r="O284" s="583"/>
      <c r="P284" s="584"/>
      <c r="Q284" s="585"/>
    </row>
    <row r="285" spans="1:17" s="7" customFormat="1" ht="14.25" customHeight="1">
      <c r="A285" s="568"/>
      <c r="B285" s="1156" t="s">
        <v>654</v>
      </c>
      <c r="C285" s="1156"/>
      <c r="D285" s="1029"/>
      <c r="E285" s="1029"/>
      <c r="F285" s="1029"/>
      <c r="G285" s="1097" t="s">
        <v>625</v>
      </c>
      <c r="H285" s="1155" t="s">
        <v>619</v>
      </c>
      <c r="I285" s="580">
        <f>L285+O285</f>
        <v>20376.5</v>
      </c>
      <c r="J285" s="581">
        <f>M285+P285</f>
        <v>0</v>
      </c>
      <c r="K285" s="582">
        <f>I285+J285</f>
        <v>20376.5</v>
      </c>
      <c r="L285" s="583"/>
      <c r="M285" s="584"/>
      <c r="N285" s="585"/>
      <c r="O285" s="583">
        <v>20376.5</v>
      </c>
      <c r="P285" s="584"/>
      <c r="Q285" s="585">
        <f>O285+P285</f>
        <v>20376.5</v>
      </c>
    </row>
    <row r="286" spans="1:17" s="7" customFormat="1" ht="25.5" customHeight="1">
      <c r="A286" s="568"/>
      <c r="B286" s="1157" t="s">
        <v>662</v>
      </c>
      <c r="C286" s="1157"/>
      <c r="D286" s="1125" t="s">
        <v>425</v>
      </c>
      <c r="E286" s="1125" t="s">
        <v>469</v>
      </c>
      <c r="F286" s="1126" t="s">
        <v>432</v>
      </c>
      <c r="G286" s="1126" t="s">
        <v>428</v>
      </c>
      <c r="H286" s="1127" t="s">
        <v>619</v>
      </c>
      <c r="I286" s="1158">
        <f>I287+I288</f>
        <v>150837.3</v>
      </c>
      <c r="J286" s="1159">
        <f>J287+J288</f>
        <v>0</v>
      </c>
      <c r="K286" s="1160">
        <f>K287+K288</f>
        <v>150837.3</v>
      </c>
      <c r="L286" s="1161">
        <f aca="true" t="shared" si="122" ref="L286:Q286">L287+L288</f>
        <v>48555</v>
      </c>
      <c r="M286" s="1162">
        <f t="shared" si="122"/>
        <v>0</v>
      </c>
      <c r="N286" s="1163">
        <f t="shared" si="122"/>
        <v>48555</v>
      </c>
      <c r="O286" s="1161">
        <f t="shared" si="122"/>
        <v>102282.3</v>
      </c>
      <c r="P286" s="1162">
        <f t="shared" si="122"/>
        <v>0</v>
      </c>
      <c r="Q286" s="1163">
        <f t="shared" si="122"/>
        <v>102282.3</v>
      </c>
    </row>
    <row r="287" spans="1:17" s="7" customFormat="1" ht="14.25" customHeight="1">
      <c r="A287" s="568"/>
      <c r="B287" s="1164" t="s">
        <v>622</v>
      </c>
      <c r="C287" s="1164"/>
      <c r="D287" s="1165" t="s">
        <v>425</v>
      </c>
      <c r="E287" s="1165" t="s">
        <v>469</v>
      </c>
      <c r="F287" s="1165" t="s">
        <v>432</v>
      </c>
      <c r="G287" s="1165" t="s">
        <v>428</v>
      </c>
      <c r="H287" s="1166" t="s">
        <v>619</v>
      </c>
      <c r="I287" s="1167">
        <f aca="true" t="shared" si="123" ref="I287:K288">I263+I266+I269+I272+I275+I278+I281+I284</f>
        <v>48555</v>
      </c>
      <c r="J287" s="1168">
        <f t="shared" si="123"/>
        <v>0</v>
      </c>
      <c r="K287" s="1169">
        <f t="shared" si="123"/>
        <v>48555</v>
      </c>
      <c r="L287" s="1170">
        <f aca="true" t="shared" si="124" ref="L287:Q287">L263+L266+L269+L272+L275+L278+L281+L284</f>
        <v>48555</v>
      </c>
      <c r="M287" s="1171">
        <f t="shared" si="124"/>
        <v>0</v>
      </c>
      <c r="N287" s="1172">
        <f t="shared" si="124"/>
        <v>48555</v>
      </c>
      <c r="O287" s="1170">
        <f t="shared" si="124"/>
        <v>0</v>
      </c>
      <c r="P287" s="1171">
        <f t="shared" si="124"/>
        <v>0</v>
      </c>
      <c r="Q287" s="1172">
        <f t="shared" si="124"/>
        <v>0</v>
      </c>
    </row>
    <row r="288" spans="1:17" s="7" customFormat="1" ht="13.5" customHeight="1">
      <c r="A288" s="568"/>
      <c r="B288" s="675" t="s">
        <v>654</v>
      </c>
      <c r="C288" s="675"/>
      <c r="D288" s="1165"/>
      <c r="E288" s="1165"/>
      <c r="F288" s="1165"/>
      <c r="G288" s="1165" t="s">
        <v>428</v>
      </c>
      <c r="H288" s="1166" t="s">
        <v>619</v>
      </c>
      <c r="I288" s="1167">
        <f t="shared" si="123"/>
        <v>102282.3</v>
      </c>
      <c r="J288" s="1168">
        <f t="shared" si="123"/>
        <v>0</v>
      </c>
      <c r="K288" s="1169">
        <f t="shared" si="123"/>
        <v>102282.3</v>
      </c>
      <c r="L288" s="1170">
        <f aca="true" t="shared" si="125" ref="L288:Q288">L264+L267+L270+L273+L276+L279+L282+L285</f>
        <v>0</v>
      </c>
      <c r="M288" s="1171">
        <f t="shared" si="125"/>
        <v>0</v>
      </c>
      <c r="N288" s="1172">
        <f t="shared" si="125"/>
        <v>0</v>
      </c>
      <c r="O288" s="1170">
        <f t="shared" si="125"/>
        <v>102282.3</v>
      </c>
      <c r="P288" s="1171">
        <f t="shared" si="125"/>
        <v>0</v>
      </c>
      <c r="Q288" s="1172">
        <f t="shared" si="125"/>
        <v>102282.3</v>
      </c>
    </row>
    <row r="289" spans="1:17" s="7" customFormat="1" ht="22.5" customHeight="1">
      <c r="A289" s="568"/>
      <c r="B289" s="1173" t="s">
        <v>663</v>
      </c>
      <c r="C289" s="1173"/>
      <c r="D289" s="1174" t="s">
        <v>425</v>
      </c>
      <c r="E289" s="1174" t="s">
        <v>469</v>
      </c>
      <c r="F289" s="1175" t="s">
        <v>432</v>
      </c>
      <c r="G289" s="1175" t="s">
        <v>664</v>
      </c>
      <c r="H289" s="1176" t="s">
        <v>619</v>
      </c>
      <c r="I289" s="1177">
        <f>L289+O289</f>
        <v>6265.2</v>
      </c>
      <c r="J289" s="1178">
        <f>M289+P289</f>
        <v>0</v>
      </c>
      <c r="K289" s="1179">
        <f>I289+J289</f>
        <v>6265.2</v>
      </c>
      <c r="L289" s="1180"/>
      <c r="M289" s="1181"/>
      <c r="N289" s="1182"/>
      <c r="O289" s="1180">
        <v>6265.2</v>
      </c>
      <c r="P289" s="1181"/>
      <c r="Q289" s="1182">
        <f>O289+P289</f>
        <v>6265.2</v>
      </c>
    </row>
    <row r="290" spans="1:17" s="7" customFormat="1" ht="21" customHeight="1">
      <c r="A290" s="1183" t="s">
        <v>665</v>
      </c>
      <c r="B290" s="1183"/>
      <c r="C290" s="1183"/>
      <c r="D290" s="1184" t="s">
        <v>425</v>
      </c>
      <c r="E290" s="1184" t="s">
        <v>469</v>
      </c>
      <c r="F290" s="1185" t="s">
        <v>432</v>
      </c>
      <c r="G290" s="1185" t="s">
        <v>428</v>
      </c>
      <c r="H290" s="1186" t="s">
        <v>638</v>
      </c>
      <c r="I290" s="1109">
        <f>I291+I294+I295+I296+I297</f>
        <v>27304.2</v>
      </c>
      <c r="J290" s="1110">
        <f>J291+J294+J295+J296+J297</f>
        <v>1834.4</v>
      </c>
      <c r="K290" s="1111">
        <f>K291+K294+K295+K296+K297</f>
        <v>29138.600000000002</v>
      </c>
      <c r="L290" s="1112">
        <f aca="true" t="shared" si="126" ref="L290:Q290">L291+L294+L295+L296+L297</f>
        <v>15170.4</v>
      </c>
      <c r="M290" s="1113">
        <f t="shared" si="126"/>
        <v>-5</v>
      </c>
      <c r="N290" s="1114">
        <f t="shared" si="126"/>
        <v>15165.4</v>
      </c>
      <c r="O290" s="1112">
        <f t="shared" si="126"/>
        <v>12133.800000000001</v>
      </c>
      <c r="P290" s="1113">
        <f t="shared" si="126"/>
        <v>1839.4</v>
      </c>
      <c r="Q290" s="1114">
        <f t="shared" si="126"/>
        <v>13973.2</v>
      </c>
    </row>
    <row r="291" spans="1:17" s="7" customFormat="1" ht="18.75" customHeight="1">
      <c r="A291" s="1115" t="s">
        <v>281</v>
      </c>
      <c r="B291" s="1187" t="s">
        <v>666</v>
      </c>
      <c r="C291" s="1187"/>
      <c r="D291" s="1103" t="s">
        <v>425</v>
      </c>
      <c r="E291" s="1103" t="s">
        <v>469</v>
      </c>
      <c r="F291" s="964" t="s">
        <v>432</v>
      </c>
      <c r="G291" s="964" t="s">
        <v>428</v>
      </c>
      <c r="H291" s="1104" t="s">
        <v>638</v>
      </c>
      <c r="I291" s="646">
        <f>I292+I293</f>
        <v>24106.6</v>
      </c>
      <c r="J291" s="647">
        <f>J292+J293</f>
        <v>1939.4</v>
      </c>
      <c r="K291" s="648">
        <f>K292+K293</f>
        <v>26046</v>
      </c>
      <c r="L291" s="649">
        <f aca="true" t="shared" si="127" ref="L291:Q291">L292+L293</f>
        <v>13023</v>
      </c>
      <c r="M291" s="650">
        <f t="shared" si="127"/>
        <v>0</v>
      </c>
      <c r="N291" s="651">
        <f t="shared" si="127"/>
        <v>13023</v>
      </c>
      <c r="O291" s="649">
        <f t="shared" si="127"/>
        <v>11083.6</v>
      </c>
      <c r="P291" s="650">
        <f t="shared" si="127"/>
        <v>1939.4</v>
      </c>
      <c r="Q291" s="651">
        <f t="shared" si="127"/>
        <v>13023</v>
      </c>
    </row>
    <row r="292" spans="1:17" s="7" customFormat="1" ht="13.5" customHeight="1">
      <c r="A292" s="1115"/>
      <c r="B292" s="800" t="s">
        <v>281</v>
      </c>
      <c r="C292" s="1120" t="s">
        <v>646</v>
      </c>
      <c r="D292" s="926">
        <v>892</v>
      </c>
      <c r="E292" s="928" t="s">
        <v>469</v>
      </c>
      <c r="F292" s="812" t="s">
        <v>432</v>
      </c>
      <c r="G292" s="928" t="s">
        <v>667</v>
      </c>
      <c r="H292" s="961" t="s">
        <v>638</v>
      </c>
      <c r="I292" s="587">
        <f aca="true" t="shared" si="128" ref="I292:J294">L292+O292</f>
        <v>13023</v>
      </c>
      <c r="J292" s="588">
        <f t="shared" si="128"/>
        <v>0</v>
      </c>
      <c r="K292" s="589">
        <f aca="true" t="shared" si="129" ref="K292:K297">I292+J292</f>
        <v>13023</v>
      </c>
      <c r="L292" s="590">
        <v>13023</v>
      </c>
      <c r="M292" s="591"/>
      <c r="N292" s="592">
        <f>L292+M292</f>
        <v>13023</v>
      </c>
      <c r="O292" s="590"/>
      <c r="P292" s="591"/>
      <c r="Q292" s="592"/>
    </row>
    <row r="293" spans="1:17" s="7" customFormat="1" ht="13.5" customHeight="1">
      <c r="A293" s="1115"/>
      <c r="B293" s="800"/>
      <c r="C293" s="1122" t="s">
        <v>649</v>
      </c>
      <c r="D293" s="926"/>
      <c r="E293" s="928"/>
      <c r="F293" s="812"/>
      <c r="G293" s="1097" t="s">
        <v>668</v>
      </c>
      <c r="H293" s="1188" t="s">
        <v>638</v>
      </c>
      <c r="I293" s="633">
        <f t="shared" si="128"/>
        <v>11083.6</v>
      </c>
      <c r="J293" s="634">
        <f t="shared" si="128"/>
        <v>1939.4</v>
      </c>
      <c r="K293" s="635">
        <f t="shared" si="129"/>
        <v>13023</v>
      </c>
      <c r="L293" s="636"/>
      <c r="M293" s="637"/>
      <c r="N293" s="638"/>
      <c r="O293" s="636">
        <v>11083.6</v>
      </c>
      <c r="P293" s="637">
        <v>1939.4</v>
      </c>
      <c r="Q293" s="638">
        <f>O293+P293</f>
        <v>13023</v>
      </c>
    </row>
    <row r="294" spans="1:17" s="7" customFormat="1" ht="22.5" customHeight="1">
      <c r="A294" s="1115"/>
      <c r="B294" s="700" t="s">
        <v>669</v>
      </c>
      <c r="C294" s="700"/>
      <c r="D294" s="641" t="s">
        <v>644</v>
      </c>
      <c r="E294" s="641" t="s">
        <v>469</v>
      </c>
      <c r="F294" s="642" t="s">
        <v>432</v>
      </c>
      <c r="G294" s="642" t="s">
        <v>670</v>
      </c>
      <c r="H294" s="643" t="s">
        <v>638</v>
      </c>
      <c r="I294" s="597">
        <f t="shared" si="128"/>
        <v>1501.4</v>
      </c>
      <c r="J294" s="598">
        <f t="shared" si="128"/>
        <v>0</v>
      </c>
      <c r="K294" s="599">
        <f t="shared" si="129"/>
        <v>1501.4</v>
      </c>
      <c r="L294" s="600">
        <v>1501.4</v>
      </c>
      <c r="M294" s="601"/>
      <c r="N294" s="602">
        <f>L294+M294</f>
        <v>1501.4</v>
      </c>
      <c r="O294" s="600"/>
      <c r="P294" s="601"/>
      <c r="Q294" s="602"/>
    </row>
    <row r="295" spans="1:17" s="7" customFormat="1" ht="16.5" customHeight="1">
      <c r="A295" s="1115"/>
      <c r="B295" s="700" t="s">
        <v>641</v>
      </c>
      <c r="C295" s="700"/>
      <c r="D295" s="641" t="s">
        <v>644</v>
      </c>
      <c r="E295" s="641" t="s">
        <v>469</v>
      </c>
      <c r="F295" s="642" t="s">
        <v>432</v>
      </c>
      <c r="G295" s="543" t="s">
        <v>561</v>
      </c>
      <c r="H295" s="643" t="s">
        <v>638</v>
      </c>
      <c r="I295" s="597">
        <f aca="true" t="shared" si="130" ref="I295:J297">L295+O295</f>
        <v>0</v>
      </c>
      <c r="J295" s="598">
        <f t="shared" si="130"/>
        <v>0</v>
      </c>
      <c r="K295" s="599">
        <f t="shared" si="129"/>
        <v>0</v>
      </c>
      <c r="L295" s="600">
        <v>0</v>
      </c>
      <c r="M295" s="601"/>
      <c r="N295" s="602">
        <f>L295+M295</f>
        <v>0</v>
      </c>
      <c r="O295" s="600">
        <v>0</v>
      </c>
      <c r="P295" s="601"/>
      <c r="Q295" s="602">
        <f>O295+P295</f>
        <v>0</v>
      </c>
    </row>
    <row r="296" spans="1:17" s="7" customFormat="1" ht="20.25" customHeight="1">
      <c r="A296" s="1115"/>
      <c r="B296" s="700" t="s">
        <v>642</v>
      </c>
      <c r="C296" s="700"/>
      <c r="D296" s="641" t="s">
        <v>425</v>
      </c>
      <c r="E296" s="641" t="s">
        <v>469</v>
      </c>
      <c r="F296" s="642" t="s">
        <v>432</v>
      </c>
      <c r="G296" s="543" t="s">
        <v>589</v>
      </c>
      <c r="H296" s="643" t="s">
        <v>638</v>
      </c>
      <c r="I296" s="597">
        <f t="shared" si="130"/>
        <v>1050.2</v>
      </c>
      <c r="J296" s="598">
        <f t="shared" si="130"/>
        <v>-100</v>
      </c>
      <c r="K296" s="599">
        <f t="shared" si="129"/>
        <v>950.2</v>
      </c>
      <c r="L296" s="600">
        <v>0</v>
      </c>
      <c r="M296" s="601"/>
      <c r="N296" s="602">
        <f>L296+M296</f>
        <v>0</v>
      </c>
      <c r="O296" s="600">
        <v>1050.2</v>
      </c>
      <c r="P296" s="601">
        <v>-100</v>
      </c>
      <c r="Q296" s="602">
        <f>O296+P296</f>
        <v>950.2</v>
      </c>
    </row>
    <row r="297" spans="1:17" s="7" customFormat="1" ht="18" customHeight="1">
      <c r="A297" s="1115"/>
      <c r="B297" s="700" t="s">
        <v>643</v>
      </c>
      <c r="C297" s="700"/>
      <c r="D297" s="641" t="s">
        <v>425</v>
      </c>
      <c r="E297" s="641" t="s">
        <v>469</v>
      </c>
      <c r="F297" s="642" t="s">
        <v>432</v>
      </c>
      <c r="G297" s="642" t="s">
        <v>532</v>
      </c>
      <c r="H297" s="643" t="s">
        <v>638</v>
      </c>
      <c r="I297" s="597">
        <f t="shared" si="130"/>
        <v>646</v>
      </c>
      <c r="J297" s="598">
        <f t="shared" si="130"/>
        <v>-5</v>
      </c>
      <c r="K297" s="599">
        <f t="shared" si="129"/>
        <v>641</v>
      </c>
      <c r="L297" s="600">
        <v>646</v>
      </c>
      <c r="M297" s="601">
        <v>-5</v>
      </c>
      <c r="N297" s="602">
        <f>L297+M297</f>
        <v>641</v>
      </c>
      <c r="O297" s="600"/>
      <c r="P297" s="601"/>
      <c r="Q297" s="602"/>
    </row>
    <row r="298" spans="1:17" s="7" customFormat="1" ht="19.5" customHeight="1">
      <c r="A298" s="1189" t="s">
        <v>671</v>
      </c>
      <c r="B298" s="1189"/>
      <c r="C298" s="1189"/>
      <c r="D298" s="1190" t="s">
        <v>425</v>
      </c>
      <c r="E298" s="1190" t="s">
        <v>469</v>
      </c>
      <c r="F298" s="1191" t="s">
        <v>432</v>
      </c>
      <c r="G298" s="1191" t="s">
        <v>428</v>
      </c>
      <c r="H298" s="1192" t="s">
        <v>429</v>
      </c>
      <c r="I298" s="342">
        <f>I261+I290</f>
        <v>184406.7</v>
      </c>
      <c r="J298" s="343">
        <f>J261+J290</f>
        <v>1834.4</v>
      </c>
      <c r="K298" s="344">
        <f>K261+K290</f>
        <v>186241.1</v>
      </c>
      <c r="L298" s="1193">
        <f aca="true" t="shared" si="131" ref="L298:Q298">L261+L290</f>
        <v>63725.4</v>
      </c>
      <c r="M298" s="1194">
        <f t="shared" si="131"/>
        <v>-5</v>
      </c>
      <c r="N298" s="1195">
        <f t="shared" si="131"/>
        <v>63720.4</v>
      </c>
      <c r="O298" s="1193">
        <f t="shared" si="131"/>
        <v>120681.3</v>
      </c>
      <c r="P298" s="1194">
        <f t="shared" si="131"/>
        <v>1839.4</v>
      </c>
      <c r="Q298" s="1195">
        <f t="shared" si="131"/>
        <v>122520.7</v>
      </c>
    </row>
    <row r="299" spans="1:17" s="7" customFormat="1" ht="15" customHeight="1">
      <c r="A299" s="1196"/>
      <c r="B299" s="1196"/>
      <c r="C299" s="1196"/>
      <c r="D299" s="1197"/>
      <c r="E299" s="1197"/>
      <c r="F299" s="1197"/>
      <c r="G299" s="1197"/>
      <c r="H299" s="1197"/>
      <c r="I299" s="1198"/>
      <c r="J299" s="1198"/>
      <c r="K299" s="1198"/>
      <c r="L299" s="1198"/>
      <c r="M299" s="1198"/>
      <c r="N299" s="1198"/>
      <c r="O299" s="1198"/>
      <c r="P299" s="1198"/>
      <c r="Q299" s="1198"/>
    </row>
    <row r="300" spans="1:17" s="7" customFormat="1" ht="24.75" customHeight="1">
      <c r="A300" s="1199"/>
      <c r="B300" s="1199"/>
      <c r="C300" s="1199"/>
      <c r="D300" s="1200"/>
      <c r="E300" s="1200"/>
      <c r="F300" s="1200"/>
      <c r="G300" s="1200"/>
      <c r="H300" s="1200"/>
      <c r="I300" s="1201"/>
      <c r="J300" s="1201"/>
      <c r="K300" s="1201"/>
      <c r="L300" s="1201"/>
      <c r="M300" s="1201"/>
      <c r="N300" s="1201"/>
      <c r="O300" s="1201"/>
      <c r="P300" s="1201"/>
      <c r="Q300" s="1201"/>
    </row>
    <row r="301" spans="1:17" s="7" customFormat="1" ht="24" customHeight="1">
      <c r="A301" s="1202" t="s">
        <v>672</v>
      </c>
      <c r="B301" s="1202"/>
      <c r="C301" s="1202"/>
      <c r="D301" s="1203" t="s">
        <v>425</v>
      </c>
      <c r="E301" s="1204" t="s">
        <v>469</v>
      </c>
      <c r="F301" s="1203" t="s">
        <v>439</v>
      </c>
      <c r="G301" s="1203" t="s">
        <v>428</v>
      </c>
      <c r="H301" s="1205" t="s">
        <v>619</v>
      </c>
      <c r="I301" s="1206">
        <f>I302+I303+I304+I305</f>
        <v>46622</v>
      </c>
      <c r="J301" s="1207">
        <f>J302+J303+J304+J305</f>
        <v>0</v>
      </c>
      <c r="K301" s="1208">
        <f>K302+K303+K304+K305</f>
        <v>46622</v>
      </c>
      <c r="L301" s="1209">
        <f aca="true" t="shared" si="132" ref="L301:Q301">L302+L303+L304+L305</f>
        <v>46622</v>
      </c>
      <c r="M301" s="1210">
        <f t="shared" si="132"/>
        <v>0</v>
      </c>
      <c r="N301" s="1211">
        <f t="shared" si="132"/>
        <v>46622</v>
      </c>
      <c r="O301" s="1209">
        <f t="shared" si="132"/>
        <v>0</v>
      </c>
      <c r="P301" s="1210">
        <f t="shared" si="132"/>
        <v>0</v>
      </c>
      <c r="Q301" s="1211">
        <f t="shared" si="132"/>
        <v>0</v>
      </c>
    </row>
    <row r="302" spans="1:17" s="7" customFormat="1" ht="14.25" customHeight="1">
      <c r="A302" s="667" t="s">
        <v>281</v>
      </c>
      <c r="B302" s="1100" t="s">
        <v>673</v>
      </c>
      <c r="C302" s="1100"/>
      <c r="D302" s="1097" t="s">
        <v>425</v>
      </c>
      <c r="E302" s="1097" t="s">
        <v>469</v>
      </c>
      <c r="F302" s="1097" t="s">
        <v>439</v>
      </c>
      <c r="G302" s="1097" t="s">
        <v>674</v>
      </c>
      <c r="H302" s="1098" t="s">
        <v>619</v>
      </c>
      <c r="I302" s="580">
        <f aca="true" t="shared" si="133" ref="I302:J305">L302+O302</f>
        <v>17481.4</v>
      </c>
      <c r="J302" s="581">
        <f t="shared" si="133"/>
        <v>0</v>
      </c>
      <c r="K302" s="582">
        <f>I302+J302</f>
        <v>17481.4</v>
      </c>
      <c r="L302" s="583">
        <v>17481.4</v>
      </c>
      <c r="M302" s="584"/>
      <c r="N302" s="585">
        <f>L302+M302</f>
        <v>17481.4</v>
      </c>
      <c r="O302" s="583"/>
      <c r="P302" s="584"/>
      <c r="Q302" s="585"/>
    </row>
    <row r="303" spans="1:17" s="7" customFormat="1" ht="12.75" customHeight="1">
      <c r="A303" s="667"/>
      <c r="B303" s="1212" t="s">
        <v>675</v>
      </c>
      <c r="C303" s="1212"/>
      <c r="D303" s="1097"/>
      <c r="E303" s="1097"/>
      <c r="F303" s="1097"/>
      <c r="G303" s="1097"/>
      <c r="H303" s="1098"/>
      <c r="I303" s="553">
        <f t="shared" si="133"/>
        <v>9949.6</v>
      </c>
      <c r="J303" s="554">
        <f t="shared" si="133"/>
        <v>0</v>
      </c>
      <c r="K303" s="555">
        <f>I303+J303</f>
        <v>9949.6</v>
      </c>
      <c r="L303" s="556">
        <v>9949.6</v>
      </c>
      <c r="M303" s="557"/>
      <c r="N303" s="558">
        <f>L303+M303</f>
        <v>9949.6</v>
      </c>
      <c r="O303" s="556"/>
      <c r="P303" s="557"/>
      <c r="Q303" s="558"/>
    </row>
    <row r="304" spans="1:17" s="7" customFormat="1" ht="14.25" customHeight="1">
      <c r="A304" s="667"/>
      <c r="B304" s="1213" t="s">
        <v>676</v>
      </c>
      <c r="C304" s="1213"/>
      <c r="D304" s="1214">
        <v>892</v>
      </c>
      <c r="E304" s="531" t="s">
        <v>469</v>
      </c>
      <c r="F304" s="531" t="s">
        <v>439</v>
      </c>
      <c r="G304" s="531" t="s">
        <v>677</v>
      </c>
      <c r="H304" s="1215" t="s">
        <v>619</v>
      </c>
      <c r="I304" s="546">
        <f t="shared" si="133"/>
        <v>12544</v>
      </c>
      <c r="J304" s="547">
        <f t="shared" si="133"/>
        <v>0</v>
      </c>
      <c r="K304" s="548">
        <f>I304+J304</f>
        <v>12544</v>
      </c>
      <c r="L304" s="549">
        <v>12544</v>
      </c>
      <c r="M304" s="550"/>
      <c r="N304" s="551">
        <f>L304+M304</f>
        <v>12544</v>
      </c>
      <c r="O304" s="549"/>
      <c r="P304" s="550"/>
      <c r="Q304" s="551"/>
    </row>
    <row r="305" spans="1:17" s="7" customFormat="1" ht="14.25" customHeight="1">
      <c r="A305" s="667"/>
      <c r="B305" s="1216" t="s">
        <v>678</v>
      </c>
      <c r="C305" s="1216"/>
      <c r="D305" s="1214"/>
      <c r="E305" s="531"/>
      <c r="F305" s="531"/>
      <c r="G305" s="531"/>
      <c r="H305" s="1215"/>
      <c r="I305" s="633">
        <f t="shared" si="133"/>
        <v>6647</v>
      </c>
      <c r="J305" s="634">
        <f t="shared" si="133"/>
        <v>0</v>
      </c>
      <c r="K305" s="635">
        <f>I305+J305</f>
        <v>6647</v>
      </c>
      <c r="L305" s="636">
        <v>6647</v>
      </c>
      <c r="M305" s="637"/>
      <c r="N305" s="638">
        <f>L305+M305</f>
        <v>6647</v>
      </c>
      <c r="O305" s="636"/>
      <c r="P305" s="637"/>
      <c r="Q305" s="638"/>
    </row>
    <row r="306" spans="1:17" s="7" customFormat="1" ht="19.5" customHeight="1">
      <c r="A306" s="1105" t="s">
        <v>679</v>
      </c>
      <c r="B306" s="1105"/>
      <c r="C306" s="1105"/>
      <c r="D306" s="1106" t="s">
        <v>425</v>
      </c>
      <c r="E306" s="1106" t="s">
        <v>469</v>
      </c>
      <c r="F306" s="1107" t="s">
        <v>439</v>
      </c>
      <c r="G306" s="1107" t="s">
        <v>428</v>
      </c>
      <c r="H306" s="1108" t="s">
        <v>638</v>
      </c>
      <c r="I306" s="1217">
        <f>I307+I308+I309+I310</f>
        <v>607</v>
      </c>
      <c r="J306" s="1218">
        <f aca="true" t="shared" si="134" ref="J306:Q306">J307+J308+J309+J310</f>
        <v>-52.3</v>
      </c>
      <c r="K306" s="1219">
        <f t="shared" si="134"/>
        <v>554.7</v>
      </c>
      <c r="L306" s="1220">
        <f t="shared" si="134"/>
        <v>607</v>
      </c>
      <c r="M306" s="1221">
        <f t="shared" si="134"/>
        <v>-52.3</v>
      </c>
      <c r="N306" s="1222">
        <f t="shared" si="134"/>
        <v>554.7</v>
      </c>
      <c r="O306" s="1220">
        <f t="shared" si="134"/>
        <v>0</v>
      </c>
      <c r="P306" s="1221">
        <f t="shared" si="134"/>
        <v>0</v>
      </c>
      <c r="Q306" s="1222">
        <f t="shared" si="134"/>
        <v>0</v>
      </c>
    </row>
    <row r="307" spans="1:17" s="7" customFormat="1" ht="24" customHeight="1">
      <c r="A307" s="1223" t="s">
        <v>680</v>
      </c>
      <c r="B307" s="953" t="s">
        <v>681</v>
      </c>
      <c r="C307" s="953"/>
      <c r="D307" s="654" t="s">
        <v>644</v>
      </c>
      <c r="E307" s="654" t="s">
        <v>469</v>
      </c>
      <c r="F307" s="654" t="s">
        <v>439</v>
      </c>
      <c r="G307" s="1224" t="s">
        <v>682</v>
      </c>
      <c r="H307" s="954" t="s">
        <v>638</v>
      </c>
      <c r="I307" s="546">
        <f aca="true" t="shared" si="135" ref="I307:J309">L307+O307</f>
        <v>372</v>
      </c>
      <c r="J307" s="547">
        <f t="shared" si="135"/>
        <v>0</v>
      </c>
      <c r="K307" s="548">
        <f>I307+J307</f>
        <v>372</v>
      </c>
      <c r="L307" s="549">
        <v>372</v>
      </c>
      <c r="M307" s="550"/>
      <c r="N307" s="551">
        <f>L307+M307</f>
        <v>372</v>
      </c>
      <c r="O307" s="549"/>
      <c r="P307" s="550"/>
      <c r="Q307" s="551"/>
    </row>
    <row r="308" spans="1:17" s="7" customFormat="1" ht="22.5" customHeight="1">
      <c r="A308" s="1223"/>
      <c r="B308" s="1225" t="s">
        <v>683</v>
      </c>
      <c r="C308" s="1225"/>
      <c r="D308" s="654"/>
      <c r="E308" s="654"/>
      <c r="F308" s="654"/>
      <c r="G308" s="1226" t="s">
        <v>647</v>
      </c>
      <c r="H308" s="930" t="s">
        <v>638</v>
      </c>
      <c r="I308" s="633">
        <f t="shared" si="135"/>
        <v>25</v>
      </c>
      <c r="J308" s="634">
        <f t="shared" si="135"/>
        <v>0</v>
      </c>
      <c r="K308" s="635">
        <f>I308+J308</f>
        <v>25</v>
      </c>
      <c r="L308" s="636">
        <v>25</v>
      </c>
      <c r="M308" s="637"/>
      <c r="N308" s="638">
        <f>L308+M308</f>
        <v>25</v>
      </c>
      <c r="O308" s="636"/>
      <c r="P308" s="637"/>
      <c r="Q308" s="638"/>
    </row>
    <row r="309" spans="1:17" s="7" customFormat="1" ht="15.75" customHeight="1">
      <c r="A309" s="1223"/>
      <c r="B309" s="1227" t="s">
        <v>643</v>
      </c>
      <c r="C309" s="1227"/>
      <c r="D309" s="1228" t="s">
        <v>425</v>
      </c>
      <c r="E309" s="1228" t="s">
        <v>469</v>
      </c>
      <c r="F309" s="829" t="s">
        <v>439</v>
      </c>
      <c r="G309" s="829" t="s">
        <v>532</v>
      </c>
      <c r="H309" s="804" t="s">
        <v>638</v>
      </c>
      <c r="I309" s="553">
        <f t="shared" si="135"/>
        <v>85</v>
      </c>
      <c r="J309" s="554">
        <f t="shared" si="135"/>
        <v>0</v>
      </c>
      <c r="K309" s="555">
        <f>I309+J309</f>
        <v>85</v>
      </c>
      <c r="L309" s="556">
        <v>85</v>
      </c>
      <c r="M309" s="557"/>
      <c r="N309" s="558">
        <f>L309+M309</f>
        <v>85</v>
      </c>
      <c r="O309" s="556"/>
      <c r="P309" s="557"/>
      <c r="Q309" s="558"/>
    </row>
    <row r="310" spans="1:17" s="7" customFormat="1" ht="20.25" customHeight="1">
      <c r="A310" s="1223"/>
      <c r="B310" s="953" t="s">
        <v>302</v>
      </c>
      <c r="C310" s="953"/>
      <c r="D310" s="1229" t="s">
        <v>644</v>
      </c>
      <c r="E310" s="1229" t="s">
        <v>469</v>
      </c>
      <c r="F310" s="1230" t="s">
        <v>439</v>
      </c>
      <c r="G310" s="1230" t="s">
        <v>428</v>
      </c>
      <c r="H310" s="1231" t="s">
        <v>638</v>
      </c>
      <c r="I310" s="776">
        <f>I311+I312+I313</f>
        <v>125</v>
      </c>
      <c r="J310" s="777">
        <f>J311+J312+J313</f>
        <v>-52.3</v>
      </c>
      <c r="K310" s="778">
        <f>K311+K312+K313</f>
        <v>72.7</v>
      </c>
      <c r="L310" s="779">
        <f aca="true" t="shared" si="136" ref="L310:Q310">L311+L312+L313</f>
        <v>125</v>
      </c>
      <c r="M310" s="780">
        <f t="shared" si="136"/>
        <v>-52.3</v>
      </c>
      <c r="N310" s="781">
        <f t="shared" si="136"/>
        <v>72.7</v>
      </c>
      <c r="O310" s="779">
        <f t="shared" si="136"/>
        <v>0</v>
      </c>
      <c r="P310" s="780">
        <f t="shared" si="136"/>
        <v>0</v>
      </c>
      <c r="Q310" s="781">
        <f t="shared" si="136"/>
        <v>0</v>
      </c>
    </row>
    <row r="311" spans="1:17" s="7" customFormat="1" ht="12" customHeight="1">
      <c r="A311" s="1223"/>
      <c r="B311" s="1232" t="s">
        <v>281</v>
      </c>
      <c r="C311" s="1120" t="s">
        <v>646</v>
      </c>
      <c r="D311" s="829" t="s">
        <v>425</v>
      </c>
      <c r="E311" s="829" t="s">
        <v>469</v>
      </c>
      <c r="F311" s="829" t="s">
        <v>439</v>
      </c>
      <c r="G311" s="910" t="s">
        <v>647</v>
      </c>
      <c r="H311" s="804" t="s">
        <v>638</v>
      </c>
      <c r="I311" s="633">
        <f aca="true" t="shared" si="137" ref="I311:J313">L311+O311</f>
        <v>125</v>
      </c>
      <c r="J311" s="634">
        <f t="shared" si="137"/>
        <v>-52.3</v>
      </c>
      <c r="K311" s="635">
        <f>I311+J311</f>
        <v>72.7</v>
      </c>
      <c r="L311" s="636">
        <v>125</v>
      </c>
      <c r="M311" s="637">
        <v>-52.3</v>
      </c>
      <c r="N311" s="638">
        <f>L311+M311</f>
        <v>72.7</v>
      </c>
      <c r="O311" s="636"/>
      <c r="P311" s="637"/>
      <c r="Q311" s="638"/>
    </row>
    <row r="312" spans="1:17" s="7" customFormat="1" ht="11.25" customHeight="1">
      <c r="A312" s="1223"/>
      <c r="B312" s="1232"/>
      <c r="C312" s="1120" t="s">
        <v>684</v>
      </c>
      <c r="D312" s="829"/>
      <c r="E312" s="829"/>
      <c r="F312" s="829"/>
      <c r="G312" s="912"/>
      <c r="H312" s="804"/>
      <c r="I312" s="633">
        <f t="shared" si="137"/>
        <v>0</v>
      </c>
      <c r="J312" s="634">
        <f t="shared" si="137"/>
        <v>0</v>
      </c>
      <c r="K312" s="635">
        <f>I312+J312</f>
        <v>0</v>
      </c>
      <c r="L312" s="636"/>
      <c r="M312" s="637"/>
      <c r="N312" s="638"/>
      <c r="O312" s="636"/>
      <c r="P312" s="637"/>
      <c r="Q312" s="638">
        <f>O312+P312</f>
        <v>0</v>
      </c>
    </row>
    <row r="313" spans="1:17" s="7" customFormat="1" ht="12.75" customHeight="1">
      <c r="A313" s="1223"/>
      <c r="B313" s="1232"/>
      <c r="C313" s="1122" t="s">
        <v>649</v>
      </c>
      <c r="D313" s="829"/>
      <c r="E313" s="829"/>
      <c r="F313" s="829"/>
      <c r="G313" s="802"/>
      <c r="H313" s="804"/>
      <c r="I313" s="553">
        <f t="shared" si="137"/>
        <v>0</v>
      </c>
      <c r="J313" s="554">
        <f t="shared" si="137"/>
        <v>0</v>
      </c>
      <c r="K313" s="555">
        <f>I313+J313</f>
        <v>0</v>
      </c>
      <c r="L313" s="556"/>
      <c r="M313" s="557"/>
      <c r="N313" s="558"/>
      <c r="O313" s="556"/>
      <c r="P313" s="557"/>
      <c r="Q313" s="558">
        <f>O313+P313</f>
        <v>0</v>
      </c>
    </row>
    <row r="314" spans="1:17" s="7" customFormat="1" ht="15.75" customHeight="1">
      <c r="A314" s="1233" t="s">
        <v>685</v>
      </c>
      <c r="B314" s="1233"/>
      <c r="C314" s="1233"/>
      <c r="D314" s="1125" t="s">
        <v>425</v>
      </c>
      <c r="E314" s="1125" t="s">
        <v>469</v>
      </c>
      <c r="F314" s="1126" t="s">
        <v>439</v>
      </c>
      <c r="G314" s="1126" t="s">
        <v>428</v>
      </c>
      <c r="H314" s="1127" t="s">
        <v>429</v>
      </c>
      <c r="I314" s="1131">
        <f>I301+I306</f>
        <v>47229</v>
      </c>
      <c r="J314" s="1131">
        <f>J301+J306</f>
        <v>-52.3</v>
      </c>
      <c r="K314" s="1131">
        <f>K301+K306</f>
        <v>47176.7</v>
      </c>
      <c r="L314" s="1131">
        <f aca="true" t="shared" si="138" ref="L314:Q314">L301+L306</f>
        <v>47229</v>
      </c>
      <c r="M314" s="1132">
        <f t="shared" si="138"/>
        <v>-52.3</v>
      </c>
      <c r="N314" s="1133">
        <f t="shared" si="138"/>
        <v>47176.7</v>
      </c>
      <c r="O314" s="1131">
        <f t="shared" si="138"/>
        <v>0</v>
      </c>
      <c r="P314" s="1132">
        <f t="shared" si="138"/>
        <v>0</v>
      </c>
      <c r="Q314" s="1133">
        <f t="shared" si="138"/>
        <v>0</v>
      </c>
    </row>
    <row r="315" spans="1:17" s="7" customFormat="1" ht="3" customHeight="1">
      <c r="A315" s="1234"/>
      <c r="B315" s="1235"/>
      <c r="C315" s="1235"/>
      <c r="D315" s="1136"/>
      <c r="E315" s="1136"/>
      <c r="F315" s="1136"/>
      <c r="G315" s="1136"/>
      <c r="H315" s="1136"/>
      <c r="I315" s="1236"/>
      <c r="J315" s="1237"/>
      <c r="K315" s="1238"/>
      <c r="L315" s="1239"/>
      <c r="M315" s="1240"/>
      <c r="N315" s="1241"/>
      <c r="O315" s="1242"/>
      <c r="P315" s="1243"/>
      <c r="Q315" s="1244"/>
    </row>
    <row r="316" spans="1:17" s="7" customFormat="1" ht="3" customHeight="1">
      <c r="A316" s="1245"/>
      <c r="B316" s="1246"/>
      <c r="C316" s="1246"/>
      <c r="D316" s="1200"/>
      <c r="E316" s="1200"/>
      <c r="F316" s="1200"/>
      <c r="G316" s="1200"/>
      <c r="H316" s="1200"/>
      <c r="I316" s="1247"/>
      <c r="J316" s="1248"/>
      <c r="K316" s="1249"/>
      <c r="L316" s="1250"/>
      <c r="M316" s="1251"/>
      <c r="N316" s="1252"/>
      <c r="O316" s="1250"/>
      <c r="P316" s="1251"/>
      <c r="Q316" s="1252"/>
    </row>
    <row r="317" spans="1:17" s="7" customFormat="1" ht="16.5" customHeight="1">
      <c r="A317" s="1253" t="s">
        <v>686</v>
      </c>
      <c r="B317" s="1253"/>
      <c r="C317" s="1253"/>
      <c r="D317" s="513" t="s">
        <v>425</v>
      </c>
      <c r="E317" s="513" t="s">
        <v>469</v>
      </c>
      <c r="F317" s="1254" t="s">
        <v>469</v>
      </c>
      <c r="G317" s="1254" t="s">
        <v>428</v>
      </c>
      <c r="H317" s="1255" t="s">
        <v>429</v>
      </c>
      <c r="I317" s="1256">
        <f>I318+I322+I328</f>
        <v>4916</v>
      </c>
      <c r="J317" s="1257">
        <f>J318+J322+J328</f>
        <v>0</v>
      </c>
      <c r="K317" s="1258">
        <f>K318+K322+K328</f>
        <v>4916</v>
      </c>
      <c r="L317" s="1259">
        <f aca="true" t="shared" si="139" ref="L317:Q317">L318+L322+L328</f>
        <v>4916</v>
      </c>
      <c r="M317" s="1260">
        <f t="shared" si="139"/>
        <v>0</v>
      </c>
      <c r="N317" s="1261">
        <f t="shared" si="139"/>
        <v>4916</v>
      </c>
      <c r="O317" s="1259">
        <f t="shared" si="139"/>
        <v>0</v>
      </c>
      <c r="P317" s="1260">
        <f t="shared" si="139"/>
        <v>0</v>
      </c>
      <c r="Q317" s="1261">
        <f t="shared" si="139"/>
        <v>0</v>
      </c>
    </row>
    <row r="318" spans="1:17" s="7" customFormat="1" ht="15.75" customHeight="1">
      <c r="A318" s="1262" t="s">
        <v>281</v>
      </c>
      <c r="B318" s="1263" t="s">
        <v>687</v>
      </c>
      <c r="C318" s="1263"/>
      <c r="D318" s="1264" t="s">
        <v>425</v>
      </c>
      <c r="E318" s="1095" t="s">
        <v>469</v>
      </c>
      <c r="F318" s="905" t="s">
        <v>469</v>
      </c>
      <c r="G318" s="905" t="s">
        <v>688</v>
      </c>
      <c r="H318" s="906" t="s">
        <v>445</v>
      </c>
      <c r="I318" s="646">
        <f aca="true" t="shared" si="140" ref="I318:J321">L318+O318</f>
        <v>657</v>
      </c>
      <c r="J318" s="647">
        <f t="shared" si="140"/>
        <v>0</v>
      </c>
      <c r="K318" s="648">
        <f>I318+J318</f>
        <v>657</v>
      </c>
      <c r="L318" s="649">
        <f aca="true" t="shared" si="141" ref="L318:Q318">L319+L320+L321</f>
        <v>657</v>
      </c>
      <c r="M318" s="650">
        <f t="shared" si="141"/>
        <v>0</v>
      </c>
      <c r="N318" s="651">
        <f t="shared" si="141"/>
        <v>657</v>
      </c>
      <c r="O318" s="649">
        <f t="shared" si="141"/>
        <v>0</v>
      </c>
      <c r="P318" s="650">
        <f t="shared" si="141"/>
        <v>0</v>
      </c>
      <c r="Q318" s="651">
        <f t="shared" si="141"/>
        <v>0</v>
      </c>
    </row>
    <row r="319" spans="1:17" s="7" customFormat="1" ht="12.75" customHeight="1">
      <c r="A319" s="1262"/>
      <c r="B319" s="675" t="s">
        <v>281</v>
      </c>
      <c r="C319" s="1265" t="s">
        <v>689</v>
      </c>
      <c r="D319" s="1266" t="s">
        <v>425</v>
      </c>
      <c r="E319" s="829" t="s">
        <v>469</v>
      </c>
      <c r="F319" s="829" t="s">
        <v>469</v>
      </c>
      <c r="G319" s="829" t="s">
        <v>688</v>
      </c>
      <c r="H319" s="913" t="s">
        <v>445</v>
      </c>
      <c r="I319" s="587">
        <f t="shared" si="140"/>
        <v>327</v>
      </c>
      <c r="J319" s="588">
        <f t="shared" si="140"/>
        <v>0</v>
      </c>
      <c r="K319" s="589">
        <f>I319+J319</f>
        <v>327</v>
      </c>
      <c r="L319" s="590">
        <v>327</v>
      </c>
      <c r="M319" s="591"/>
      <c r="N319" s="592">
        <f>L319+M319</f>
        <v>327</v>
      </c>
      <c r="O319" s="590"/>
      <c r="P319" s="591"/>
      <c r="Q319" s="592"/>
    </row>
    <row r="320" spans="1:17" s="7" customFormat="1" ht="12.75" customHeight="1">
      <c r="A320" s="1262"/>
      <c r="B320" s="675"/>
      <c r="C320" s="1265" t="s">
        <v>690</v>
      </c>
      <c r="D320" s="1266"/>
      <c r="E320" s="829"/>
      <c r="F320" s="829"/>
      <c r="G320" s="829"/>
      <c r="H320" s="913" t="s">
        <v>489</v>
      </c>
      <c r="I320" s="587">
        <f t="shared" si="140"/>
        <v>164.2</v>
      </c>
      <c r="J320" s="588">
        <f t="shared" si="140"/>
        <v>0</v>
      </c>
      <c r="K320" s="589">
        <f>I320+J320</f>
        <v>164.2</v>
      </c>
      <c r="L320" s="590">
        <v>164.2</v>
      </c>
      <c r="M320" s="591"/>
      <c r="N320" s="592">
        <f>L320+M320</f>
        <v>164.2</v>
      </c>
      <c r="O320" s="590"/>
      <c r="P320" s="591"/>
      <c r="Q320" s="592"/>
    </row>
    <row r="321" spans="1:17" s="7" customFormat="1" ht="12" customHeight="1">
      <c r="A321" s="1262"/>
      <c r="B321" s="675"/>
      <c r="C321" s="1267" t="s">
        <v>691</v>
      </c>
      <c r="D321" s="1266"/>
      <c r="E321" s="829"/>
      <c r="F321" s="829"/>
      <c r="G321" s="829"/>
      <c r="H321" s="804" t="s">
        <v>491</v>
      </c>
      <c r="I321" s="553">
        <f t="shared" si="140"/>
        <v>165.8</v>
      </c>
      <c r="J321" s="554">
        <f t="shared" si="140"/>
        <v>0</v>
      </c>
      <c r="K321" s="555">
        <f>I321+J321</f>
        <v>165.8</v>
      </c>
      <c r="L321" s="556">
        <v>165.8</v>
      </c>
      <c r="M321" s="557"/>
      <c r="N321" s="558">
        <f>L321+M321</f>
        <v>165.8</v>
      </c>
      <c r="O321" s="556"/>
      <c r="P321" s="557"/>
      <c r="Q321" s="558"/>
    </row>
    <row r="322" spans="1:17" s="7" customFormat="1" ht="12.75" customHeight="1">
      <c r="A322" s="1262"/>
      <c r="B322" s="1268" t="s">
        <v>692</v>
      </c>
      <c r="C322" s="1268"/>
      <c r="D322" s="1269">
        <v>892</v>
      </c>
      <c r="E322" s="1103" t="s">
        <v>469</v>
      </c>
      <c r="F322" s="964" t="s">
        <v>469</v>
      </c>
      <c r="G322" s="964" t="s">
        <v>428</v>
      </c>
      <c r="H322" s="1104" t="s">
        <v>429</v>
      </c>
      <c r="I322" s="966">
        <f>I323+I324+I325</f>
        <v>4209</v>
      </c>
      <c r="J322" s="967">
        <f aca="true" t="shared" si="142" ref="J322:Q322">J323+J324+J325</f>
        <v>0</v>
      </c>
      <c r="K322" s="968">
        <f t="shared" si="142"/>
        <v>4209</v>
      </c>
      <c r="L322" s="969">
        <f t="shared" si="142"/>
        <v>4209</v>
      </c>
      <c r="M322" s="970">
        <f t="shared" si="142"/>
        <v>0</v>
      </c>
      <c r="N322" s="971">
        <f t="shared" si="142"/>
        <v>4209</v>
      </c>
      <c r="O322" s="969">
        <f t="shared" si="142"/>
        <v>0</v>
      </c>
      <c r="P322" s="970">
        <f t="shared" si="142"/>
        <v>0</v>
      </c>
      <c r="Q322" s="971">
        <f t="shared" si="142"/>
        <v>0</v>
      </c>
    </row>
    <row r="323" spans="1:17" s="7" customFormat="1" ht="13.5" customHeight="1">
      <c r="A323" s="1262"/>
      <c r="B323" s="800" t="s">
        <v>281</v>
      </c>
      <c r="C323" s="1270" t="s">
        <v>646</v>
      </c>
      <c r="D323" s="1121">
        <v>892</v>
      </c>
      <c r="E323" s="1029" t="s">
        <v>469</v>
      </c>
      <c r="F323" s="1029" t="s">
        <v>469</v>
      </c>
      <c r="G323" s="912" t="s">
        <v>693</v>
      </c>
      <c r="H323" s="1154" t="s">
        <v>515</v>
      </c>
      <c r="I323" s="587">
        <f aca="true" t="shared" si="143" ref="I323:J328">L323+O323</f>
        <v>1209</v>
      </c>
      <c r="J323" s="588">
        <f t="shared" si="143"/>
        <v>0</v>
      </c>
      <c r="K323" s="589">
        <f>I323+J323</f>
        <v>1209</v>
      </c>
      <c r="L323" s="590">
        <v>1209</v>
      </c>
      <c r="M323" s="591"/>
      <c r="N323" s="592">
        <f>L323+M323</f>
        <v>1209</v>
      </c>
      <c r="O323" s="590"/>
      <c r="P323" s="591"/>
      <c r="Q323" s="592"/>
    </row>
    <row r="324" spans="1:17" s="7" customFormat="1" ht="12.75" customHeight="1">
      <c r="A324" s="1262"/>
      <c r="B324" s="800"/>
      <c r="C324" s="1271" t="s">
        <v>649</v>
      </c>
      <c r="D324" s="1121"/>
      <c r="E324" s="1029"/>
      <c r="F324" s="1029"/>
      <c r="G324" s="1226" t="s">
        <v>694</v>
      </c>
      <c r="H324" s="1272" t="s">
        <v>515</v>
      </c>
      <c r="I324" s="633">
        <f t="shared" si="143"/>
        <v>0</v>
      </c>
      <c r="J324" s="634">
        <f t="shared" si="143"/>
        <v>0</v>
      </c>
      <c r="K324" s="635">
        <f>I324+J324</f>
        <v>0</v>
      </c>
      <c r="L324" s="636">
        <v>0</v>
      </c>
      <c r="M324" s="637"/>
      <c r="N324" s="638">
        <f>L324+M324</f>
        <v>0</v>
      </c>
      <c r="O324" s="636"/>
      <c r="P324" s="637"/>
      <c r="Q324" s="638">
        <f>O324+P324</f>
        <v>0</v>
      </c>
    </row>
    <row r="325" spans="1:17" s="7" customFormat="1" ht="21" customHeight="1">
      <c r="A325" s="1262"/>
      <c r="B325" s="800"/>
      <c r="C325" s="1273" t="s">
        <v>695</v>
      </c>
      <c r="D325" s="1121"/>
      <c r="E325" s="1029"/>
      <c r="F325" s="1029"/>
      <c r="G325" s="1274" t="s">
        <v>696</v>
      </c>
      <c r="H325" s="1275" t="s">
        <v>515</v>
      </c>
      <c r="I325" s="1276">
        <f>I326+I327</f>
        <v>3000</v>
      </c>
      <c r="J325" s="1277">
        <f aca="true" t="shared" si="144" ref="J325:Q325">J326+J327</f>
        <v>0</v>
      </c>
      <c r="K325" s="1278">
        <f t="shared" si="144"/>
        <v>3000</v>
      </c>
      <c r="L325" s="1279">
        <f t="shared" si="144"/>
        <v>3000</v>
      </c>
      <c r="M325" s="1280">
        <f t="shared" si="144"/>
        <v>0</v>
      </c>
      <c r="N325" s="1281">
        <f t="shared" si="144"/>
        <v>3000</v>
      </c>
      <c r="O325" s="1279">
        <f t="shared" si="144"/>
        <v>0</v>
      </c>
      <c r="P325" s="1280">
        <f t="shared" si="144"/>
        <v>0</v>
      </c>
      <c r="Q325" s="1281">
        <f t="shared" si="144"/>
        <v>0</v>
      </c>
    </row>
    <row r="326" spans="1:17" s="7" customFormat="1" ht="14.25" customHeight="1">
      <c r="A326" s="1262"/>
      <c r="B326" s="800"/>
      <c r="C326" s="1282" t="s">
        <v>697</v>
      </c>
      <c r="D326" s="1121"/>
      <c r="E326" s="1029"/>
      <c r="F326" s="1029"/>
      <c r="G326" s="1029" t="s">
        <v>696</v>
      </c>
      <c r="H326" s="1154" t="s">
        <v>515</v>
      </c>
      <c r="I326" s="587">
        <f>L326+O326</f>
        <v>770.8</v>
      </c>
      <c r="J326" s="588">
        <f>M326+P326</f>
        <v>0</v>
      </c>
      <c r="K326" s="589">
        <f>I326+J326</f>
        <v>770.8</v>
      </c>
      <c r="L326" s="590">
        <v>770.8</v>
      </c>
      <c r="M326" s="591"/>
      <c r="N326" s="592">
        <f>L326+M326</f>
        <v>770.8</v>
      </c>
      <c r="O326" s="590"/>
      <c r="P326" s="591"/>
      <c r="Q326" s="592"/>
    </row>
    <row r="327" spans="1:17" s="7" customFormat="1" ht="14.25" customHeight="1">
      <c r="A327" s="1262"/>
      <c r="B327" s="800"/>
      <c r="C327" s="1283" t="s">
        <v>698</v>
      </c>
      <c r="D327" s="1121"/>
      <c r="E327" s="1029"/>
      <c r="F327" s="1029"/>
      <c r="G327" s="1029"/>
      <c r="H327" s="1155" t="s">
        <v>638</v>
      </c>
      <c r="I327" s="553">
        <f>L327+O327</f>
        <v>2229.2</v>
      </c>
      <c r="J327" s="554">
        <f>M327+P327</f>
        <v>0</v>
      </c>
      <c r="K327" s="555">
        <f>I327+J327</f>
        <v>2229.2</v>
      </c>
      <c r="L327" s="556">
        <v>2229.2</v>
      </c>
      <c r="M327" s="1284"/>
      <c r="N327" s="558">
        <f>L327+M327</f>
        <v>2229.2</v>
      </c>
      <c r="O327" s="556"/>
      <c r="P327" s="557"/>
      <c r="Q327" s="558"/>
    </row>
    <row r="328" spans="1:17" s="7" customFormat="1" ht="34.5" customHeight="1">
      <c r="A328" s="1262"/>
      <c r="B328" s="1285" t="s">
        <v>699</v>
      </c>
      <c r="C328" s="1285"/>
      <c r="D328" s="1286" t="s">
        <v>425</v>
      </c>
      <c r="E328" s="1287" t="s">
        <v>469</v>
      </c>
      <c r="F328" s="1288" t="s">
        <v>469</v>
      </c>
      <c r="G328" s="1288" t="s">
        <v>700</v>
      </c>
      <c r="H328" s="1289" t="s">
        <v>445</v>
      </c>
      <c r="I328" s="955">
        <f t="shared" si="143"/>
        <v>50</v>
      </c>
      <c r="J328" s="956">
        <f t="shared" si="143"/>
        <v>0</v>
      </c>
      <c r="K328" s="957">
        <f>I328+J328</f>
        <v>50</v>
      </c>
      <c r="L328" s="958">
        <v>50</v>
      </c>
      <c r="M328" s="959"/>
      <c r="N328" s="960">
        <f>L328+M328</f>
        <v>50</v>
      </c>
      <c r="O328" s="958"/>
      <c r="P328" s="959"/>
      <c r="Q328" s="960"/>
    </row>
    <row r="329" spans="1:17" s="7" customFormat="1" ht="12.75" customHeight="1">
      <c r="A329" s="1290"/>
      <c r="B329" s="1291"/>
      <c r="C329" s="717"/>
      <c r="D329" s="1292"/>
      <c r="E329" s="861"/>
      <c r="F329" s="861"/>
      <c r="G329" s="861"/>
      <c r="H329" s="861"/>
      <c r="I329" s="722"/>
      <c r="J329" s="722"/>
      <c r="K329" s="722"/>
      <c r="L329" s="722"/>
      <c r="M329" s="722"/>
      <c r="N329" s="722"/>
      <c r="O329" s="722"/>
      <c r="P329" s="722"/>
      <c r="Q329" s="722"/>
    </row>
    <row r="330" spans="1:17" s="7" customFormat="1" ht="1.5" customHeight="1">
      <c r="A330" s="1053"/>
      <c r="B330" s="1293"/>
      <c r="C330" s="125"/>
      <c r="D330" s="1294"/>
      <c r="E330" s="868"/>
      <c r="F330" s="868"/>
      <c r="G330" s="868"/>
      <c r="H330" s="868"/>
      <c r="I330" s="616"/>
      <c r="J330" s="616"/>
      <c r="K330" s="616"/>
      <c r="L330" s="616"/>
      <c r="M330" s="616"/>
      <c r="N330" s="616"/>
      <c r="O330" s="616"/>
      <c r="P330" s="616"/>
      <c r="Q330" s="616"/>
    </row>
    <row r="331" spans="1:17" s="7" customFormat="1" ht="25.5" customHeight="1">
      <c r="A331" s="1295" t="s">
        <v>701</v>
      </c>
      <c r="B331" s="1295"/>
      <c r="C331" s="1295"/>
      <c r="D331" s="729" t="s">
        <v>425</v>
      </c>
      <c r="E331" s="729" t="s">
        <v>469</v>
      </c>
      <c r="F331" s="872" t="s">
        <v>503</v>
      </c>
      <c r="G331" s="872" t="s">
        <v>428</v>
      </c>
      <c r="H331" s="1296" t="s">
        <v>429</v>
      </c>
      <c r="I331" s="1297">
        <f>I332+I338+I341</f>
        <v>8981</v>
      </c>
      <c r="J331" s="1298">
        <f>J332+J338+J341</f>
        <v>0</v>
      </c>
      <c r="K331" s="1299">
        <f>K332+K338+K341</f>
        <v>8981</v>
      </c>
      <c r="L331" s="1300">
        <f aca="true" t="shared" si="145" ref="L331:Q331">L332+L338+L341</f>
        <v>8981</v>
      </c>
      <c r="M331" s="1301">
        <f t="shared" si="145"/>
        <v>0</v>
      </c>
      <c r="N331" s="1302">
        <f t="shared" si="145"/>
        <v>8981</v>
      </c>
      <c r="O331" s="1300">
        <f t="shared" si="145"/>
        <v>0</v>
      </c>
      <c r="P331" s="1301">
        <f t="shared" si="145"/>
        <v>0</v>
      </c>
      <c r="Q331" s="1302">
        <f t="shared" si="145"/>
        <v>0</v>
      </c>
    </row>
    <row r="332" spans="1:17" s="7" customFormat="1" ht="18" customHeight="1">
      <c r="A332" s="1262" t="s">
        <v>281</v>
      </c>
      <c r="B332" s="1303" t="s">
        <v>702</v>
      </c>
      <c r="C332" s="1303"/>
      <c r="D332" s="1097" t="s">
        <v>425</v>
      </c>
      <c r="E332" s="1097" t="s">
        <v>469</v>
      </c>
      <c r="F332" s="1097" t="s">
        <v>503</v>
      </c>
      <c r="G332" s="1097" t="s">
        <v>703</v>
      </c>
      <c r="H332" s="622" t="s">
        <v>429</v>
      </c>
      <c r="I332" s="1304">
        <f>I333+I334+I335+I336+I337</f>
        <v>4442</v>
      </c>
      <c r="J332" s="1305">
        <f>J333+J334+J335+J336+J337</f>
        <v>0</v>
      </c>
      <c r="K332" s="1306">
        <f>K333+K334+K335+K336+K337</f>
        <v>4442</v>
      </c>
      <c r="L332" s="1307">
        <f aca="true" t="shared" si="146" ref="L332:Q332">L333+L334+L335+L336+L337</f>
        <v>4442</v>
      </c>
      <c r="M332" s="1308">
        <f t="shared" si="146"/>
        <v>0</v>
      </c>
      <c r="N332" s="1309">
        <f t="shared" si="146"/>
        <v>4442</v>
      </c>
      <c r="O332" s="1307">
        <f t="shared" si="146"/>
        <v>0</v>
      </c>
      <c r="P332" s="1308">
        <f t="shared" si="146"/>
        <v>0</v>
      </c>
      <c r="Q332" s="1309">
        <f t="shared" si="146"/>
        <v>0</v>
      </c>
    </row>
    <row r="333" spans="1:17" s="7" customFormat="1" ht="12.75" customHeight="1">
      <c r="A333" s="1262"/>
      <c r="B333" s="1018" t="s">
        <v>281</v>
      </c>
      <c r="C333" s="652" t="s">
        <v>435</v>
      </c>
      <c r="D333" s="543" t="s">
        <v>425</v>
      </c>
      <c r="E333" s="543" t="s">
        <v>469</v>
      </c>
      <c r="F333" s="543" t="s">
        <v>503</v>
      </c>
      <c r="G333" s="543" t="s">
        <v>703</v>
      </c>
      <c r="H333" s="534" t="s">
        <v>436</v>
      </c>
      <c r="I333" s="580">
        <f aca="true" t="shared" si="147" ref="I333:J337">L333+O333</f>
        <v>3281</v>
      </c>
      <c r="J333" s="581">
        <f t="shared" si="147"/>
        <v>0</v>
      </c>
      <c r="K333" s="582">
        <f>I333+J333</f>
        <v>3281</v>
      </c>
      <c r="L333" s="583">
        <v>3281</v>
      </c>
      <c r="M333" s="584"/>
      <c r="N333" s="585">
        <f>L333+M333</f>
        <v>3281</v>
      </c>
      <c r="O333" s="583"/>
      <c r="P333" s="584"/>
      <c r="Q333" s="585"/>
    </row>
    <row r="334" spans="1:17" s="7" customFormat="1" ht="14.25" customHeight="1">
      <c r="A334" s="1262"/>
      <c r="B334" s="1018"/>
      <c r="C334" s="652"/>
      <c r="D334" s="543"/>
      <c r="E334" s="543"/>
      <c r="F334" s="543"/>
      <c r="G334" s="543"/>
      <c r="H334" s="586" t="s">
        <v>443</v>
      </c>
      <c r="I334" s="580">
        <f t="shared" si="147"/>
        <v>4</v>
      </c>
      <c r="J334" s="581">
        <f t="shared" si="147"/>
        <v>0</v>
      </c>
      <c r="K334" s="582">
        <f>I334+J334</f>
        <v>4</v>
      </c>
      <c r="L334" s="583">
        <v>4</v>
      </c>
      <c r="M334" s="584"/>
      <c r="N334" s="585">
        <f>L334+M334</f>
        <v>4</v>
      </c>
      <c r="O334" s="583"/>
      <c r="P334" s="584"/>
      <c r="Q334" s="585"/>
    </row>
    <row r="335" spans="1:17" s="7" customFormat="1" ht="13.5" customHeight="1">
      <c r="A335" s="1262"/>
      <c r="B335" s="1018"/>
      <c r="C335" s="652"/>
      <c r="D335" s="543"/>
      <c r="E335" s="543"/>
      <c r="F335" s="543"/>
      <c r="G335" s="543"/>
      <c r="H335" s="586" t="s">
        <v>437</v>
      </c>
      <c r="I335" s="580">
        <f t="shared" si="147"/>
        <v>978</v>
      </c>
      <c r="J335" s="581">
        <f t="shared" si="147"/>
        <v>0</v>
      </c>
      <c r="K335" s="582">
        <f>I335+J335</f>
        <v>978</v>
      </c>
      <c r="L335" s="583">
        <v>978</v>
      </c>
      <c r="M335" s="584"/>
      <c r="N335" s="585">
        <f>L335+M335</f>
        <v>978</v>
      </c>
      <c r="O335" s="583"/>
      <c r="P335" s="584"/>
      <c r="Q335" s="585"/>
    </row>
    <row r="336" spans="1:17" s="7" customFormat="1" ht="21" customHeight="1">
      <c r="A336" s="1262"/>
      <c r="B336" s="1018"/>
      <c r="C336" s="593" t="s">
        <v>444</v>
      </c>
      <c r="D336" s="543"/>
      <c r="E336" s="543"/>
      <c r="F336" s="543"/>
      <c r="G336" s="543"/>
      <c r="H336" s="586" t="s">
        <v>445</v>
      </c>
      <c r="I336" s="633">
        <f t="shared" si="147"/>
        <v>177</v>
      </c>
      <c r="J336" s="634">
        <f t="shared" si="147"/>
        <v>0</v>
      </c>
      <c r="K336" s="635">
        <f>I336+J336</f>
        <v>177</v>
      </c>
      <c r="L336" s="636">
        <v>177</v>
      </c>
      <c r="M336" s="637"/>
      <c r="N336" s="638">
        <f>L336+M336</f>
        <v>177</v>
      </c>
      <c r="O336" s="636"/>
      <c r="P336" s="637"/>
      <c r="Q336" s="638"/>
    </row>
    <row r="337" spans="1:17" s="7" customFormat="1" ht="15" customHeight="1">
      <c r="A337" s="1262"/>
      <c r="B337" s="1018"/>
      <c r="C337" s="594" t="s">
        <v>446</v>
      </c>
      <c r="D337" s="543"/>
      <c r="E337" s="543"/>
      <c r="F337" s="543"/>
      <c r="G337" s="543"/>
      <c r="H337" s="552" t="s">
        <v>447</v>
      </c>
      <c r="I337" s="633">
        <f t="shared" si="147"/>
        <v>2</v>
      </c>
      <c r="J337" s="634">
        <f t="shared" si="147"/>
        <v>0</v>
      </c>
      <c r="K337" s="635">
        <f>I337+J337</f>
        <v>2</v>
      </c>
      <c r="L337" s="636">
        <v>2</v>
      </c>
      <c r="M337" s="637"/>
      <c r="N337" s="638">
        <f>L337+M337</f>
        <v>2</v>
      </c>
      <c r="O337" s="636"/>
      <c r="P337" s="637"/>
      <c r="Q337" s="638"/>
    </row>
    <row r="338" spans="1:17" s="7" customFormat="1" ht="17.25" customHeight="1">
      <c r="A338" s="1262"/>
      <c r="B338" s="1310" t="s">
        <v>704</v>
      </c>
      <c r="C338" s="1310"/>
      <c r="D338" s="1311" t="s">
        <v>425</v>
      </c>
      <c r="E338" s="1311" t="s">
        <v>469</v>
      </c>
      <c r="F338" s="1311" t="s">
        <v>503</v>
      </c>
      <c r="G338" s="688" t="s">
        <v>428</v>
      </c>
      <c r="H338" s="690" t="s">
        <v>429</v>
      </c>
      <c r="I338" s="571">
        <f>I339+I340</f>
        <v>4399</v>
      </c>
      <c r="J338" s="572">
        <f>J339+J340</f>
        <v>0</v>
      </c>
      <c r="K338" s="573">
        <f>K339+K340</f>
        <v>4399</v>
      </c>
      <c r="L338" s="574">
        <f aca="true" t="shared" si="148" ref="L338:Q338">L339+L340</f>
        <v>4399</v>
      </c>
      <c r="M338" s="575">
        <f t="shared" si="148"/>
        <v>0</v>
      </c>
      <c r="N338" s="576">
        <f t="shared" si="148"/>
        <v>4399</v>
      </c>
      <c r="O338" s="574">
        <f t="shared" si="148"/>
        <v>0</v>
      </c>
      <c r="P338" s="575">
        <f t="shared" si="148"/>
        <v>0</v>
      </c>
      <c r="Q338" s="576">
        <f t="shared" si="148"/>
        <v>0</v>
      </c>
    </row>
    <row r="339" spans="1:17" s="7" customFormat="1" ht="21.75" customHeight="1">
      <c r="A339" s="1262"/>
      <c r="B339" s="1312" t="s">
        <v>281</v>
      </c>
      <c r="C339" s="1313" t="s">
        <v>705</v>
      </c>
      <c r="D339" s="1314">
        <v>892</v>
      </c>
      <c r="E339" s="1097" t="s">
        <v>469</v>
      </c>
      <c r="F339" s="1097" t="s">
        <v>503</v>
      </c>
      <c r="G339" s="1315" t="s">
        <v>706</v>
      </c>
      <c r="H339" s="1316" t="s">
        <v>619</v>
      </c>
      <c r="I339" s="580">
        <f>L339+O339</f>
        <v>4399</v>
      </c>
      <c r="J339" s="581">
        <f>M339+P339</f>
        <v>0</v>
      </c>
      <c r="K339" s="582">
        <f>I339+J339</f>
        <v>4399</v>
      </c>
      <c r="L339" s="583">
        <v>4399</v>
      </c>
      <c r="M339" s="584"/>
      <c r="N339" s="585">
        <f>L339+M339</f>
        <v>4399</v>
      </c>
      <c r="O339" s="583"/>
      <c r="P339" s="584"/>
      <c r="Q339" s="585"/>
    </row>
    <row r="340" spans="1:17" s="7" customFormat="1" ht="16.5" customHeight="1">
      <c r="A340" s="1262"/>
      <c r="B340" s="1312"/>
      <c r="C340" s="1030" t="s">
        <v>707</v>
      </c>
      <c r="D340" s="1314"/>
      <c r="E340" s="1097"/>
      <c r="F340" s="1097"/>
      <c r="G340" s="802" t="s">
        <v>532</v>
      </c>
      <c r="H340" s="1155" t="s">
        <v>638</v>
      </c>
      <c r="I340" s="553">
        <f>L340+O340</f>
        <v>0</v>
      </c>
      <c r="J340" s="554">
        <f>M340+P340</f>
        <v>0</v>
      </c>
      <c r="K340" s="555">
        <f>I340+J340</f>
        <v>0</v>
      </c>
      <c r="L340" s="556"/>
      <c r="M340" s="557"/>
      <c r="N340" s="558">
        <f>L340+M340</f>
        <v>0</v>
      </c>
      <c r="O340" s="556"/>
      <c r="P340" s="557"/>
      <c r="Q340" s="558"/>
    </row>
    <row r="341" spans="1:17" s="7" customFormat="1" ht="20.25" customHeight="1">
      <c r="A341" s="1262"/>
      <c r="B341" s="1317" t="s">
        <v>708</v>
      </c>
      <c r="C341" s="1317"/>
      <c r="D341" s="1311">
        <v>892</v>
      </c>
      <c r="E341" s="687" t="s">
        <v>469</v>
      </c>
      <c r="F341" s="688" t="s">
        <v>503</v>
      </c>
      <c r="G341" s="688" t="s">
        <v>428</v>
      </c>
      <c r="H341" s="690" t="s">
        <v>429</v>
      </c>
      <c r="I341" s="1304">
        <f>I342</f>
        <v>140</v>
      </c>
      <c r="J341" s="1305">
        <f>J342</f>
        <v>0</v>
      </c>
      <c r="K341" s="1306">
        <f>K342</f>
        <v>140</v>
      </c>
      <c r="L341" s="1307">
        <f aca="true" t="shared" si="149" ref="L341:Q341">L342</f>
        <v>140</v>
      </c>
      <c r="M341" s="1308">
        <f t="shared" si="149"/>
        <v>0</v>
      </c>
      <c r="N341" s="1309">
        <f t="shared" si="149"/>
        <v>140</v>
      </c>
      <c r="O341" s="1307">
        <f t="shared" si="149"/>
        <v>0</v>
      </c>
      <c r="P341" s="1308">
        <f t="shared" si="149"/>
        <v>0</v>
      </c>
      <c r="Q341" s="1309">
        <f t="shared" si="149"/>
        <v>0</v>
      </c>
    </row>
    <row r="342" spans="1:17" s="7" customFormat="1" ht="38.25" customHeight="1">
      <c r="A342" s="1262"/>
      <c r="B342" s="1318" t="s">
        <v>709</v>
      </c>
      <c r="C342" s="1318"/>
      <c r="D342" s="1288">
        <v>892</v>
      </c>
      <c r="E342" s="654" t="s">
        <v>469</v>
      </c>
      <c r="F342" s="654" t="s">
        <v>503</v>
      </c>
      <c r="G342" s="654" t="s">
        <v>710</v>
      </c>
      <c r="H342" s="954" t="s">
        <v>489</v>
      </c>
      <c r="I342" s="633">
        <f>L342+O342</f>
        <v>140</v>
      </c>
      <c r="J342" s="634">
        <f>M342+P342</f>
        <v>0</v>
      </c>
      <c r="K342" s="635">
        <f>I342+J342</f>
        <v>140</v>
      </c>
      <c r="L342" s="636">
        <v>140</v>
      </c>
      <c r="M342" s="637"/>
      <c r="N342" s="638">
        <f>L342+M342</f>
        <v>140</v>
      </c>
      <c r="O342" s="636"/>
      <c r="P342" s="637"/>
      <c r="Q342" s="638"/>
    </row>
    <row r="343" spans="1:17" s="7" customFormat="1" ht="15.75" customHeight="1">
      <c r="A343" s="716"/>
      <c r="B343" s="1290"/>
      <c r="C343" s="1290"/>
      <c r="D343" s="1319"/>
      <c r="E343" s="864"/>
      <c r="F343" s="1319"/>
      <c r="G343" s="864"/>
      <c r="H343" s="864"/>
      <c r="I343" s="722"/>
      <c r="J343" s="723"/>
      <c r="K343" s="722"/>
      <c r="L343" s="723"/>
      <c r="M343" s="723"/>
      <c r="N343" s="723"/>
      <c r="O343" s="722"/>
      <c r="P343" s="722"/>
      <c r="Q343" s="722"/>
    </row>
    <row r="344" spans="1:17" s="7" customFormat="1" ht="12.75" customHeight="1">
      <c r="A344" s="1320"/>
      <c r="B344" s="1321"/>
      <c r="C344" s="1321"/>
      <c r="D344" s="1322"/>
      <c r="E344" s="1323"/>
      <c r="F344" s="1322"/>
      <c r="G344" s="1323"/>
      <c r="H344" s="1323"/>
      <c r="I344" s="1324"/>
      <c r="J344" s="1324"/>
      <c r="K344" s="1324"/>
      <c r="L344" s="1324"/>
      <c r="M344" s="1324"/>
      <c r="N344" s="1324"/>
      <c r="O344" s="1324"/>
      <c r="P344" s="1324"/>
      <c r="Q344" s="1324"/>
    </row>
    <row r="345" spans="1:17" s="7" customFormat="1" ht="26.25" customHeight="1">
      <c r="A345" s="512" t="s">
        <v>711</v>
      </c>
      <c r="B345" s="512"/>
      <c r="C345" s="512"/>
      <c r="D345" s="513" t="s">
        <v>425</v>
      </c>
      <c r="E345" s="515" t="s">
        <v>712</v>
      </c>
      <c r="F345" s="1325" t="s">
        <v>427</v>
      </c>
      <c r="G345" s="1254" t="s">
        <v>428</v>
      </c>
      <c r="H345" s="517" t="s">
        <v>429</v>
      </c>
      <c r="I345" s="139">
        <f>I347</f>
        <v>20460</v>
      </c>
      <c r="J345" s="140">
        <f>J347</f>
        <v>0</v>
      </c>
      <c r="K345" s="141">
        <f>K347</f>
        <v>20460</v>
      </c>
      <c r="L345" s="518">
        <f aca="true" t="shared" si="150" ref="L345:Q345">L347</f>
        <v>20121</v>
      </c>
      <c r="M345" s="519">
        <f t="shared" si="150"/>
        <v>0</v>
      </c>
      <c r="N345" s="520">
        <f t="shared" si="150"/>
        <v>20121</v>
      </c>
      <c r="O345" s="518">
        <f t="shared" si="150"/>
        <v>339</v>
      </c>
      <c r="P345" s="519">
        <f t="shared" si="150"/>
        <v>0</v>
      </c>
      <c r="Q345" s="520">
        <f t="shared" si="150"/>
        <v>339</v>
      </c>
    </row>
    <row r="346" spans="1:17" s="7" customFormat="1" ht="15" customHeight="1">
      <c r="A346" s="873" t="s">
        <v>430</v>
      </c>
      <c r="B346" s="873"/>
      <c r="C346" s="873"/>
      <c r="D346" s="1326"/>
      <c r="E346" s="875"/>
      <c r="F346" s="876"/>
      <c r="G346" s="877"/>
      <c r="H346" s="878"/>
      <c r="I346" s="879">
        <f>I345/I411</f>
        <v>0.03429517958286937</v>
      </c>
      <c r="J346" s="880"/>
      <c r="K346" s="881">
        <f>K345/K411</f>
        <v>0.026584907464771747</v>
      </c>
      <c r="L346" s="882">
        <f aca="true" t="shared" si="151" ref="L346:Q346">L345/L411</f>
        <v>0.061367843201363445</v>
      </c>
      <c r="M346" s="883"/>
      <c r="N346" s="884">
        <f t="shared" si="151"/>
        <v>0.06070113567628475</v>
      </c>
      <c r="O346" s="882">
        <f t="shared" si="151"/>
        <v>0.001261583119347996</v>
      </c>
      <c r="P346" s="883"/>
      <c r="Q346" s="884">
        <f t="shared" si="151"/>
        <v>0.0007737374784055348</v>
      </c>
    </row>
    <row r="347" spans="1:17" s="7" customFormat="1" ht="23.25" customHeight="1">
      <c r="A347" s="885" t="s">
        <v>713</v>
      </c>
      <c r="B347" s="885"/>
      <c r="C347" s="885"/>
      <c r="D347" s="886" t="s">
        <v>425</v>
      </c>
      <c r="E347" s="1327" t="s">
        <v>712</v>
      </c>
      <c r="F347" s="1327" t="s">
        <v>426</v>
      </c>
      <c r="G347" s="887" t="s">
        <v>428</v>
      </c>
      <c r="H347" s="935" t="s">
        <v>429</v>
      </c>
      <c r="I347" s="936">
        <f>I348+I354</f>
        <v>20460</v>
      </c>
      <c r="J347" s="937">
        <f>J348+J354</f>
        <v>0</v>
      </c>
      <c r="K347" s="938">
        <f>K348+K354</f>
        <v>20460</v>
      </c>
      <c r="L347" s="939">
        <f aca="true" t="shared" si="152" ref="L347:Q347">L348+L354</f>
        <v>20121</v>
      </c>
      <c r="M347" s="940">
        <f t="shared" si="152"/>
        <v>0</v>
      </c>
      <c r="N347" s="941">
        <f t="shared" si="152"/>
        <v>20121</v>
      </c>
      <c r="O347" s="939">
        <f t="shared" si="152"/>
        <v>339</v>
      </c>
      <c r="P347" s="940">
        <f t="shared" si="152"/>
        <v>0</v>
      </c>
      <c r="Q347" s="941">
        <f t="shared" si="152"/>
        <v>339</v>
      </c>
    </row>
    <row r="348" spans="1:17" s="7" customFormat="1" ht="24.75" customHeight="1">
      <c r="A348" s="1328" t="s">
        <v>714</v>
      </c>
      <c r="B348" s="1328"/>
      <c r="C348" s="1328"/>
      <c r="D348" s="1203" t="s">
        <v>425</v>
      </c>
      <c r="E348" s="1204" t="s">
        <v>712</v>
      </c>
      <c r="F348" s="1203" t="s">
        <v>426</v>
      </c>
      <c r="G348" s="1203" t="s">
        <v>428</v>
      </c>
      <c r="H348" s="1205" t="s">
        <v>619</v>
      </c>
      <c r="I348" s="623">
        <f>I349+I350+I352+I353</f>
        <v>19977</v>
      </c>
      <c r="J348" s="624">
        <f>J349+J350+J352+J353</f>
        <v>0</v>
      </c>
      <c r="K348" s="625">
        <f>K349+K350+K352+K353</f>
        <v>19977</v>
      </c>
      <c r="L348" s="626">
        <f aca="true" t="shared" si="153" ref="L348:Q348">L349+L350+L352+L353</f>
        <v>19977</v>
      </c>
      <c r="M348" s="627">
        <f t="shared" si="153"/>
        <v>0</v>
      </c>
      <c r="N348" s="628">
        <f t="shared" si="153"/>
        <v>19977</v>
      </c>
      <c r="O348" s="626">
        <f t="shared" si="153"/>
        <v>0</v>
      </c>
      <c r="P348" s="627">
        <f t="shared" si="153"/>
        <v>0</v>
      </c>
      <c r="Q348" s="628">
        <f t="shared" si="153"/>
        <v>0</v>
      </c>
    </row>
    <row r="349" spans="1:17" s="7" customFormat="1" ht="15.75" customHeight="1">
      <c r="A349" s="1329" t="s">
        <v>281</v>
      </c>
      <c r="B349" s="1099" t="s">
        <v>715</v>
      </c>
      <c r="C349" s="1099"/>
      <c r="D349" s="531" t="s">
        <v>425</v>
      </c>
      <c r="E349" s="531" t="s">
        <v>712</v>
      </c>
      <c r="F349" s="531" t="s">
        <v>426</v>
      </c>
      <c r="G349" s="1330" t="s">
        <v>716</v>
      </c>
      <c r="H349" s="1331" t="s">
        <v>619</v>
      </c>
      <c r="I349" s="546">
        <f>L349+O349</f>
        <v>9049</v>
      </c>
      <c r="J349" s="547">
        <f>M349+P349</f>
        <v>0</v>
      </c>
      <c r="K349" s="548">
        <f>I349+J349</f>
        <v>9049</v>
      </c>
      <c r="L349" s="549">
        <v>9049</v>
      </c>
      <c r="M349" s="550"/>
      <c r="N349" s="551">
        <f>L349+M349</f>
        <v>9049</v>
      </c>
      <c r="O349" s="549"/>
      <c r="P349" s="550"/>
      <c r="Q349" s="551"/>
    </row>
    <row r="350" spans="1:17" s="7" customFormat="1" ht="17.25" customHeight="1">
      <c r="A350" s="1329"/>
      <c r="B350" s="1120" t="s">
        <v>717</v>
      </c>
      <c r="C350" s="1120"/>
      <c r="D350" s="531"/>
      <c r="E350" s="531"/>
      <c r="F350" s="531"/>
      <c r="G350" s="1330"/>
      <c r="H350" s="1331"/>
      <c r="I350" s="587">
        <f>L350+O350</f>
        <v>2591</v>
      </c>
      <c r="J350" s="588">
        <f>M350+P350</f>
        <v>0</v>
      </c>
      <c r="K350" s="589">
        <f>I350+J350</f>
        <v>2591</v>
      </c>
      <c r="L350" s="590">
        <v>2591</v>
      </c>
      <c r="M350" s="591"/>
      <c r="N350" s="592">
        <f>L350+M350</f>
        <v>2591</v>
      </c>
      <c r="O350" s="590"/>
      <c r="P350" s="591"/>
      <c r="Q350" s="592"/>
    </row>
    <row r="351" spans="1:17" s="7" customFormat="1" ht="13.5" customHeight="1">
      <c r="A351" s="1329"/>
      <c r="B351" s="1120" t="s">
        <v>718</v>
      </c>
      <c r="C351" s="1120"/>
      <c r="D351" s="531"/>
      <c r="E351" s="531"/>
      <c r="F351" s="531"/>
      <c r="G351" s="917" t="s">
        <v>716</v>
      </c>
      <c r="H351" s="918" t="s">
        <v>619</v>
      </c>
      <c r="I351" s="919">
        <f>I349+I350</f>
        <v>11640</v>
      </c>
      <c r="J351" s="920">
        <f>J349+J350</f>
        <v>0</v>
      </c>
      <c r="K351" s="921">
        <f>K349+K350</f>
        <v>11640</v>
      </c>
      <c r="L351" s="922">
        <f aca="true" t="shared" si="154" ref="L351:Q351">L349+L350</f>
        <v>11640</v>
      </c>
      <c r="M351" s="923">
        <f>M349+M350</f>
        <v>0</v>
      </c>
      <c r="N351" s="924">
        <f t="shared" si="154"/>
        <v>11640</v>
      </c>
      <c r="O351" s="922">
        <f t="shared" si="154"/>
        <v>0</v>
      </c>
      <c r="P351" s="923">
        <f t="shared" si="154"/>
        <v>0</v>
      </c>
      <c r="Q351" s="924">
        <f t="shared" si="154"/>
        <v>0</v>
      </c>
    </row>
    <row r="352" spans="1:17" s="7" customFormat="1" ht="18.75" customHeight="1">
      <c r="A352" s="1329"/>
      <c r="B352" s="1332" t="s">
        <v>719</v>
      </c>
      <c r="C352" s="1332"/>
      <c r="D352" s="531"/>
      <c r="E352" s="531"/>
      <c r="F352" s="531"/>
      <c r="G352" s="928" t="s">
        <v>720</v>
      </c>
      <c r="H352" s="1154" t="s">
        <v>619</v>
      </c>
      <c r="I352" s="587">
        <f>L352+O352</f>
        <v>3169</v>
      </c>
      <c r="J352" s="588">
        <f>M352+P352</f>
        <v>0</v>
      </c>
      <c r="K352" s="589">
        <f>I352+J352</f>
        <v>3169</v>
      </c>
      <c r="L352" s="590">
        <v>3169</v>
      </c>
      <c r="M352" s="591"/>
      <c r="N352" s="592">
        <f>L352+M352</f>
        <v>3169</v>
      </c>
      <c r="O352" s="590"/>
      <c r="P352" s="591"/>
      <c r="Q352" s="592"/>
    </row>
    <row r="353" spans="1:17" s="7" customFormat="1" ht="15" customHeight="1">
      <c r="A353" s="1329"/>
      <c r="B353" s="1122" t="s">
        <v>721</v>
      </c>
      <c r="C353" s="1122"/>
      <c r="D353" s="531"/>
      <c r="E353" s="531"/>
      <c r="F353" s="531"/>
      <c r="G353" s="928" t="s">
        <v>722</v>
      </c>
      <c r="H353" s="1096" t="s">
        <v>619</v>
      </c>
      <c r="I353" s="633">
        <f>L353+O353</f>
        <v>5168</v>
      </c>
      <c r="J353" s="634">
        <f>M353+P353</f>
        <v>0</v>
      </c>
      <c r="K353" s="635">
        <f>I353+J353</f>
        <v>5168</v>
      </c>
      <c r="L353" s="636">
        <v>5168</v>
      </c>
      <c r="M353" s="637"/>
      <c r="N353" s="638">
        <f>L353+M353</f>
        <v>5168</v>
      </c>
      <c r="O353" s="636"/>
      <c r="P353" s="637"/>
      <c r="Q353" s="638"/>
    </row>
    <row r="354" spans="1:17" s="7" customFormat="1" ht="18.75" customHeight="1">
      <c r="A354" s="1333" t="s">
        <v>723</v>
      </c>
      <c r="B354" s="1333"/>
      <c r="C354" s="1333"/>
      <c r="D354" s="1106" t="s">
        <v>425</v>
      </c>
      <c r="E354" s="1106" t="s">
        <v>712</v>
      </c>
      <c r="F354" s="1107" t="s">
        <v>426</v>
      </c>
      <c r="G354" s="1107" t="s">
        <v>428</v>
      </c>
      <c r="H354" s="1108" t="s">
        <v>638</v>
      </c>
      <c r="I354" s="1217">
        <f>I355+I356+I357+I358</f>
        <v>483</v>
      </c>
      <c r="J354" s="1218">
        <f>J355+J356+J357+J358</f>
        <v>0</v>
      </c>
      <c r="K354" s="1219">
        <f>K355+K356+K357+K358</f>
        <v>483</v>
      </c>
      <c r="L354" s="1220">
        <f aca="true" t="shared" si="155" ref="L354:Q354">L355+L356+L357+L358</f>
        <v>144</v>
      </c>
      <c r="M354" s="1221">
        <f t="shared" si="155"/>
        <v>0</v>
      </c>
      <c r="N354" s="1222">
        <f t="shared" si="155"/>
        <v>144</v>
      </c>
      <c r="O354" s="1220">
        <f t="shared" si="155"/>
        <v>339</v>
      </c>
      <c r="P354" s="1221">
        <f t="shared" si="155"/>
        <v>0</v>
      </c>
      <c r="Q354" s="1222">
        <f t="shared" si="155"/>
        <v>339</v>
      </c>
    </row>
    <row r="355" spans="1:17" s="7" customFormat="1" ht="14.25" customHeight="1">
      <c r="A355" s="1334" t="s">
        <v>512</v>
      </c>
      <c r="B355" s="953" t="s">
        <v>643</v>
      </c>
      <c r="C355" s="953"/>
      <c r="D355" s="1335">
        <v>892</v>
      </c>
      <c r="E355" s="1335" t="s">
        <v>712</v>
      </c>
      <c r="F355" s="1335" t="s">
        <v>426</v>
      </c>
      <c r="G355" s="1330" t="s">
        <v>532</v>
      </c>
      <c r="H355" s="1336" t="s">
        <v>638</v>
      </c>
      <c r="I355" s="546">
        <f aca="true" t="shared" si="156" ref="I355:J358">L355+O355</f>
        <v>70</v>
      </c>
      <c r="J355" s="547">
        <f t="shared" si="156"/>
        <v>0</v>
      </c>
      <c r="K355" s="548">
        <f>I355+J355</f>
        <v>70</v>
      </c>
      <c r="L355" s="549">
        <v>70</v>
      </c>
      <c r="M355" s="550"/>
      <c r="N355" s="551">
        <f>L355+M355</f>
        <v>70</v>
      </c>
      <c r="O355" s="549"/>
      <c r="P355" s="550"/>
      <c r="Q355" s="551"/>
    </row>
    <row r="356" spans="1:17" s="7" customFormat="1" ht="15" customHeight="1">
      <c r="A356" s="1334"/>
      <c r="B356" s="676" t="s">
        <v>642</v>
      </c>
      <c r="C356" s="676"/>
      <c r="D356" s="1335"/>
      <c r="E356" s="1335"/>
      <c r="F356" s="1335"/>
      <c r="G356" s="912" t="s">
        <v>589</v>
      </c>
      <c r="H356" s="1336"/>
      <c r="I356" s="587">
        <f t="shared" si="156"/>
        <v>339</v>
      </c>
      <c r="J356" s="588">
        <f t="shared" si="156"/>
        <v>0</v>
      </c>
      <c r="K356" s="589">
        <f>I356+J356</f>
        <v>339</v>
      </c>
      <c r="L356" s="590"/>
      <c r="M356" s="591"/>
      <c r="N356" s="592"/>
      <c r="O356" s="590">
        <v>339</v>
      </c>
      <c r="P356" s="591"/>
      <c r="Q356" s="592">
        <f>O356+P356</f>
        <v>339</v>
      </c>
    </row>
    <row r="357" spans="1:17" s="7" customFormat="1" ht="25.5" customHeight="1">
      <c r="A357" s="1334"/>
      <c r="B357" s="1120" t="s">
        <v>724</v>
      </c>
      <c r="C357" s="1120"/>
      <c r="D357" s="1335"/>
      <c r="E357" s="1335"/>
      <c r="F357" s="1335"/>
      <c r="G357" s="912" t="s">
        <v>725</v>
      </c>
      <c r="H357" s="1336"/>
      <c r="I357" s="587">
        <f t="shared" si="156"/>
        <v>49</v>
      </c>
      <c r="J357" s="588">
        <f t="shared" si="156"/>
        <v>0</v>
      </c>
      <c r="K357" s="589">
        <f>I357+J357</f>
        <v>49</v>
      </c>
      <c r="L357" s="590">
        <v>49</v>
      </c>
      <c r="M357" s="591"/>
      <c r="N357" s="592">
        <f>L357+M357</f>
        <v>49</v>
      </c>
      <c r="O357" s="590"/>
      <c r="P357" s="591"/>
      <c r="Q357" s="638"/>
    </row>
    <row r="358" spans="1:17" s="7" customFormat="1" ht="32.25" customHeight="1">
      <c r="A358" s="1334"/>
      <c r="B358" s="1337" t="s">
        <v>726</v>
      </c>
      <c r="C358" s="1337"/>
      <c r="D358" s="1335"/>
      <c r="E358" s="1335"/>
      <c r="F358" s="1335"/>
      <c r="G358" s="1046" t="s">
        <v>647</v>
      </c>
      <c r="H358" s="1336"/>
      <c r="I358" s="710">
        <f t="shared" si="156"/>
        <v>25</v>
      </c>
      <c r="J358" s="711">
        <f t="shared" si="156"/>
        <v>0</v>
      </c>
      <c r="K358" s="712">
        <f>I358+J358</f>
        <v>25</v>
      </c>
      <c r="L358" s="713">
        <v>25</v>
      </c>
      <c r="M358" s="714"/>
      <c r="N358" s="715">
        <f>L358+M358</f>
        <v>25</v>
      </c>
      <c r="O358" s="713"/>
      <c r="P358" s="714"/>
      <c r="Q358" s="715"/>
    </row>
    <row r="359" spans="1:17" s="7" customFormat="1" ht="10.5" customHeight="1">
      <c r="A359" s="716"/>
      <c r="B359" s="1338"/>
      <c r="C359" s="1339"/>
      <c r="D359" s="861"/>
      <c r="E359" s="861"/>
      <c r="F359" s="861"/>
      <c r="G359" s="862"/>
      <c r="H359" s="862"/>
      <c r="I359" s="722"/>
      <c r="J359" s="723"/>
      <c r="K359" s="722"/>
      <c r="L359" s="723"/>
      <c r="M359" s="723"/>
      <c r="N359" s="723"/>
      <c r="O359" s="722"/>
      <c r="P359" s="722"/>
      <c r="Q359" s="722"/>
    </row>
    <row r="360" spans="1:17" s="7" customFormat="1" ht="8.25" customHeight="1">
      <c r="A360" s="1320"/>
      <c r="B360" s="1340"/>
      <c r="C360" s="1341"/>
      <c r="D360" s="1342"/>
      <c r="E360" s="1342"/>
      <c r="F360" s="1342"/>
      <c r="G360" s="1343"/>
      <c r="H360" s="1343"/>
      <c r="I360" s="1324"/>
      <c r="J360" s="1324"/>
      <c r="K360" s="1324"/>
      <c r="L360" s="1324"/>
      <c r="M360" s="1324"/>
      <c r="N360" s="1324"/>
      <c r="O360" s="1324"/>
      <c r="P360" s="1324"/>
      <c r="Q360" s="1324"/>
    </row>
    <row r="361" spans="1:17" s="7" customFormat="1" ht="24" customHeight="1">
      <c r="A361" s="762" t="s">
        <v>727</v>
      </c>
      <c r="B361" s="762"/>
      <c r="C361" s="762"/>
      <c r="D361" s="729" t="s">
        <v>425</v>
      </c>
      <c r="E361" s="731" t="s">
        <v>728</v>
      </c>
      <c r="F361" s="1344" t="s">
        <v>427</v>
      </c>
      <c r="G361" s="872" t="s">
        <v>428</v>
      </c>
      <c r="H361" s="733" t="s">
        <v>429</v>
      </c>
      <c r="I361" s="97">
        <f>I363+I366+I377+I390</f>
        <v>36932.6</v>
      </c>
      <c r="J361" s="98">
        <f>J363+J366+J377+J390</f>
        <v>0</v>
      </c>
      <c r="K361" s="99">
        <f>K363+K366+K377+K390</f>
        <v>36932.6</v>
      </c>
      <c r="L361" s="734">
        <f aca="true" t="shared" si="157" ref="L361:Q361">L363+L366+L377+L390</f>
        <v>5292</v>
      </c>
      <c r="M361" s="735">
        <f t="shared" si="157"/>
        <v>0</v>
      </c>
      <c r="N361" s="736">
        <f t="shared" si="157"/>
        <v>5292</v>
      </c>
      <c r="O361" s="734">
        <f t="shared" si="157"/>
        <v>31640.6</v>
      </c>
      <c r="P361" s="735">
        <f t="shared" si="157"/>
        <v>0</v>
      </c>
      <c r="Q361" s="736">
        <f t="shared" si="157"/>
        <v>31640.6</v>
      </c>
    </row>
    <row r="362" spans="1:17" s="7" customFormat="1" ht="11.25" customHeight="1">
      <c r="A362" s="521" t="s">
        <v>430</v>
      </c>
      <c r="B362" s="521"/>
      <c r="C362" s="521"/>
      <c r="D362" s="1055"/>
      <c r="E362" s="523"/>
      <c r="F362" s="524"/>
      <c r="G362" s="1056"/>
      <c r="H362" s="526"/>
      <c r="I362" s="34">
        <f>I361/I411</f>
        <v>0.061906654421421375</v>
      </c>
      <c r="J362" s="35"/>
      <c r="K362" s="36">
        <f>K361/K411</f>
        <v>0.04798874650212263</v>
      </c>
      <c r="L362" s="527">
        <f aca="true" t="shared" si="158" ref="L362:Q362">L361/L411</f>
        <v>0.016140282601342645</v>
      </c>
      <c r="M362" s="528"/>
      <c r="N362" s="529">
        <f t="shared" si="158"/>
        <v>0.015964932657367866</v>
      </c>
      <c r="O362" s="527">
        <f t="shared" si="158"/>
        <v>0.11774999069628968</v>
      </c>
      <c r="P362" s="528"/>
      <c r="Q362" s="529">
        <f t="shared" si="158"/>
        <v>0.07221686743138102</v>
      </c>
    </row>
    <row r="363" spans="1:17" s="7" customFormat="1" ht="21.75" customHeight="1">
      <c r="A363" s="1345" t="s">
        <v>729</v>
      </c>
      <c r="B363" s="1345"/>
      <c r="C363" s="1345"/>
      <c r="D363" s="1346" t="s">
        <v>425</v>
      </c>
      <c r="E363" s="1347" t="s">
        <v>728</v>
      </c>
      <c r="F363" s="1347" t="s">
        <v>426</v>
      </c>
      <c r="G363" s="1348" t="s">
        <v>428</v>
      </c>
      <c r="H363" s="1347" t="s">
        <v>429</v>
      </c>
      <c r="I363" s="562">
        <f>I364+I365</f>
        <v>2880</v>
      </c>
      <c r="J363" s="563">
        <f>J364+J365</f>
        <v>0</v>
      </c>
      <c r="K363" s="564">
        <f>K364+K365</f>
        <v>2880</v>
      </c>
      <c r="L363" s="565">
        <f aca="true" t="shared" si="159" ref="L363:Q363">L364+L365</f>
        <v>2880</v>
      </c>
      <c r="M363" s="566">
        <f t="shared" si="159"/>
        <v>0</v>
      </c>
      <c r="N363" s="567">
        <f t="shared" si="159"/>
        <v>2880</v>
      </c>
      <c r="O363" s="565">
        <f t="shared" si="159"/>
        <v>0</v>
      </c>
      <c r="P363" s="566">
        <f t="shared" si="159"/>
        <v>0</v>
      </c>
      <c r="Q363" s="567">
        <f t="shared" si="159"/>
        <v>0</v>
      </c>
    </row>
    <row r="364" spans="1:17" s="7" customFormat="1" ht="18" customHeight="1">
      <c r="A364" s="667" t="s">
        <v>512</v>
      </c>
      <c r="B364" s="1099" t="s">
        <v>730</v>
      </c>
      <c r="C364" s="1099"/>
      <c r="D364" s="570" t="s">
        <v>425</v>
      </c>
      <c r="E364" s="570" t="s">
        <v>728</v>
      </c>
      <c r="F364" s="570" t="s">
        <v>426</v>
      </c>
      <c r="G364" s="1330" t="s">
        <v>731</v>
      </c>
      <c r="H364" s="1349" t="s">
        <v>732</v>
      </c>
      <c r="I364" s="546">
        <f>L364+O364</f>
        <v>2310</v>
      </c>
      <c r="J364" s="547">
        <f>M364+P364</f>
        <v>0</v>
      </c>
      <c r="K364" s="548">
        <f>I364+J364</f>
        <v>2310</v>
      </c>
      <c r="L364" s="549">
        <v>2310</v>
      </c>
      <c r="M364" s="550"/>
      <c r="N364" s="551">
        <f>L364+M364</f>
        <v>2310</v>
      </c>
      <c r="O364" s="549"/>
      <c r="P364" s="550"/>
      <c r="Q364" s="551"/>
    </row>
    <row r="365" spans="1:17" s="7" customFormat="1" ht="15.75" customHeight="1">
      <c r="A365" s="667"/>
      <c r="B365" s="1123" t="s">
        <v>733</v>
      </c>
      <c r="C365" s="1123"/>
      <c r="D365" s="570"/>
      <c r="E365" s="570"/>
      <c r="F365" s="570"/>
      <c r="G365" s="1029" t="s">
        <v>734</v>
      </c>
      <c r="H365" s="1350" t="s">
        <v>732</v>
      </c>
      <c r="I365" s="553">
        <f>L365+O365</f>
        <v>570</v>
      </c>
      <c r="J365" s="554">
        <f>M365+P365</f>
        <v>0</v>
      </c>
      <c r="K365" s="555">
        <f>I365+J365</f>
        <v>570</v>
      </c>
      <c r="L365" s="556">
        <v>570</v>
      </c>
      <c r="M365" s="557"/>
      <c r="N365" s="558">
        <f>L365+M365</f>
        <v>570</v>
      </c>
      <c r="O365" s="556"/>
      <c r="P365" s="557"/>
      <c r="Q365" s="558"/>
    </row>
    <row r="366" spans="1:17" s="7" customFormat="1" ht="22.5" customHeight="1">
      <c r="A366" s="1345" t="s">
        <v>735</v>
      </c>
      <c r="B366" s="1345"/>
      <c r="C366" s="1345"/>
      <c r="D366" s="1346" t="s">
        <v>425</v>
      </c>
      <c r="E366" s="1351" t="s">
        <v>728</v>
      </c>
      <c r="F366" s="1351" t="s">
        <v>439</v>
      </c>
      <c r="G366" s="1348" t="s">
        <v>428</v>
      </c>
      <c r="H366" s="1351" t="s">
        <v>429</v>
      </c>
      <c r="I366" s="562">
        <f>I367+I371+I372</f>
        <v>4481.4</v>
      </c>
      <c r="J366" s="563">
        <f>J367+J371+J372</f>
        <v>0</v>
      </c>
      <c r="K366" s="564">
        <f>K367+K371+K372</f>
        <v>4481.4</v>
      </c>
      <c r="L366" s="565">
        <f aca="true" t="shared" si="160" ref="L366:Q366">L367+L371+L372</f>
        <v>2412</v>
      </c>
      <c r="M366" s="566">
        <f t="shared" si="160"/>
        <v>0</v>
      </c>
      <c r="N366" s="567">
        <f t="shared" si="160"/>
        <v>2412</v>
      </c>
      <c r="O366" s="565">
        <f t="shared" si="160"/>
        <v>2069.4</v>
      </c>
      <c r="P366" s="566">
        <f t="shared" si="160"/>
        <v>0</v>
      </c>
      <c r="Q366" s="567">
        <f t="shared" si="160"/>
        <v>2069.4</v>
      </c>
    </row>
    <row r="367" spans="1:17" s="7" customFormat="1" ht="21.75" customHeight="1">
      <c r="A367" s="1115" t="s">
        <v>478</v>
      </c>
      <c r="B367" s="1352" t="s">
        <v>736</v>
      </c>
      <c r="C367" s="1352"/>
      <c r="D367" s="1023" t="s">
        <v>425</v>
      </c>
      <c r="E367" s="1023" t="s">
        <v>728</v>
      </c>
      <c r="F367" s="1023" t="s">
        <v>439</v>
      </c>
      <c r="G367" s="905" t="s">
        <v>428</v>
      </c>
      <c r="H367" s="906" t="s">
        <v>429</v>
      </c>
      <c r="I367" s="966">
        <f>I368+I369+I370</f>
        <v>2182</v>
      </c>
      <c r="J367" s="967">
        <f>J368+J369+J370</f>
        <v>0</v>
      </c>
      <c r="K367" s="968">
        <f>K368+K369+K370</f>
        <v>2182</v>
      </c>
      <c r="L367" s="969">
        <f aca="true" t="shared" si="161" ref="L367:Q367">L368+L369+L370</f>
        <v>2182</v>
      </c>
      <c r="M367" s="970">
        <f t="shared" si="161"/>
        <v>0</v>
      </c>
      <c r="N367" s="971">
        <f t="shared" si="161"/>
        <v>2182</v>
      </c>
      <c r="O367" s="969">
        <f t="shared" si="161"/>
        <v>0</v>
      </c>
      <c r="P367" s="970">
        <f t="shared" si="161"/>
        <v>0</v>
      </c>
      <c r="Q367" s="971">
        <f t="shared" si="161"/>
        <v>0</v>
      </c>
    </row>
    <row r="368" spans="1:17" s="7" customFormat="1" ht="12.75" customHeight="1">
      <c r="A368" s="1115"/>
      <c r="B368" s="1232" t="s">
        <v>281</v>
      </c>
      <c r="C368" s="1120" t="s">
        <v>646</v>
      </c>
      <c r="D368" s="1226">
        <v>892</v>
      </c>
      <c r="E368" s="1226">
        <v>10</v>
      </c>
      <c r="F368" s="1226" t="s">
        <v>439</v>
      </c>
      <c r="G368" s="802" t="s">
        <v>737</v>
      </c>
      <c r="H368" s="913" t="s">
        <v>738</v>
      </c>
      <c r="I368" s="587">
        <f aca="true" t="shared" si="162" ref="I368:J371">L368+O368</f>
        <v>2182</v>
      </c>
      <c r="J368" s="588">
        <f t="shared" si="162"/>
        <v>0</v>
      </c>
      <c r="K368" s="589">
        <f>I368+J368</f>
        <v>2182</v>
      </c>
      <c r="L368" s="590">
        <v>2182</v>
      </c>
      <c r="M368" s="1353"/>
      <c r="N368" s="592">
        <f>L368+M368</f>
        <v>2182</v>
      </c>
      <c r="O368" s="590"/>
      <c r="P368" s="591"/>
      <c r="Q368" s="592"/>
    </row>
    <row r="369" spans="1:17" s="7" customFormat="1" ht="15" customHeight="1">
      <c r="A369" s="1115"/>
      <c r="B369" s="1232"/>
      <c r="C369" s="1120" t="s">
        <v>739</v>
      </c>
      <c r="D369" s="1226"/>
      <c r="E369" s="1226"/>
      <c r="F369" s="1226"/>
      <c r="G369" s="802" t="s">
        <v>740</v>
      </c>
      <c r="H369" s="913" t="s">
        <v>738</v>
      </c>
      <c r="I369" s="587">
        <f t="shared" si="162"/>
        <v>0</v>
      </c>
      <c r="J369" s="588">
        <f t="shared" si="162"/>
        <v>0</v>
      </c>
      <c r="K369" s="589">
        <f>I369+J369</f>
        <v>0</v>
      </c>
      <c r="L369" s="590">
        <v>0</v>
      </c>
      <c r="M369" s="591"/>
      <c r="N369" s="592">
        <f>L369+M369</f>
        <v>0</v>
      </c>
      <c r="O369" s="590"/>
      <c r="P369" s="591"/>
      <c r="Q369" s="592">
        <f>O369+P369</f>
        <v>0</v>
      </c>
    </row>
    <row r="370" spans="1:17" s="7" customFormat="1" ht="14.25" customHeight="1">
      <c r="A370" s="1115"/>
      <c r="B370" s="1232"/>
      <c r="C370" s="1122" t="s">
        <v>649</v>
      </c>
      <c r="D370" s="1226"/>
      <c r="E370" s="1226"/>
      <c r="F370" s="1226"/>
      <c r="G370" s="812" t="s">
        <v>741</v>
      </c>
      <c r="H370" s="930" t="s">
        <v>738</v>
      </c>
      <c r="I370" s="633">
        <f t="shared" si="162"/>
        <v>0</v>
      </c>
      <c r="J370" s="634">
        <f t="shared" si="162"/>
        <v>0</v>
      </c>
      <c r="K370" s="635">
        <f>I370+J370</f>
        <v>0</v>
      </c>
      <c r="L370" s="636">
        <v>0</v>
      </c>
      <c r="M370" s="637"/>
      <c r="N370" s="638">
        <f>L370+M370</f>
        <v>0</v>
      </c>
      <c r="O370" s="636"/>
      <c r="P370" s="637"/>
      <c r="Q370" s="638">
        <f>O370+P370</f>
        <v>0</v>
      </c>
    </row>
    <row r="371" spans="1:17" s="7" customFormat="1" ht="34.5" customHeight="1">
      <c r="A371" s="1115"/>
      <c r="B371" s="1354" t="s">
        <v>742</v>
      </c>
      <c r="C371" s="1354"/>
      <c r="D371" s="1288" t="s">
        <v>425</v>
      </c>
      <c r="E371" s="1288" t="s">
        <v>728</v>
      </c>
      <c r="F371" s="1288" t="s">
        <v>439</v>
      </c>
      <c r="G371" s="654" t="s">
        <v>743</v>
      </c>
      <c r="H371" s="1355" t="s">
        <v>732</v>
      </c>
      <c r="I371" s="546">
        <f t="shared" si="162"/>
        <v>230</v>
      </c>
      <c r="J371" s="547">
        <f t="shared" si="162"/>
        <v>0</v>
      </c>
      <c r="K371" s="548">
        <f>I371+J371</f>
        <v>230</v>
      </c>
      <c r="L371" s="549">
        <v>230</v>
      </c>
      <c r="M371" s="550"/>
      <c r="N371" s="551">
        <f>L371+M371</f>
        <v>230</v>
      </c>
      <c r="O371" s="549"/>
      <c r="P371" s="550"/>
      <c r="Q371" s="551"/>
    </row>
    <row r="372" spans="1:17" s="7" customFormat="1" ht="21.75" customHeight="1">
      <c r="A372" s="1115"/>
      <c r="B372" s="686" t="s">
        <v>744</v>
      </c>
      <c r="C372" s="686"/>
      <c r="D372" s="1311" t="s">
        <v>425</v>
      </c>
      <c r="E372" s="688" t="s">
        <v>728</v>
      </c>
      <c r="F372" s="688" t="s">
        <v>439</v>
      </c>
      <c r="G372" s="688" t="s">
        <v>428</v>
      </c>
      <c r="H372" s="690" t="s">
        <v>429</v>
      </c>
      <c r="I372" s="571">
        <f>I373+I376</f>
        <v>2069.4</v>
      </c>
      <c r="J372" s="572">
        <f>J373+J376</f>
        <v>0</v>
      </c>
      <c r="K372" s="573">
        <f>K373+K376</f>
        <v>2069.4</v>
      </c>
      <c r="L372" s="574">
        <f aca="true" t="shared" si="163" ref="L372:Q372">L373+L376</f>
        <v>0</v>
      </c>
      <c r="M372" s="575">
        <f t="shared" si="163"/>
        <v>0</v>
      </c>
      <c r="N372" s="576">
        <f t="shared" si="163"/>
        <v>0</v>
      </c>
      <c r="O372" s="574">
        <f t="shared" si="163"/>
        <v>2069.4</v>
      </c>
      <c r="P372" s="575">
        <f t="shared" si="163"/>
        <v>0</v>
      </c>
      <c r="Q372" s="576">
        <f t="shared" si="163"/>
        <v>2069.4</v>
      </c>
    </row>
    <row r="373" spans="1:17" s="7" customFormat="1" ht="29.25" customHeight="1">
      <c r="A373" s="1115"/>
      <c r="B373" s="1356" t="s">
        <v>745</v>
      </c>
      <c r="C373" s="1356"/>
      <c r="D373" s="1033" t="s">
        <v>425</v>
      </c>
      <c r="E373" s="964" t="s">
        <v>728</v>
      </c>
      <c r="F373" s="964" t="s">
        <v>439</v>
      </c>
      <c r="G373" s="964" t="s">
        <v>428</v>
      </c>
      <c r="H373" s="1104" t="s">
        <v>515</v>
      </c>
      <c r="I373" s="966">
        <f>I374+I375</f>
        <v>2069.4</v>
      </c>
      <c r="J373" s="967">
        <f>J374+J375</f>
        <v>0</v>
      </c>
      <c r="K373" s="968">
        <f>K374+K375</f>
        <v>2069.4</v>
      </c>
      <c r="L373" s="969">
        <f aca="true" t="shared" si="164" ref="L373:Q373">L374+L375</f>
        <v>0</v>
      </c>
      <c r="M373" s="970">
        <f t="shared" si="164"/>
        <v>0</v>
      </c>
      <c r="N373" s="971">
        <f t="shared" si="164"/>
        <v>0</v>
      </c>
      <c r="O373" s="969">
        <f t="shared" si="164"/>
        <v>2069.4</v>
      </c>
      <c r="P373" s="970">
        <f t="shared" si="164"/>
        <v>0</v>
      </c>
      <c r="Q373" s="971">
        <f t="shared" si="164"/>
        <v>2069.4</v>
      </c>
    </row>
    <row r="374" spans="1:17" s="7" customFormat="1" ht="14.25" customHeight="1">
      <c r="A374" s="1115"/>
      <c r="B374" s="1357" t="s">
        <v>281</v>
      </c>
      <c r="C374" s="1313" t="s">
        <v>746</v>
      </c>
      <c r="D374" s="1358" t="s">
        <v>425</v>
      </c>
      <c r="E374" s="1097" t="s">
        <v>728</v>
      </c>
      <c r="F374" s="1097" t="s">
        <v>439</v>
      </c>
      <c r="G374" s="1359" t="s">
        <v>747</v>
      </c>
      <c r="H374" s="1188" t="s">
        <v>515</v>
      </c>
      <c r="I374" s="980">
        <f aca="true" t="shared" si="165" ref="I374:J376">L374+O374</f>
        <v>2069.4</v>
      </c>
      <c r="J374" s="1360">
        <f t="shared" si="165"/>
        <v>0</v>
      </c>
      <c r="K374" s="1361">
        <f>I374+J374</f>
        <v>2069.4</v>
      </c>
      <c r="L374" s="1362"/>
      <c r="M374" s="1363"/>
      <c r="N374" s="1364"/>
      <c r="O374" s="1362">
        <v>2069.4</v>
      </c>
      <c r="P374" s="1363"/>
      <c r="Q374" s="1364">
        <f>O374+P374</f>
        <v>2069.4</v>
      </c>
    </row>
    <row r="375" spans="1:17" s="7" customFormat="1" ht="15.75" customHeight="1">
      <c r="A375" s="1115"/>
      <c r="B375" s="1357"/>
      <c r="C375" s="1123" t="s">
        <v>649</v>
      </c>
      <c r="D375" s="1358"/>
      <c r="E375" s="1097"/>
      <c r="F375" s="1097"/>
      <c r="G375" s="812"/>
      <c r="H375" s="930" t="s">
        <v>515</v>
      </c>
      <c r="I375" s="805">
        <f t="shared" si="165"/>
        <v>0</v>
      </c>
      <c r="J375" s="806">
        <f t="shared" si="165"/>
        <v>0</v>
      </c>
      <c r="K375" s="807">
        <f>I375+J375</f>
        <v>0</v>
      </c>
      <c r="L375" s="808"/>
      <c r="M375" s="809"/>
      <c r="N375" s="810"/>
      <c r="O375" s="808"/>
      <c r="P375" s="809"/>
      <c r="Q375" s="810">
        <f>O375+P375</f>
        <v>0</v>
      </c>
    </row>
    <row r="376" spans="1:17" s="7" customFormat="1" ht="29.25" customHeight="1">
      <c r="A376" s="1115"/>
      <c r="B376" s="596" t="s">
        <v>748</v>
      </c>
      <c r="C376" s="596"/>
      <c r="D376" s="1358"/>
      <c r="E376" s="1097"/>
      <c r="F376" s="1097"/>
      <c r="G376" s="642"/>
      <c r="H376" s="643" t="s">
        <v>515</v>
      </c>
      <c r="I376" s="597">
        <f t="shared" si="165"/>
        <v>0</v>
      </c>
      <c r="J376" s="598">
        <f t="shared" si="165"/>
        <v>0</v>
      </c>
      <c r="K376" s="599">
        <f>I376+J376</f>
        <v>0</v>
      </c>
      <c r="L376" s="600"/>
      <c r="M376" s="601"/>
      <c r="N376" s="602"/>
      <c r="O376" s="600"/>
      <c r="P376" s="601"/>
      <c r="Q376" s="602"/>
    </row>
    <row r="377" spans="1:17" s="7" customFormat="1" ht="18" customHeight="1">
      <c r="A377" s="1345" t="s">
        <v>749</v>
      </c>
      <c r="B377" s="1345"/>
      <c r="C377" s="1345"/>
      <c r="D377" s="1346" t="s">
        <v>425</v>
      </c>
      <c r="E377" s="1351" t="s">
        <v>728</v>
      </c>
      <c r="F377" s="1348" t="s">
        <v>455</v>
      </c>
      <c r="G377" s="1348" t="s">
        <v>428</v>
      </c>
      <c r="H377" s="1351" t="s">
        <v>429</v>
      </c>
      <c r="I377" s="562">
        <f>I378+I379+I382+I383+I386+I387+I388+I389</f>
        <v>27698.1</v>
      </c>
      <c r="J377" s="563">
        <f>J378+J379+J382+J383+J386+J387+J388+J389</f>
        <v>0</v>
      </c>
      <c r="K377" s="564">
        <f>K378+K379+K382+K383+K386+K387+K388+K389</f>
        <v>27698.1</v>
      </c>
      <c r="L377" s="565">
        <f aca="true" t="shared" si="166" ref="L377:Q377">L378+L379+L382+L383+L386+L387+L388+L389</f>
        <v>0</v>
      </c>
      <c r="M377" s="566">
        <f t="shared" si="166"/>
        <v>0</v>
      </c>
      <c r="N377" s="567">
        <f t="shared" si="166"/>
        <v>0</v>
      </c>
      <c r="O377" s="565">
        <f t="shared" si="166"/>
        <v>27698.1</v>
      </c>
      <c r="P377" s="566">
        <f t="shared" si="166"/>
        <v>0</v>
      </c>
      <c r="Q377" s="567">
        <f t="shared" si="166"/>
        <v>27698.1</v>
      </c>
    </row>
    <row r="378" spans="1:17" s="7" customFormat="1" ht="23.25" customHeight="1">
      <c r="A378" s="644" t="s">
        <v>478</v>
      </c>
      <c r="B378" s="700" t="s">
        <v>340</v>
      </c>
      <c r="C378" s="700"/>
      <c r="D378" s="570" t="s">
        <v>425</v>
      </c>
      <c r="E378" s="642" t="s">
        <v>728</v>
      </c>
      <c r="F378" s="642" t="s">
        <v>455</v>
      </c>
      <c r="G378" s="642" t="s">
        <v>750</v>
      </c>
      <c r="H378" s="643" t="s">
        <v>751</v>
      </c>
      <c r="I378" s="597">
        <f>L378+O378</f>
        <v>227.4</v>
      </c>
      <c r="J378" s="598">
        <f>M378+P378</f>
        <v>0</v>
      </c>
      <c r="K378" s="599">
        <f>I378+J378</f>
        <v>227.4</v>
      </c>
      <c r="L378" s="600"/>
      <c r="M378" s="601"/>
      <c r="N378" s="602"/>
      <c r="O378" s="600">
        <v>227.4</v>
      </c>
      <c r="P378" s="601"/>
      <c r="Q378" s="602">
        <f>O378+P378</f>
        <v>227.4</v>
      </c>
    </row>
    <row r="379" spans="1:17" s="7" customFormat="1" ht="31.5" customHeight="1">
      <c r="A379" s="644"/>
      <c r="B379" s="953" t="s">
        <v>331</v>
      </c>
      <c r="C379" s="953"/>
      <c r="D379" s="570"/>
      <c r="E379" s="642"/>
      <c r="F379" s="642"/>
      <c r="G379" s="964" t="s">
        <v>428</v>
      </c>
      <c r="H379" s="1104" t="s">
        <v>429</v>
      </c>
      <c r="I379" s="966">
        <f>I380+I381</f>
        <v>13418.800000000001</v>
      </c>
      <c r="J379" s="967">
        <f>J380+J381</f>
        <v>0</v>
      </c>
      <c r="K379" s="968">
        <f>K380+K381</f>
        <v>13418.800000000001</v>
      </c>
      <c r="L379" s="969">
        <f aca="true" t="shared" si="167" ref="L379:Q379">L380+L381</f>
        <v>0</v>
      </c>
      <c r="M379" s="970">
        <f t="shared" si="167"/>
        <v>0</v>
      </c>
      <c r="N379" s="971">
        <f t="shared" si="167"/>
        <v>0</v>
      </c>
      <c r="O379" s="969">
        <f t="shared" si="167"/>
        <v>13418.800000000001</v>
      </c>
      <c r="P379" s="970">
        <f t="shared" si="167"/>
        <v>0</v>
      </c>
      <c r="Q379" s="971">
        <f t="shared" si="167"/>
        <v>13418.800000000001</v>
      </c>
    </row>
    <row r="380" spans="1:17" s="7" customFormat="1" ht="12" customHeight="1">
      <c r="A380" s="644"/>
      <c r="B380" s="1365" t="s">
        <v>281</v>
      </c>
      <c r="C380" s="1313" t="s">
        <v>752</v>
      </c>
      <c r="D380" s="570"/>
      <c r="E380" s="642"/>
      <c r="F380" s="642"/>
      <c r="G380" s="1359" t="s">
        <v>753</v>
      </c>
      <c r="H380" s="961" t="s">
        <v>754</v>
      </c>
      <c r="I380" s="580">
        <f aca="true" t="shared" si="168" ref="I380:J382">L380+O380</f>
        <v>2047.6</v>
      </c>
      <c r="J380" s="581">
        <f t="shared" si="168"/>
        <v>0</v>
      </c>
      <c r="K380" s="582">
        <f>I380+J380</f>
        <v>2047.6</v>
      </c>
      <c r="L380" s="583"/>
      <c r="M380" s="584"/>
      <c r="N380" s="585"/>
      <c r="O380" s="583">
        <v>2047.6</v>
      </c>
      <c r="P380" s="584"/>
      <c r="Q380" s="585">
        <f>O380+P380</f>
        <v>2047.6</v>
      </c>
    </row>
    <row r="381" spans="1:17" s="7" customFormat="1" ht="14.25" customHeight="1">
      <c r="A381" s="644"/>
      <c r="B381" s="1365"/>
      <c r="C381" s="1122" t="s">
        <v>649</v>
      </c>
      <c r="D381" s="570"/>
      <c r="E381" s="642"/>
      <c r="F381" s="642"/>
      <c r="G381" s="829" t="s">
        <v>755</v>
      </c>
      <c r="H381" s="804" t="s">
        <v>754</v>
      </c>
      <c r="I381" s="553">
        <f t="shared" si="168"/>
        <v>11371.2</v>
      </c>
      <c r="J381" s="554">
        <f t="shared" si="168"/>
        <v>0</v>
      </c>
      <c r="K381" s="555">
        <f>I381+J381</f>
        <v>11371.2</v>
      </c>
      <c r="L381" s="556"/>
      <c r="M381" s="557"/>
      <c r="N381" s="558"/>
      <c r="O381" s="556">
        <v>11371.2</v>
      </c>
      <c r="P381" s="557"/>
      <c r="Q381" s="558">
        <f>O381+P381</f>
        <v>11371.2</v>
      </c>
    </row>
    <row r="382" spans="1:17" s="7" customFormat="1" ht="44.25" customHeight="1">
      <c r="A382" s="644"/>
      <c r="B382" s="700" t="s">
        <v>329</v>
      </c>
      <c r="C382" s="700"/>
      <c r="D382" s="570"/>
      <c r="E382" s="642"/>
      <c r="F382" s="642"/>
      <c r="G382" s="642" t="s">
        <v>756</v>
      </c>
      <c r="H382" s="643" t="s">
        <v>751</v>
      </c>
      <c r="I382" s="597">
        <f t="shared" si="168"/>
        <v>9384</v>
      </c>
      <c r="J382" s="598">
        <f t="shared" si="168"/>
        <v>0</v>
      </c>
      <c r="K382" s="599">
        <f>I382+J382</f>
        <v>9384</v>
      </c>
      <c r="L382" s="600"/>
      <c r="M382" s="601"/>
      <c r="N382" s="602"/>
      <c r="O382" s="600">
        <v>9384</v>
      </c>
      <c r="P382" s="601"/>
      <c r="Q382" s="602">
        <f>O382+P382</f>
        <v>9384</v>
      </c>
    </row>
    <row r="383" spans="1:17" s="7" customFormat="1" ht="26.25" customHeight="1">
      <c r="A383" s="644"/>
      <c r="B383" s="1366" t="s">
        <v>327</v>
      </c>
      <c r="C383" s="1366"/>
      <c r="D383" s="1367" t="s">
        <v>425</v>
      </c>
      <c r="E383" s="978">
        <v>10</v>
      </c>
      <c r="F383" s="978" t="s">
        <v>455</v>
      </c>
      <c r="G383" s="905" t="s">
        <v>757</v>
      </c>
      <c r="H383" s="906" t="s">
        <v>429</v>
      </c>
      <c r="I383" s="646">
        <f>I384+I385</f>
        <v>4226.9</v>
      </c>
      <c r="J383" s="647">
        <f>J384+J385</f>
        <v>0</v>
      </c>
      <c r="K383" s="648">
        <f>K384+K385</f>
        <v>4226.9</v>
      </c>
      <c r="L383" s="649">
        <f aca="true" t="shared" si="169" ref="L383:Q383">L384+L385</f>
        <v>0</v>
      </c>
      <c r="M383" s="650">
        <f t="shared" si="169"/>
        <v>0</v>
      </c>
      <c r="N383" s="651">
        <f t="shared" si="169"/>
        <v>0</v>
      </c>
      <c r="O383" s="649">
        <f t="shared" si="169"/>
        <v>4226.9</v>
      </c>
      <c r="P383" s="650">
        <f t="shared" si="169"/>
        <v>0</v>
      </c>
      <c r="Q383" s="651">
        <f t="shared" si="169"/>
        <v>4226.9</v>
      </c>
    </row>
    <row r="384" spans="1:17" s="7" customFormat="1" ht="15.75" customHeight="1">
      <c r="A384" s="644"/>
      <c r="B384" s="830" t="s">
        <v>281</v>
      </c>
      <c r="C384" s="962" t="s">
        <v>758</v>
      </c>
      <c r="D384" s="1266" t="s">
        <v>425</v>
      </c>
      <c r="E384" s="829">
        <v>10</v>
      </c>
      <c r="F384" s="829" t="s">
        <v>455</v>
      </c>
      <c r="G384" s="829" t="s">
        <v>757</v>
      </c>
      <c r="H384" s="913" t="s">
        <v>751</v>
      </c>
      <c r="I384" s="587">
        <f aca="true" t="shared" si="170" ref="I384:I389">L384+O384</f>
        <v>4034.9</v>
      </c>
      <c r="J384" s="588">
        <f aca="true" t="shared" si="171" ref="J384:J389">M384+P384</f>
        <v>0</v>
      </c>
      <c r="K384" s="589">
        <f aca="true" t="shared" si="172" ref="K384:K389">I384+J384</f>
        <v>4034.9</v>
      </c>
      <c r="L384" s="590"/>
      <c r="M384" s="591"/>
      <c r="N384" s="592"/>
      <c r="O384" s="590">
        <v>4034.9</v>
      </c>
      <c r="P384" s="591"/>
      <c r="Q384" s="592">
        <f aca="true" t="shared" si="173" ref="Q384:Q389">O384+P384</f>
        <v>4034.9</v>
      </c>
    </row>
    <row r="385" spans="1:17" s="7" customFormat="1" ht="16.5" customHeight="1">
      <c r="A385" s="644"/>
      <c r="B385" s="830"/>
      <c r="C385" s="1368" t="s">
        <v>759</v>
      </c>
      <c r="D385" s="1266"/>
      <c r="E385" s="829"/>
      <c r="F385" s="829"/>
      <c r="G385" s="829"/>
      <c r="H385" s="804" t="s">
        <v>515</v>
      </c>
      <c r="I385" s="553">
        <f t="shared" si="170"/>
        <v>192</v>
      </c>
      <c r="J385" s="554">
        <f t="shared" si="171"/>
        <v>0</v>
      </c>
      <c r="K385" s="555">
        <f t="shared" si="172"/>
        <v>192</v>
      </c>
      <c r="L385" s="556"/>
      <c r="M385" s="557"/>
      <c r="N385" s="558"/>
      <c r="O385" s="556">
        <v>192</v>
      </c>
      <c r="P385" s="557"/>
      <c r="Q385" s="558">
        <f t="shared" si="173"/>
        <v>192</v>
      </c>
    </row>
    <row r="386" spans="1:17" s="7" customFormat="1" ht="36" customHeight="1">
      <c r="A386" s="644"/>
      <c r="B386" s="685" t="s">
        <v>344</v>
      </c>
      <c r="C386" s="685"/>
      <c r="D386" s="1369">
        <v>892</v>
      </c>
      <c r="E386" s="1370">
        <v>10</v>
      </c>
      <c r="F386" s="1288" t="s">
        <v>455</v>
      </c>
      <c r="G386" s="642" t="s">
        <v>760</v>
      </c>
      <c r="H386" s="488" t="s">
        <v>751</v>
      </c>
      <c r="I386" s="597">
        <f t="shared" si="170"/>
        <v>52.1</v>
      </c>
      <c r="J386" s="598">
        <f t="shared" si="171"/>
        <v>0</v>
      </c>
      <c r="K386" s="599">
        <f t="shared" si="172"/>
        <v>52.1</v>
      </c>
      <c r="L386" s="600"/>
      <c r="M386" s="601"/>
      <c r="N386" s="602"/>
      <c r="O386" s="600">
        <v>52.1</v>
      </c>
      <c r="P386" s="601"/>
      <c r="Q386" s="602">
        <f t="shared" si="173"/>
        <v>52.1</v>
      </c>
    </row>
    <row r="387" spans="1:17" s="7" customFormat="1" ht="22.5" customHeight="1">
      <c r="A387" s="644"/>
      <c r="B387" s="700" t="s">
        <v>761</v>
      </c>
      <c r="C387" s="700"/>
      <c r="D387" s="1369">
        <v>892</v>
      </c>
      <c r="E387" s="1370">
        <v>10</v>
      </c>
      <c r="F387" s="1370" t="s">
        <v>455</v>
      </c>
      <c r="G387" s="642" t="s">
        <v>762</v>
      </c>
      <c r="H387" s="488" t="s">
        <v>751</v>
      </c>
      <c r="I387" s="597">
        <f t="shared" si="170"/>
        <v>188.9</v>
      </c>
      <c r="J387" s="598">
        <f t="shared" si="171"/>
        <v>0</v>
      </c>
      <c r="K387" s="599">
        <f t="shared" si="172"/>
        <v>188.9</v>
      </c>
      <c r="L387" s="600"/>
      <c r="M387" s="601"/>
      <c r="N387" s="602"/>
      <c r="O387" s="600">
        <v>188.9</v>
      </c>
      <c r="P387" s="601"/>
      <c r="Q387" s="602">
        <f t="shared" si="173"/>
        <v>188.9</v>
      </c>
    </row>
    <row r="388" spans="1:17" s="7" customFormat="1" ht="32.25" customHeight="1">
      <c r="A388" s="644"/>
      <c r="B388" s="1371" t="s">
        <v>325</v>
      </c>
      <c r="C388" s="1371"/>
      <c r="D388" s="1372">
        <v>892</v>
      </c>
      <c r="E388" s="1047" t="s">
        <v>728</v>
      </c>
      <c r="F388" s="1047" t="s">
        <v>455</v>
      </c>
      <c r="G388" s="642" t="s">
        <v>763</v>
      </c>
      <c r="H388" s="488" t="s">
        <v>751</v>
      </c>
      <c r="I388" s="597">
        <f t="shared" si="170"/>
        <v>50</v>
      </c>
      <c r="J388" s="598">
        <f t="shared" si="171"/>
        <v>0</v>
      </c>
      <c r="K388" s="599">
        <f t="shared" si="172"/>
        <v>50</v>
      </c>
      <c r="L388" s="600"/>
      <c r="M388" s="601"/>
      <c r="N388" s="602"/>
      <c r="O388" s="600">
        <v>50</v>
      </c>
      <c r="P388" s="601"/>
      <c r="Q388" s="602">
        <f t="shared" si="173"/>
        <v>50</v>
      </c>
    </row>
    <row r="389" spans="1:17" s="7" customFormat="1" ht="33.75" customHeight="1">
      <c r="A389" s="644"/>
      <c r="B389" s="700" t="s">
        <v>345</v>
      </c>
      <c r="C389" s="700"/>
      <c r="D389" s="701">
        <v>892</v>
      </c>
      <c r="E389" s="1116">
        <v>10</v>
      </c>
      <c r="F389" s="1370" t="s">
        <v>455</v>
      </c>
      <c r="G389" s="642" t="s">
        <v>764</v>
      </c>
      <c r="H389" s="488" t="s">
        <v>751</v>
      </c>
      <c r="I389" s="597">
        <f t="shared" si="170"/>
        <v>150</v>
      </c>
      <c r="J389" s="598">
        <f t="shared" si="171"/>
        <v>0</v>
      </c>
      <c r="K389" s="599">
        <f t="shared" si="172"/>
        <v>150</v>
      </c>
      <c r="L389" s="600"/>
      <c r="M389" s="601"/>
      <c r="N389" s="602"/>
      <c r="O389" s="600">
        <v>150</v>
      </c>
      <c r="P389" s="601"/>
      <c r="Q389" s="602">
        <f t="shared" si="173"/>
        <v>150</v>
      </c>
    </row>
    <row r="390" spans="1:17" s="7" customFormat="1" ht="19.5" customHeight="1">
      <c r="A390" s="1373" t="s">
        <v>765</v>
      </c>
      <c r="B390" s="1373"/>
      <c r="C390" s="1373"/>
      <c r="D390" s="1346" t="s">
        <v>425</v>
      </c>
      <c r="E390" s="1351" t="s">
        <v>728</v>
      </c>
      <c r="F390" s="1351" t="s">
        <v>462</v>
      </c>
      <c r="G390" s="1348" t="s">
        <v>428</v>
      </c>
      <c r="H390" s="1351" t="s">
        <v>429</v>
      </c>
      <c r="I390" s="562">
        <f>I391</f>
        <v>1873.1</v>
      </c>
      <c r="J390" s="563">
        <f>J391</f>
        <v>0</v>
      </c>
      <c r="K390" s="564">
        <f>K391</f>
        <v>1873.1</v>
      </c>
      <c r="L390" s="565">
        <f aca="true" t="shared" si="174" ref="L390:Q390">L391</f>
        <v>0</v>
      </c>
      <c r="M390" s="566">
        <f t="shared" si="174"/>
        <v>0</v>
      </c>
      <c r="N390" s="567">
        <f t="shared" si="174"/>
        <v>0</v>
      </c>
      <c r="O390" s="565">
        <f t="shared" si="174"/>
        <v>1873.1</v>
      </c>
      <c r="P390" s="566">
        <f t="shared" si="174"/>
        <v>0</v>
      </c>
      <c r="Q390" s="567">
        <f t="shared" si="174"/>
        <v>1873.1</v>
      </c>
    </row>
    <row r="391" spans="1:17" s="7" customFormat="1" ht="19.5" customHeight="1">
      <c r="A391" s="1374" t="s">
        <v>478</v>
      </c>
      <c r="B391" s="691" t="s">
        <v>323</v>
      </c>
      <c r="C391" s="691"/>
      <c r="D391" s="1288">
        <v>892</v>
      </c>
      <c r="E391" s="1288">
        <v>10</v>
      </c>
      <c r="F391" s="1288" t="s">
        <v>462</v>
      </c>
      <c r="G391" s="654" t="s">
        <v>766</v>
      </c>
      <c r="H391" s="1375" t="s">
        <v>429</v>
      </c>
      <c r="I391" s="669">
        <f>I392+I393+I394+I395</f>
        <v>1873.1</v>
      </c>
      <c r="J391" s="670">
        <f>J392+J393+J394+J395</f>
        <v>0</v>
      </c>
      <c r="K391" s="671">
        <f>K392+K393+K394+K395</f>
        <v>1873.1</v>
      </c>
      <c r="L391" s="672">
        <f aca="true" t="shared" si="175" ref="L391:Q391">L392+L393+L394+L395</f>
        <v>0</v>
      </c>
      <c r="M391" s="673">
        <f t="shared" si="175"/>
        <v>0</v>
      </c>
      <c r="N391" s="674">
        <f t="shared" si="175"/>
        <v>0</v>
      </c>
      <c r="O391" s="672">
        <f t="shared" si="175"/>
        <v>1873.1</v>
      </c>
      <c r="P391" s="673">
        <f t="shared" si="175"/>
        <v>0</v>
      </c>
      <c r="Q391" s="674">
        <f t="shared" si="175"/>
        <v>1873.1</v>
      </c>
    </row>
    <row r="392" spans="1:17" s="7" customFormat="1" ht="16.5" customHeight="1">
      <c r="A392" s="1374"/>
      <c r="B392" s="1376" t="s">
        <v>281</v>
      </c>
      <c r="C392" s="652" t="s">
        <v>435</v>
      </c>
      <c r="D392" s="1335"/>
      <c r="E392" s="1335"/>
      <c r="F392" s="1335"/>
      <c r="G392" s="1377" t="s">
        <v>766</v>
      </c>
      <c r="H392" s="534" t="s">
        <v>436</v>
      </c>
      <c r="I392" s="546">
        <f aca="true" t="shared" si="176" ref="I392:J395">L392+O392</f>
        <v>1198</v>
      </c>
      <c r="J392" s="547">
        <f t="shared" si="176"/>
        <v>0</v>
      </c>
      <c r="K392" s="548">
        <f>I392+J392</f>
        <v>1198</v>
      </c>
      <c r="L392" s="549"/>
      <c r="M392" s="550"/>
      <c r="N392" s="551"/>
      <c r="O392" s="549">
        <v>1198</v>
      </c>
      <c r="P392" s="550"/>
      <c r="Q392" s="551">
        <f>O392+P392</f>
        <v>1198</v>
      </c>
    </row>
    <row r="393" spans="1:17" s="7" customFormat="1" ht="14.25" customHeight="1">
      <c r="A393" s="1374"/>
      <c r="B393" s="1376"/>
      <c r="C393" s="652"/>
      <c r="D393" s="1335"/>
      <c r="E393" s="1335"/>
      <c r="F393" s="1335"/>
      <c r="G393" s="1377"/>
      <c r="H393" s="586" t="s">
        <v>443</v>
      </c>
      <c r="I393" s="587">
        <f t="shared" si="176"/>
        <v>5.7</v>
      </c>
      <c r="J393" s="588">
        <f t="shared" si="176"/>
        <v>0</v>
      </c>
      <c r="K393" s="589">
        <f>I393+J393</f>
        <v>5.7</v>
      </c>
      <c r="L393" s="590"/>
      <c r="M393" s="591"/>
      <c r="N393" s="592"/>
      <c r="O393" s="590">
        <v>5.7</v>
      </c>
      <c r="P393" s="591"/>
      <c r="Q393" s="592">
        <f>O393+P393</f>
        <v>5.7</v>
      </c>
    </row>
    <row r="394" spans="1:17" s="7" customFormat="1" ht="17.25" customHeight="1">
      <c r="A394" s="1374"/>
      <c r="B394" s="1376"/>
      <c r="C394" s="652"/>
      <c r="D394" s="1335"/>
      <c r="E394" s="1335"/>
      <c r="F394" s="1335"/>
      <c r="G394" s="1377"/>
      <c r="H394" s="586" t="s">
        <v>437</v>
      </c>
      <c r="I394" s="587">
        <f t="shared" si="176"/>
        <v>356</v>
      </c>
      <c r="J394" s="588">
        <f t="shared" si="176"/>
        <v>0</v>
      </c>
      <c r="K394" s="589">
        <f>I394+J394</f>
        <v>356</v>
      </c>
      <c r="L394" s="590"/>
      <c r="M394" s="591"/>
      <c r="N394" s="592"/>
      <c r="O394" s="590">
        <v>356</v>
      </c>
      <c r="P394" s="591"/>
      <c r="Q394" s="592">
        <f>O394+P394</f>
        <v>356</v>
      </c>
    </row>
    <row r="395" spans="1:17" s="7" customFormat="1" ht="24.75" customHeight="1">
      <c r="A395" s="1374"/>
      <c r="B395" s="1376"/>
      <c r="C395" s="1378" t="s">
        <v>444</v>
      </c>
      <c r="D395" s="1335"/>
      <c r="E395" s="1335"/>
      <c r="F395" s="1335"/>
      <c r="G395" s="1377"/>
      <c r="H395" s="1379" t="s">
        <v>445</v>
      </c>
      <c r="I395" s="710">
        <f t="shared" si="176"/>
        <v>313.4</v>
      </c>
      <c r="J395" s="711">
        <f t="shared" si="176"/>
        <v>0</v>
      </c>
      <c r="K395" s="712">
        <f>I395+J395</f>
        <v>313.4</v>
      </c>
      <c r="L395" s="713"/>
      <c r="M395" s="714"/>
      <c r="N395" s="715"/>
      <c r="O395" s="713">
        <v>313.4</v>
      </c>
      <c r="P395" s="714"/>
      <c r="Q395" s="715">
        <f>O395+P395</f>
        <v>313.4</v>
      </c>
    </row>
    <row r="396" spans="1:17" s="7" customFormat="1" ht="4.5" customHeight="1">
      <c r="A396" s="760"/>
      <c r="B396" s="1380"/>
      <c r="C396" s="1381"/>
      <c r="D396" s="861"/>
      <c r="E396" s="861"/>
      <c r="F396" s="861"/>
      <c r="G396" s="864"/>
      <c r="H396" s="864"/>
      <c r="I396" s="722"/>
      <c r="J396" s="723"/>
      <c r="K396" s="722"/>
      <c r="L396" s="723"/>
      <c r="M396" s="723"/>
      <c r="N396" s="723"/>
      <c r="O396" s="722"/>
      <c r="P396" s="722"/>
      <c r="Q396" s="722"/>
    </row>
    <row r="397" spans="1:17" s="7" customFormat="1" ht="3.75" customHeight="1">
      <c r="A397" s="1382"/>
      <c r="B397" s="611"/>
      <c r="C397" s="1383"/>
      <c r="D397" s="868"/>
      <c r="E397" s="868"/>
      <c r="F397" s="868"/>
      <c r="G397" s="871"/>
      <c r="H397" s="871"/>
      <c r="I397" s="616"/>
      <c r="J397" s="616"/>
      <c r="K397" s="616"/>
      <c r="L397" s="616"/>
      <c r="M397" s="616"/>
      <c r="N397" s="616"/>
      <c r="O397" s="616"/>
      <c r="P397" s="616"/>
      <c r="Q397" s="616"/>
    </row>
    <row r="398" spans="1:17" s="7" customFormat="1" ht="26.25" customHeight="1">
      <c r="A398" s="762" t="s">
        <v>767</v>
      </c>
      <c r="B398" s="762"/>
      <c r="C398" s="762"/>
      <c r="D398" s="729" t="s">
        <v>425</v>
      </c>
      <c r="E398" s="1296" t="s">
        <v>473</v>
      </c>
      <c r="F398" s="1296" t="s">
        <v>427</v>
      </c>
      <c r="G398" s="872" t="s">
        <v>428</v>
      </c>
      <c r="H398" s="733" t="s">
        <v>429</v>
      </c>
      <c r="I398" s="97">
        <f>I400</f>
        <v>544</v>
      </c>
      <c r="J398" s="98">
        <f>J400</f>
        <v>0</v>
      </c>
      <c r="K398" s="99">
        <f>K400</f>
        <v>544</v>
      </c>
      <c r="L398" s="734">
        <f aca="true" t="shared" si="177" ref="L398:Q398">L400</f>
        <v>544</v>
      </c>
      <c r="M398" s="735">
        <f t="shared" si="177"/>
        <v>0</v>
      </c>
      <c r="N398" s="736">
        <f t="shared" si="177"/>
        <v>544</v>
      </c>
      <c r="O398" s="734">
        <f t="shared" si="177"/>
        <v>0</v>
      </c>
      <c r="P398" s="735">
        <f t="shared" si="177"/>
        <v>0</v>
      </c>
      <c r="Q398" s="736">
        <f t="shared" si="177"/>
        <v>0</v>
      </c>
    </row>
    <row r="399" spans="1:17" s="7" customFormat="1" ht="12" customHeight="1">
      <c r="A399" s="521" t="s">
        <v>430</v>
      </c>
      <c r="B399" s="521"/>
      <c r="C399" s="521"/>
      <c r="D399" s="522"/>
      <c r="E399" s="523"/>
      <c r="F399" s="524"/>
      <c r="G399" s="737"/>
      <c r="H399" s="1384"/>
      <c r="I399" s="34">
        <f>I398/I411</f>
        <v>0.0009118561922326949</v>
      </c>
      <c r="J399" s="35"/>
      <c r="K399" s="36">
        <f>K398/K411</f>
        <v>0.0007068518895814188</v>
      </c>
      <c r="L399" s="527">
        <f aca="true" t="shared" si="178" ref="L399:Q399">L398/L411</f>
        <v>0.0016591673724736203</v>
      </c>
      <c r="M399" s="528"/>
      <c r="N399" s="529">
        <f t="shared" si="178"/>
        <v>0.0016411419814074302</v>
      </c>
      <c r="O399" s="527">
        <f t="shared" si="178"/>
        <v>0</v>
      </c>
      <c r="P399" s="528"/>
      <c r="Q399" s="529">
        <f t="shared" si="178"/>
        <v>0</v>
      </c>
    </row>
    <row r="400" spans="1:17" s="7" customFormat="1" ht="18.75" customHeight="1">
      <c r="A400" s="1328" t="s">
        <v>768</v>
      </c>
      <c r="B400" s="1328"/>
      <c r="C400" s="1328"/>
      <c r="D400" s="1385" t="s">
        <v>425</v>
      </c>
      <c r="E400" s="1386" t="s">
        <v>473</v>
      </c>
      <c r="F400" s="1386" t="s">
        <v>426</v>
      </c>
      <c r="G400" s="1387" t="s">
        <v>428</v>
      </c>
      <c r="H400" s="1388" t="s">
        <v>429</v>
      </c>
      <c r="I400" s="1304">
        <f>J400+K400</f>
        <v>544</v>
      </c>
      <c r="J400" s="1305">
        <f>J401</f>
        <v>0</v>
      </c>
      <c r="K400" s="1306">
        <f>K401</f>
        <v>544</v>
      </c>
      <c r="L400" s="1307">
        <f aca="true" t="shared" si="179" ref="L400:Q400">L401</f>
        <v>544</v>
      </c>
      <c r="M400" s="1308">
        <f t="shared" si="179"/>
        <v>0</v>
      </c>
      <c r="N400" s="1309">
        <f t="shared" si="179"/>
        <v>544</v>
      </c>
      <c r="O400" s="1307">
        <f t="shared" si="179"/>
        <v>0</v>
      </c>
      <c r="P400" s="1308">
        <f t="shared" si="179"/>
        <v>0</v>
      </c>
      <c r="Q400" s="1309">
        <f t="shared" si="179"/>
        <v>0</v>
      </c>
    </row>
    <row r="401" spans="1:17" s="7" customFormat="1" ht="21.75" customHeight="1">
      <c r="A401" s="1389" t="s">
        <v>512</v>
      </c>
      <c r="B401" s="1390" t="s">
        <v>769</v>
      </c>
      <c r="C401" s="1390"/>
      <c r="D401" s="1391" t="s">
        <v>425</v>
      </c>
      <c r="E401" s="954" t="s">
        <v>473</v>
      </c>
      <c r="F401" s="954" t="s">
        <v>426</v>
      </c>
      <c r="G401" s="1224" t="s">
        <v>770</v>
      </c>
      <c r="H401" s="534" t="s">
        <v>445</v>
      </c>
      <c r="I401" s="955">
        <f>L401+O401</f>
        <v>544</v>
      </c>
      <c r="J401" s="956">
        <f>M401+P401</f>
        <v>0</v>
      </c>
      <c r="K401" s="957">
        <f>I401+J401</f>
        <v>544</v>
      </c>
      <c r="L401" s="958">
        <v>544</v>
      </c>
      <c r="M401" s="959"/>
      <c r="N401" s="960">
        <f>L401+M401</f>
        <v>544</v>
      </c>
      <c r="O401" s="958"/>
      <c r="P401" s="959"/>
      <c r="Q401" s="960"/>
    </row>
    <row r="402" spans="1:17" s="7" customFormat="1" ht="26.25" customHeight="1">
      <c r="A402" s="512" t="s">
        <v>771</v>
      </c>
      <c r="B402" s="512"/>
      <c r="C402" s="512"/>
      <c r="D402" s="513" t="s">
        <v>425</v>
      </c>
      <c r="E402" s="1255" t="s">
        <v>549</v>
      </c>
      <c r="F402" s="1255" t="s">
        <v>427</v>
      </c>
      <c r="G402" s="1254" t="s">
        <v>428</v>
      </c>
      <c r="H402" s="517" t="s">
        <v>429</v>
      </c>
      <c r="I402" s="139">
        <f>I404</f>
        <v>1335</v>
      </c>
      <c r="J402" s="140">
        <f>J404</f>
        <v>0</v>
      </c>
      <c r="K402" s="141">
        <f>K404</f>
        <v>1335</v>
      </c>
      <c r="L402" s="518">
        <f aca="true" t="shared" si="180" ref="L402:Q402">L404</f>
        <v>1335</v>
      </c>
      <c r="M402" s="519">
        <f t="shared" si="180"/>
        <v>0</v>
      </c>
      <c r="N402" s="520">
        <f t="shared" si="180"/>
        <v>1335</v>
      </c>
      <c r="O402" s="518">
        <f t="shared" si="180"/>
        <v>0</v>
      </c>
      <c r="P402" s="519">
        <f t="shared" si="180"/>
        <v>0</v>
      </c>
      <c r="Q402" s="520">
        <f t="shared" si="180"/>
        <v>0</v>
      </c>
    </row>
    <row r="403" spans="1:17" s="7" customFormat="1" ht="12" customHeight="1">
      <c r="A403" s="521" t="s">
        <v>430</v>
      </c>
      <c r="B403" s="521"/>
      <c r="C403" s="521"/>
      <c r="D403" s="522"/>
      <c r="E403" s="523"/>
      <c r="F403" s="524"/>
      <c r="G403" s="737"/>
      <c r="H403" s="1384"/>
      <c r="I403" s="34">
        <f>I402/I411</f>
        <v>0.0022377353246886907</v>
      </c>
      <c r="J403" s="35"/>
      <c r="K403" s="36">
        <f>K402/K411</f>
        <v>0.0017346457216749892</v>
      </c>
      <c r="L403" s="527">
        <f aca="true" t="shared" si="181" ref="L403:Q403">L402/L411</f>
        <v>0.004071669930610815</v>
      </c>
      <c r="M403" s="528"/>
      <c r="N403" s="529">
        <f t="shared" si="181"/>
        <v>0.004027434825696542</v>
      </c>
      <c r="O403" s="527">
        <f t="shared" si="181"/>
        <v>0</v>
      </c>
      <c r="P403" s="528"/>
      <c r="Q403" s="529">
        <f t="shared" si="181"/>
        <v>0</v>
      </c>
    </row>
    <row r="404" spans="1:17" s="7" customFormat="1" ht="21" customHeight="1">
      <c r="A404" s="1328" t="s">
        <v>772</v>
      </c>
      <c r="B404" s="1328"/>
      <c r="C404" s="1328"/>
      <c r="D404" s="1385" t="s">
        <v>425</v>
      </c>
      <c r="E404" s="1386" t="s">
        <v>549</v>
      </c>
      <c r="F404" s="1386" t="s">
        <v>426</v>
      </c>
      <c r="G404" s="1387" t="s">
        <v>428</v>
      </c>
      <c r="H404" s="1388" t="s">
        <v>429</v>
      </c>
      <c r="I404" s="1304">
        <f>J404+K404</f>
        <v>1335</v>
      </c>
      <c r="J404" s="1305">
        <f>J405</f>
        <v>0</v>
      </c>
      <c r="K404" s="1306">
        <f>K405</f>
        <v>1335</v>
      </c>
      <c r="L404" s="1307">
        <f aca="true" t="shared" si="182" ref="L404:Q404">L405</f>
        <v>1335</v>
      </c>
      <c r="M404" s="1308">
        <f t="shared" si="182"/>
        <v>0</v>
      </c>
      <c r="N404" s="1309">
        <f t="shared" si="182"/>
        <v>1335</v>
      </c>
      <c r="O404" s="1307">
        <f t="shared" si="182"/>
        <v>0</v>
      </c>
      <c r="P404" s="1308">
        <f t="shared" si="182"/>
        <v>0</v>
      </c>
      <c r="Q404" s="1309">
        <f t="shared" si="182"/>
        <v>0</v>
      </c>
    </row>
    <row r="405" spans="1:17" s="7" customFormat="1" ht="14.25" customHeight="1">
      <c r="A405" s="1392" t="s">
        <v>512</v>
      </c>
      <c r="B405" s="653" t="s">
        <v>773</v>
      </c>
      <c r="C405" s="653"/>
      <c r="D405" s="1393" t="s">
        <v>425</v>
      </c>
      <c r="E405" s="1188" t="s">
        <v>549</v>
      </c>
      <c r="F405" s="1188" t="s">
        <v>426</v>
      </c>
      <c r="G405" s="978" t="s">
        <v>428</v>
      </c>
      <c r="H405" s="1394" t="s">
        <v>429</v>
      </c>
      <c r="I405" s="646">
        <f>J405+K405</f>
        <v>1335</v>
      </c>
      <c r="J405" s="647">
        <f>J406+J407</f>
        <v>0</v>
      </c>
      <c r="K405" s="648">
        <f>K406+K407</f>
        <v>1335</v>
      </c>
      <c r="L405" s="649">
        <f aca="true" t="shared" si="183" ref="L405:Q405">L406+L407</f>
        <v>1335</v>
      </c>
      <c r="M405" s="650">
        <f t="shared" si="183"/>
        <v>0</v>
      </c>
      <c r="N405" s="651">
        <f t="shared" si="183"/>
        <v>1335</v>
      </c>
      <c r="O405" s="649">
        <f t="shared" si="183"/>
        <v>0</v>
      </c>
      <c r="P405" s="650">
        <f t="shared" si="183"/>
        <v>0</v>
      </c>
      <c r="Q405" s="651">
        <f t="shared" si="183"/>
        <v>0</v>
      </c>
    </row>
    <row r="406" spans="1:17" s="7" customFormat="1" ht="13.5" customHeight="1">
      <c r="A406" s="1392"/>
      <c r="B406" s="1376" t="s">
        <v>281</v>
      </c>
      <c r="C406" s="1395" t="s">
        <v>774</v>
      </c>
      <c r="D406" s="1377" t="s">
        <v>425</v>
      </c>
      <c r="E406" s="1377" t="s">
        <v>549</v>
      </c>
      <c r="F406" s="1377" t="s">
        <v>426</v>
      </c>
      <c r="G406" s="654" t="s">
        <v>775</v>
      </c>
      <c r="H406" s="534" t="s">
        <v>776</v>
      </c>
      <c r="I406" s="546">
        <f>L406+O406</f>
        <v>1335</v>
      </c>
      <c r="J406" s="547">
        <f>M406+P406</f>
        <v>0</v>
      </c>
      <c r="K406" s="548">
        <f>I406+J406</f>
        <v>1335</v>
      </c>
      <c r="L406" s="549">
        <v>1335</v>
      </c>
      <c r="M406" s="550"/>
      <c r="N406" s="551">
        <f>L406+M406</f>
        <v>1335</v>
      </c>
      <c r="O406" s="549"/>
      <c r="P406" s="550"/>
      <c r="Q406" s="551"/>
    </row>
    <row r="407" spans="1:17" s="7" customFormat="1" ht="14.25" customHeight="1">
      <c r="A407" s="1392"/>
      <c r="B407" s="1376"/>
      <c r="C407" s="1396" t="s">
        <v>707</v>
      </c>
      <c r="D407" s="1377"/>
      <c r="E407" s="1377"/>
      <c r="F407" s="1377"/>
      <c r="G407" s="802" t="s">
        <v>532</v>
      </c>
      <c r="H407" s="709" t="s">
        <v>777</v>
      </c>
      <c r="I407" s="710">
        <f>L407+O407</f>
        <v>0</v>
      </c>
      <c r="J407" s="711">
        <f>M407+P407</f>
        <v>0</v>
      </c>
      <c r="K407" s="712">
        <f>I407+J407</f>
        <v>0</v>
      </c>
      <c r="L407" s="713"/>
      <c r="M407" s="714"/>
      <c r="N407" s="715"/>
      <c r="O407" s="713"/>
      <c r="P407" s="714"/>
      <c r="Q407" s="715"/>
    </row>
    <row r="408" spans="1:17" s="7" customFormat="1" ht="29.25" customHeight="1">
      <c r="A408" s="512" t="s">
        <v>778</v>
      </c>
      <c r="B408" s="512"/>
      <c r="C408" s="512"/>
      <c r="D408" s="513" t="s">
        <v>425</v>
      </c>
      <c r="E408" s="1255" t="s">
        <v>477</v>
      </c>
      <c r="F408" s="1255" t="s">
        <v>427</v>
      </c>
      <c r="G408" s="1254" t="s">
        <v>428</v>
      </c>
      <c r="H408" s="517" t="s">
        <v>429</v>
      </c>
      <c r="I408" s="139">
        <f>I410</f>
        <v>950</v>
      </c>
      <c r="J408" s="140">
        <f>J410</f>
        <v>-82.6</v>
      </c>
      <c r="K408" s="141">
        <f>K410</f>
        <v>867.4</v>
      </c>
      <c r="L408" s="518">
        <f aca="true" t="shared" si="184" ref="L408:Q408">L410</f>
        <v>950</v>
      </c>
      <c r="M408" s="519">
        <f t="shared" si="184"/>
        <v>-82.6</v>
      </c>
      <c r="N408" s="520">
        <f t="shared" si="184"/>
        <v>867.4</v>
      </c>
      <c r="O408" s="518">
        <f t="shared" si="184"/>
        <v>0</v>
      </c>
      <c r="P408" s="519">
        <f t="shared" si="184"/>
        <v>0</v>
      </c>
      <c r="Q408" s="520">
        <f t="shared" si="184"/>
        <v>0</v>
      </c>
    </row>
    <row r="409" spans="1:17" s="7" customFormat="1" ht="12.75" customHeight="1">
      <c r="A409" s="873" t="s">
        <v>430</v>
      </c>
      <c r="B409" s="873"/>
      <c r="C409" s="873"/>
      <c r="D409" s="522"/>
      <c r="E409" s="523"/>
      <c r="F409" s="524"/>
      <c r="G409" s="737"/>
      <c r="H409" s="1384"/>
      <c r="I409" s="34">
        <f>I408/I411</f>
        <v>0.0015923959239357724</v>
      </c>
      <c r="J409" s="35"/>
      <c r="K409" s="36">
        <f>K408/K411</f>
        <v>0.0011270649430568432</v>
      </c>
      <c r="L409" s="527">
        <f aca="true" t="shared" si="185" ref="L409:Q409">L408/L411</f>
        <v>0.002897443021782977</v>
      </c>
      <c r="M409" s="528"/>
      <c r="N409" s="529">
        <f t="shared" si="185"/>
        <v>0.0026167767549132442</v>
      </c>
      <c r="O409" s="527">
        <f t="shared" si="185"/>
        <v>0</v>
      </c>
      <c r="P409" s="528"/>
      <c r="Q409" s="529">
        <f t="shared" si="185"/>
        <v>0</v>
      </c>
    </row>
    <row r="410" spans="1:17" s="7" customFormat="1" ht="24" customHeight="1">
      <c r="A410" s="1397" t="s">
        <v>779</v>
      </c>
      <c r="B410" s="1397"/>
      <c r="C410" s="1397"/>
      <c r="D410" s="1398" t="s">
        <v>425</v>
      </c>
      <c r="E410" s="678" t="s">
        <v>477</v>
      </c>
      <c r="F410" s="678" t="s">
        <v>426</v>
      </c>
      <c r="G410" s="1399" t="s">
        <v>780</v>
      </c>
      <c r="H410" s="622" t="s">
        <v>781</v>
      </c>
      <c r="I410" s="1400">
        <f>L410+O410</f>
        <v>950</v>
      </c>
      <c r="J410" s="1401">
        <f>M410+P410</f>
        <v>-82.6</v>
      </c>
      <c r="K410" s="1402">
        <f>I410+J410</f>
        <v>867.4</v>
      </c>
      <c r="L410" s="1403">
        <v>950</v>
      </c>
      <c r="M410" s="1404">
        <v>-82.6</v>
      </c>
      <c r="N410" s="1405">
        <f>L410+M410</f>
        <v>867.4</v>
      </c>
      <c r="O410" s="1403"/>
      <c r="P410" s="1404"/>
      <c r="Q410" s="1405"/>
    </row>
    <row r="411" spans="1:17" s="7" customFormat="1" ht="24.75" customHeight="1">
      <c r="A411" s="1406" t="s">
        <v>782</v>
      </c>
      <c r="B411" s="1406"/>
      <c r="C411" s="1406"/>
      <c r="D411" s="513" t="s">
        <v>429</v>
      </c>
      <c r="E411" s="514" t="s">
        <v>783</v>
      </c>
      <c r="F411" s="514" t="s">
        <v>427</v>
      </c>
      <c r="G411" s="1254" t="s">
        <v>428</v>
      </c>
      <c r="H411" s="517" t="s">
        <v>429</v>
      </c>
      <c r="I411" s="139">
        <f>I13+I97+I111+I146+I205+I345+I361+I398+I402+I408</f>
        <v>596585.3</v>
      </c>
      <c r="J411" s="140">
        <f aca="true" t="shared" si="186" ref="J411:Q411">J13+J97+J111+J146+J205+J345+J361+J398+J402+J408</f>
        <v>173024.3</v>
      </c>
      <c r="K411" s="141">
        <f t="shared" si="186"/>
        <v>769609.6000000001</v>
      </c>
      <c r="L411" s="518">
        <f t="shared" si="186"/>
        <v>327875.3</v>
      </c>
      <c r="M411" s="519">
        <f t="shared" si="186"/>
        <v>3601.2000000000003</v>
      </c>
      <c r="N411" s="520">
        <f t="shared" si="186"/>
        <v>331476.5</v>
      </c>
      <c r="O411" s="518">
        <f t="shared" si="186"/>
        <v>268710</v>
      </c>
      <c r="P411" s="519">
        <f t="shared" si="186"/>
        <v>169423.09999999998</v>
      </c>
      <c r="Q411" s="520">
        <f t="shared" si="186"/>
        <v>438133.1</v>
      </c>
    </row>
  </sheetData>
  <sheetProtection selectLockedCells="1" selectUnlockedCells="1"/>
  <mergeCells count="577">
    <mergeCell ref="I1:K1"/>
    <mergeCell ref="O1:Q1"/>
    <mergeCell ref="D2:Q2"/>
    <mergeCell ref="D3:Q3"/>
    <mergeCell ref="C4:Q4"/>
    <mergeCell ref="C5:Q5"/>
    <mergeCell ref="A7:Q7"/>
    <mergeCell ref="A8:Q8"/>
    <mergeCell ref="A10:C12"/>
    <mergeCell ref="D10:H10"/>
    <mergeCell ref="I10:K11"/>
    <mergeCell ref="L10:Q10"/>
    <mergeCell ref="D11:D12"/>
    <mergeCell ref="E11:E12"/>
    <mergeCell ref="F11:F12"/>
    <mergeCell ref="G11:G12"/>
    <mergeCell ref="H11:H12"/>
    <mergeCell ref="L11:N11"/>
    <mergeCell ref="O11:Q11"/>
    <mergeCell ref="A13:C13"/>
    <mergeCell ref="A14:C14"/>
    <mergeCell ref="A15:C15"/>
    <mergeCell ref="A16:B17"/>
    <mergeCell ref="C16:C17"/>
    <mergeCell ref="D16:D17"/>
    <mergeCell ref="E16:E17"/>
    <mergeCell ref="F16:F17"/>
    <mergeCell ref="G16:G17"/>
    <mergeCell ref="A18:C18"/>
    <mergeCell ref="A19:A29"/>
    <mergeCell ref="B19:C19"/>
    <mergeCell ref="D19:D24"/>
    <mergeCell ref="E19:E24"/>
    <mergeCell ref="F19:F24"/>
    <mergeCell ref="B20:B24"/>
    <mergeCell ref="C20:C22"/>
    <mergeCell ref="G20:G24"/>
    <mergeCell ref="B25:C25"/>
    <mergeCell ref="B26:B27"/>
    <mergeCell ref="C26:C27"/>
    <mergeCell ref="D26:D27"/>
    <mergeCell ref="E26:E27"/>
    <mergeCell ref="F26:F27"/>
    <mergeCell ref="G26:G27"/>
    <mergeCell ref="B28:C28"/>
    <mergeCell ref="A32:C32"/>
    <mergeCell ref="A33:B38"/>
    <mergeCell ref="C33:C35"/>
    <mergeCell ref="D33:D38"/>
    <mergeCell ref="E33:E38"/>
    <mergeCell ref="F33:F38"/>
    <mergeCell ref="G33:G38"/>
    <mergeCell ref="A39:C39"/>
    <mergeCell ref="A40:C40"/>
    <mergeCell ref="A41:A52"/>
    <mergeCell ref="B41:C41"/>
    <mergeCell ref="B42:B46"/>
    <mergeCell ref="C42:C44"/>
    <mergeCell ref="D42:D46"/>
    <mergeCell ref="E42:E46"/>
    <mergeCell ref="F42:F46"/>
    <mergeCell ref="G42:G46"/>
    <mergeCell ref="B47:C47"/>
    <mergeCell ref="B48:B52"/>
    <mergeCell ref="C48:C50"/>
    <mergeCell ref="D48:D52"/>
    <mergeCell ref="E48:E52"/>
    <mergeCell ref="F48:F52"/>
    <mergeCell ref="G48:G52"/>
    <mergeCell ref="A53:C53"/>
    <mergeCell ref="A54:A56"/>
    <mergeCell ref="B54:C54"/>
    <mergeCell ref="B55:B56"/>
    <mergeCell ref="D55:D56"/>
    <mergeCell ref="E55:E56"/>
    <mergeCell ref="F55:F56"/>
    <mergeCell ref="G55:G56"/>
    <mergeCell ref="A57:C57"/>
    <mergeCell ref="A58:C58"/>
    <mergeCell ref="A59:A94"/>
    <mergeCell ref="B59:C59"/>
    <mergeCell ref="B60:B64"/>
    <mergeCell ref="C60:C62"/>
    <mergeCell ref="D60:D64"/>
    <mergeCell ref="E60:E64"/>
    <mergeCell ref="F60:F64"/>
    <mergeCell ref="G60:G64"/>
    <mergeCell ref="B65:C65"/>
    <mergeCell ref="B66:B69"/>
    <mergeCell ref="C66:C68"/>
    <mergeCell ref="D66:D69"/>
    <mergeCell ref="E66:E69"/>
    <mergeCell ref="F66:F69"/>
    <mergeCell ref="G66:G69"/>
    <mergeCell ref="B70:C70"/>
    <mergeCell ref="B71:B74"/>
    <mergeCell ref="C71:C73"/>
    <mergeCell ref="D71:D74"/>
    <mergeCell ref="E71:E74"/>
    <mergeCell ref="F71:F74"/>
    <mergeCell ref="G71:G74"/>
    <mergeCell ref="B75:C75"/>
    <mergeCell ref="B76:B79"/>
    <mergeCell ref="C76:C78"/>
    <mergeCell ref="D76:D79"/>
    <mergeCell ref="E76:E79"/>
    <mergeCell ref="F76:F79"/>
    <mergeCell ref="G76:G79"/>
    <mergeCell ref="B80:C80"/>
    <mergeCell ref="B81:C81"/>
    <mergeCell ref="B82:B87"/>
    <mergeCell ref="D82:D87"/>
    <mergeCell ref="E82:E87"/>
    <mergeCell ref="F82:F87"/>
    <mergeCell ref="G82:G87"/>
    <mergeCell ref="B88:C88"/>
    <mergeCell ref="B89:C89"/>
    <mergeCell ref="B90:B94"/>
    <mergeCell ref="D90:D94"/>
    <mergeCell ref="E90:E94"/>
    <mergeCell ref="F90:F94"/>
    <mergeCell ref="G90:G94"/>
    <mergeCell ref="A97:C97"/>
    <mergeCell ref="A98:C98"/>
    <mergeCell ref="A99:C99"/>
    <mergeCell ref="A100:A106"/>
    <mergeCell ref="B100:C100"/>
    <mergeCell ref="B101:B106"/>
    <mergeCell ref="C101:C103"/>
    <mergeCell ref="D101:D106"/>
    <mergeCell ref="E101:E106"/>
    <mergeCell ref="F101:F106"/>
    <mergeCell ref="G101:G106"/>
    <mergeCell ref="A107:C107"/>
    <mergeCell ref="B108:C108"/>
    <mergeCell ref="A111:C111"/>
    <mergeCell ref="A112:C112"/>
    <mergeCell ref="A113:C113"/>
    <mergeCell ref="A114:C114"/>
    <mergeCell ref="A115:B116"/>
    <mergeCell ref="D115:D116"/>
    <mergeCell ref="E115:E116"/>
    <mergeCell ref="F115:F116"/>
    <mergeCell ref="G115:G116"/>
    <mergeCell ref="H115:H116"/>
    <mergeCell ref="A117:A141"/>
    <mergeCell ref="B117:C117"/>
    <mergeCell ref="B118:B120"/>
    <mergeCell ref="D118:D119"/>
    <mergeCell ref="E118:E119"/>
    <mergeCell ref="F118:F119"/>
    <mergeCell ref="H118:H120"/>
    <mergeCell ref="G119:G120"/>
    <mergeCell ref="B121:C121"/>
    <mergeCell ref="B122:B125"/>
    <mergeCell ref="D122:D125"/>
    <mergeCell ref="E122:E125"/>
    <mergeCell ref="F122:F125"/>
    <mergeCell ref="H122:H125"/>
    <mergeCell ref="B126:C126"/>
    <mergeCell ref="B127:B129"/>
    <mergeCell ref="D127:D129"/>
    <mergeCell ref="E127:E129"/>
    <mergeCell ref="F127:F129"/>
    <mergeCell ref="H127:H129"/>
    <mergeCell ref="B130:C130"/>
    <mergeCell ref="B131:B133"/>
    <mergeCell ref="D131:D133"/>
    <mergeCell ref="E131:E133"/>
    <mergeCell ref="F131:F133"/>
    <mergeCell ref="H131:H133"/>
    <mergeCell ref="B134:C134"/>
    <mergeCell ref="B135:B137"/>
    <mergeCell ref="D135:D137"/>
    <mergeCell ref="E135:E137"/>
    <mergeCell ref="F135:F137"/>
    <mergeCell ref="H135:H137"/>
    <mergeCell ref="B138:C138"/>
    <mergeCell ref="B139:B141"/>
    <mergeCell ref="D139:D141"/>
    <mergeCell ref="E139:E141"/>
    <mergeCell ref="F139:F141"/>
    <mergeCell ref="H139:H141"/>
    <mergeCell ref="A142:C142"/>
    <mergeCell ref="B143:C143"/>
    <mergeCell ref="A146:C146"/>
    <mergeCell ref="A147:C147"/>
    <mergeCell ref="A148:C148"/>
    <mergeCell ref="A149:A158"/>
    <mergeCell ref="B149:C149"/>
    <mergeCell ref="B150:C150"/>
    <mergeCell ref="B151:B152"/>
    <mergeCell ref="D151:D152"/>
    <mergeCell ref="E151:E152"/>
    <mergeCell ref="F151:F152"/>
    <mergeCell ref="B153:C153"/>
    <mergeCell ref="B154:B158"/>
    <mergeCell ref="D154:D158"/>
    <mergeCell ref="E154:E158"/>
    <mergeCell ref="F154:F158"/>
    <mergeCell ref="C155:C156"/>
    <mergeCell ref="G155:G156"/>
    <mergeCell ref="A159:C159"/>
    <mergeCell ref="A160:A182"/>
    <mergeCell ref="B160:C160"/>
    <mergeCell ref="B161:B164"/>
    <mergeCell ref="C161:C163"/>
    <mergeCell ref="D161:D164"/>
    <mergeCell ref="E161:E164"/>
    <mergeCell ref="F161:F164"/>
    <mergeCell ref="G161:G164"/>
    <mergeCell ref="B165:C165"/>
    <mergeCell ref="B166:B167"/>
    <mergeCell ref="D166:D167"/>
    <mergeCell ref="E166:E167"/>
    <mergeCell ref="F166:F167"/>
    <mergeCell ref="B168:C168"/>
    <mergeCell ref="B169:B172"/>
    <mergeCell ref="D169:D172"/>
    <mergeCell ref="E169:E172"/>
    <mergeCell ref="F169:F172"/>
    <mergeCell ref="G169:G170"/>
    <mergeCell ref="B173:C173"/>
    <mergeCell ref="B174:B182"/>
    <mergeCell ref="D174:D182"/>
    <mergeCell ref="E174:E182"/>
    <mergeCell ref="F174:F182"/>
    <mergeCell ref="G174:G175"/>
    <mergeCell ref="H174:H175"/>
    <mergeCell ref="A185:C185"/>
    <mergeCell ref="A186:A202"/>
    <mergeCell ref="B186:C186"/>
    <mergeCell ref="B187:B192"/>
    <mergeCell ref="C187:C189"/>
    <mergeCell ref="D187:D192"/>
    <mergeCell ref="E187:E192"/>
    <mergeCell ref="F187:F192"/>
    <mergeCell ref="G187:G192"/>
    <mergeCell ref="B193:C193"/>
    <mergeCell ref="B194:B195"/>
    <mergeCell ref="D194:D195"/>
    <mergeCell ref="E194:E195"/>
    <mergeCell ref="F194:F195"/>
    <mergeCell ref="G194:G195"/>
    <mergeCell ref="H194:H195"/>
    <mergeCell ref="B196:C196"/>
    <mergeCell ref="B197:B198"/>
    <mergeCell ref="D197:D198"/>
    <mergeCell ref="E197:E198"/>
    <mergeCell ref="F197:F198"/>
    <mergeCell ref="G197:G198"/>
    <mergeCell ref="H197:H198"/>
    <mergeCell ref="B199:C199"/>
    <mergeCell ref="B200:B202"/>
    <mergeCell ref="D200:D202"/>
    <mergeCell ref="E200:E202"/>
    <mergeCell ref="F200:F202"/>
    <mergeCell ref="A205:C205"/>
    <mergeCell ref="A206:C206"/>
    <mergeCell ref="A207:A211"/>
    <mergeCell ref="B207:C207"/>
    <mergeCell ref="B208:C208"/>
    <mergeCell ref="B209:C209"/>
    <mergeCell ref="B210:C210"/>
    <mergeCell ref="B211:C211"/>
    <mergeCell ref="A212:C212"/>
    <mergeCell ref="A213:A248"/>
    <mergeCell ref="B213:C213"/>
    <mergeCell ref="B214:C214"/>
    <mergeCell ref="D214:D215"/>
    <mergeCell ref="E214:E215"/>
    <mergeCell ref="F214:F215"/>
    <mergeCell ref="B215:C215"/>
    <mergeCell ref="B216:C216"/>
    <mergeCell ref="B217:C217"/>
    <mergeCell ref="D217:D218"/>
    <mergeCell ref="E217:E218"/>
    <mergeCell ref="F217:F218"/>
    <mergeCell ref="B218:C218"/>
    <mergeCell ref="B219:C219"/>
    <mergeCell ref="B220:C220"/>
    <mergeCell ref="D220:D221"/>
    <mergeCell ref="E220:E221"/>
    <mergeCell ref="F220:F221"/>
    <mergeCell ref="B221:C221"/>
    <mergeCell ref="B222:C222"/>
    <mergeCell ref="B223:C223"/>
    <mergeCell ref="D223:D224"/>
    <mergeCell ref="E223:E224"/>
    <mergeCell ref="F223:F224"/>
    <mergeCell ref="B224:C224"/>
    <mergeCell ref="B225:C225"/>
    <mergeCell ref="B226:C226"/>
    <mergeCell ref="D226:D227"/>
    <mergeCell ref="E226:E227"/>
    <mergeCell ref="F226:F227"/>
    <mergeCell ref="B227:C227"/>
    <mergeCell ref="B228:C228"/>
    <mergeCell ref="B229:C229"/>
    <mergeCell ref="D229:D230"/>
    <mergeCell ref="E229:E230"/>
    <mergeCell ref="F229:F230"/>
    <mergeCell ref="B230:C230"/>
    <mergeCell ref="B231:C231"/>
    <mergeCell ref="B232:C232"/>
    <mergeCell ref="D232:D233"/>
    <mergeCell ref="E232:E233"/>
    <mergeCell ref="F232:F233"/>
    <mergeCell ref="B233:C233"/>
    <mergeCell ref="B234:C234"/>
    <mergeCell ref="B235:C235"/>
    <mergeCell ref="D235:D236"/>
    <mergeCell ref="E235:E236"/>
    <mergeCell ref="F235:F236"/>
    <mergeCell ref="B236:C236"/>
    <mergeCell ref="B237:C237"/>
    <mergeCell ref="B238:C238"/>
    <mergeCell ref="D238:D239"/>
    <mergeCell ref="E238:E239"/>
    <mergeCell ref="F238:F239"/>
    <mergeCell ref="B239:C239"/>
    <mergeCell ref="B240:C240"/>
    <mergeCell ref="B241:C241"/>
    <mergeCell ref="D241:D242"/>
    <mergeCell ref="E241:E242"/>
    <mergeCell ref="F241:F242"/>
    <mergeCell ref="B242:C242"/>
    <mergeCell ref="B243:C243"/>
    <mergeCell ref="B244:C244"/>
    <mergeCell ref="D244:D245"/>
    <mergeCell ref="E244:E245"/>
    <mergeCell ref="F244:F245"/>
    <mergeCell ref="B245:C245"/>
    <mergeCell ref="B246:C246"/>
    <mergeCell ref="B247:C247"/>
    <mergeCell ref="D247:D248"/>
    <mergeCell ref="E247:E248"/>
    <mergeCell ref="F247:F248"/>
    <mergeCell ref="B248:C248"/>
    <mergeCell ref="A249:C249"/>
    <mergeCell ref="A250:A253"/>
    <mergeCell ref="B250:C250"/>
    <mergeCell ref="B251:C251"/>
    <mergeCell ref="B252:C252"/>
    <mergeCell ref="B253:C253"/>
    <mergeCell ref="B254:C254"/>
    <mergeCell ref="B255:B257"/>
    <mergeCell ref="D255:D257"/>
    <mergeCell ref="E255:E257"/>
    <mergeCell ref="F255:F257"/>
    <mergeCell ref="H255:H257"/>
    <mergeCell ref="A258:C258"/>
    <mergeCell ref="A261:C261"/>
    <mergeCell ref="A262:A289"/>
    <mergeCell ref="B262:C262"/>
    <mergeCell ref="B263:C263"/>
    <mergeCell ref="D263:D264"/>
    <mergeCell ref="E263:E264"/>
    <mergeCell ref="F263:F264"/>
    <mergeCell ref="B264:C264"/>
    <mergeCell ref="B265:C265"/>
    <mergeCell ref="B266:C266"/>
    <mergeCell ref="D266:D267"/>
    <mergeCell ref="E266:E267"/>
    <mergeCell ref="F266:F267"/>
    <mergeCell ref="B267:C267"/>
    <mergeCell ref="B268:C268"/>
    <mergeCell ref="B269:C269"/>
    <mergeCell ref="D269:D270"/>
    <mergeCell ref="E269:E270"/>
    <mergeCell ref="F269:F270"/>
    <mergeCell ref="B270:C270"/>
    <mergeCell ref="B271:C271"/>
    <mergeCell ref="B272:C272"/>
    <mergeCell ref="D272:D273"/>
    <mergeCell ref="E272:E273"/>
    <mergeCell ref="F272:F273"/>
    <mergeCell ref="B273:C273"/>
    <mergeCell ref="B274:C274"/>
    <mergeCell ref="B275:C275"/>
    <mergeCell ref="D275:D276"/>
    <mergeCell ref="E275:E276"/>
    <mergeCell ref="F275:F276"/>
    <mergeCell ref="B276:C276"/>
    <mergeCell ref="B277:C277"/>
    <mergeCell ref="B278:C278"/>
    <mergeCell ref="D278:D279"/>
    <mergeCell ref="E278:E279"/>
    <mergeCell ref="F278:F279"/>
    <mergeCell ref="B279:C279"/>
    <mergeCell ref="B280:C280"/>
    <mergeCell ref="B281:C281"/>
    <mergeCell ref="D281:D282"/>
    <mergeCell ref="E281:E282"/>
    <mergeCell ref="F281:F282"/>
    <mergeCell ref="B282:C282"/>
    <mergeCell ref="B283:C283"/>
    <mergeCell ref="B284:C284"/>
    <mergeCell ref="D284:D285"/>
    <mergeCell ref="E284:E285"/>
    <mergeCell ref="F284:F285"/>
    <mergeCell ref="B285:C285"/>
    <mergeCell ref="B286:C286"/>
    <mergeCell ref="B287:C287"/>
    <mergeCell ref="D287:D288"/>
    <mergeCell ref="E287:E288"/>
    <mergeCell ref="F287:F288"/>
    <mergeCell ref="B288:C288"/>
    <mergeCell ref="B289:C289"/>
    <mergeCell ref="A290:C290"/>
    <mergeCell ref="A291:A297"/>
    <mergeCell ref="B291:C291"/>
    <mergeCell ref="B292:B293"/>
    <mergeCell ref="D292:D293"/>
    <mergeCell ref="E292:E293"/>
    <mergeCell ref="F292:F293"/>
    <mergeCell ref="B294:C294"/>
    <mergeCell ref="B295:C295"/>
    <mergeCell ref="B296:C296"/>
    <mergeCell ref="B297:C297"/>
    <mergeCell ref="A298:C298"/>
    <mergeCell ref="A301:C301"/>
    <mergeCell ref="A302:A305"/>
    <mergeCell ref="B302:C302"/>
    <mergeCell ref="D302:D303"/>
    <mergeCell ref="E302:E303"/>
    <mergeCell ref="F302:F303"/>
    <mergeCell ref="G302:G303"/>
    <mergeCell ref="H302:H303"/>
    <mergeCell ref="B303:C303"/>
    <mergeCell ref="B304:C304"/>
    <mergeCell ref="D304:D305"/>
    <mergeCell ref="E304:E305"/>
    <mergeCell ref="F304:F305"/>
    <mergeCell ref="G304:G305"/>
    <mergeCell ref="H304:H305"/>
    <mergeCell ref="B305:C305"/>
    <mergeCell ref="A306:C306"/>
    <mergeCell ref="A307:A313"/>
    <mergeCell ref="B307:C307"/>
    <mergeCell ref="D307:D308"/>
    <mergeCell ref="E307:E308"/>
    <mergeCell ref="F307:F308"/>
    <mergeCell ref="B308:C308"/>
    <mergeCell ref="B309:C309"/>
    <mergeCell ref="B310:C310"/>
    <mergeCell ref="B311:B313"/>
    <mergeCell ref="D311:D313"/>
    <mergeCell ref="E311:E313"/>
    <mergeCell ref="F311:F313"/>
    <mergeCell ref="H311:H313"/>
    <mergeCell ref="A314:C314"/>
    <mergeCell ref="A317:C317"/>
    <mergeCell ref="A318:A328"/>
    <mergeCell ref="B318:C318"/>
    <mergeCell ref="B319:B321"/>
    <mergeCell ref="D319:D321"/>
    <mergeCell ref="E319:E321"/>
    <mergeCell ref="F319:F321"/>
    <mergeCell ref="G319:G321"/>
    <mergeCell ref="B322:C322"/>
    <mergeCell ref="B323:B327"/>
    <mergeCell ref="D323:D327"/>
    <mergeCell ref="E323:E327"/>
    <mergeCell ref="F323:F327"/>
    <mergeCell ref="G326:G327"/>
    <mergeCell ref="B328:C328"/>
    <mergeCell ref="A331:C331"/>
    <mergeCell ref="A332:A342"/>
    <mergeCell ref="B332:C332"/>
    <mergeCell ref="B333:B337"/>
    <mergeCell ref="C333:C335"/>
    <mergeCell ref="D333:D337"/>
    <mergeCell ref="E333:E337"/>
    <mergeCell ref="F333:F337"/>
    <mergeCell ref="G333:G337"/>
    <mergeCell ref="B338:C338"/>
    <mergeCell ref="B339:B340"/>
    <mergeCell ref="D339:D340"/>
    <mergeCell ref="E339:E340"/>
    <mergeCell ref="F339:F340"/>
    <mergeCell ref="B341:C341"/>
    <mergeCell ref="B342:C342"/>
    <mergeCell ref="A345:C345"/>
    <mergeCell ref="A346:C346"/>
    <mergeCell ref="A347:C347"/>
    <mergeCell ref="A348:C348"/>
    <mergeCell ref="A349:A353"/>
    <mergeCell ref="B349:C349"/>
    <mergeCell ref="D349:D353"/>
    <mergeCell ref="E349:E353"/>
    <mergeCell ref="F349:F353"/>
    <mergeCell ref="G349:G350"/>
    <mergeCell ref="H349:H350"/>
    <mergeCell ref="B350:C350"/>
    <mergeCell ref="B351:C351"/>
    <mergeCell ref="B352:C352"/>
    <mergeCell ref="B353:C353"/>
    <mergeCell ref="A354:C354"/>
    <mergeCell ref="A355:A358"/>
    <mergeCell ref="B355:C355"/>
    <mergeCell ref="D355:D358"/>
    <mergeCell ref="E355:E358"/>
    <mergeCell ref="F355:F358"/>
    <mergeCell ref="H355:H358"/>
    <mergeCell ref="B356:C356"/>
    <mergeCell ref="B357:C357"/>
    <mergeCell ref="B358:C358"/>
    <mergeCell ref="A361:C361"/>
    <mergeCell ref="A362:C362"/>
    <mergeCell ref="A363:C363"/>
    <mergeCell ref="A364:A365"/>
    <mergeCell ref="B364:C364"/>
    <mergeCell ref="D364:D365"/>
    <mergeCell ref="E364:E365"/>
    <mergeCell ref="F364:F365"/>
    <mergeCell ref="B365:C365"/>
    <mergeCell ref="A366:C366"/>
    <mergeCell ref="A367:A376"/>
    <mergeCell ref="B367:C367"/>
    <mergeCell ref="B368:B370"/>
    <mergeCell ref="D368:D370"/>
    <mergeCell ref="E368:E370"/>
    <mergeCell ref="F368:F370"/>
    <mergeCell ref="B371:C371"/>
    <mergeCell ref="B372:C372"/>
    <mergeCell ref="B373:C373"/>
    <mergeCell ref="B374:B375"/>
    <mergeCell ref="D374:D376"/>
    <mergeCell ref="E374:E376"/>
    <mergeCell ref="F374:F376"/>
    <mergeCell ref="B376:C376"/>
    <mergeCell ref="A377:C377"/>
    <mergeCell ref="A378:A389"/>
    <mergeCell ref="B378:C378"/>
    <mergeCell ref="D378:D382"/>
    <mergeCell ref="E378:E382"/>
    <mergeCell ref="F378:F382"/>
    <mergeCell ref="B379:C379"/>
    <mergeCell ref="B380:B381"/>
    <mergeCell ref="B382:C382"/>
    <mergeCell ref="B383:C383"/>
    <mergeCell ref="B384:B385"/>
    <mergeCell ref="D384:D385"/>
    <mergeCell ref="E384:E385"/>
    <mergeCell ref="F384:F385"/>
    <mergeCell ref="G384:G385"/>
    <mergeCell ref="B386:C386"/>
    <mergeCell ref="B387:C387"/>
    <mergeCell ref="B388:C388"/>
    <mergeCell ref="B389:C389"/>
    <mergeCell ref="A390:C390"/>
    <mergeCell ref="A391:A395"/>
    <mergeCell ref="B391:C391"/>
    <mergeCell ref="B392:B395"/>
    <mergeCell ref="C392:C394"/>
    <mergeCell ref="D392:D395"/>
    <mergeCell ref="E392:E395"/>
    <mergeCell ref="F392:F395"/>
    <mergeCell ref="G392:G395"/>
    <mergeCell ref="A398:C398"/>
    <mergeCell ref="A399:C399"/>
    <mergeCell ref="A400:C400"/>
    <mergeCell ref="B401:C401"/>
    <mergeCell ref="A402:C402"/>
    <mergeCell ref="A403:C403"/>
    <mergeCell ref="A404:C404"/>
    <mergeCell ref="A405:A407"/>
    <mergeCell ref="B405:C405"/>
    <mergeCell ref="B406:B407"/>
    <mergeCell ref="D406:D407"/>
    <mergeCell ref="E406:E407"/>
    <mergeCell ref="F406:F407"/>
    <mergeCell ref="A408:C408"/>
    <mergeCell ref="A409:C409"/>
    <mergeCell ref="A410:C410"/>
    <mergeCell ref="A411:C411"/>
  </mergeCells>
  <printOptions/>
  <pageMargins left="0" right="0" top="0.9840277777777777" bottom="0.39375000000000004" header="0.5118055555555555" footer="0.11805555555555555"/>
  <pageSetup firstPageNumber="1" useFirstPageNumber="1" horizontalDpi="300" verticalDpi="300" orientation="landscape" paperSize="9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:IV65536"/>
    </sheetView>
  </sheetViews>
  <sheetFormatPr defaultColWidth="9.00390625" defaultRowHeight="13.5" customHeight="1"/>
  <cols>
    <col min="1" max="1" width="4.125" style="0" customWidth="1"/>
    <col min="2" max="2" width="4.25390625" style="0" customWidth="1"/>
    <col min="3" max="3" width="2.25390625" style="0" customWidth="1"/>
    <col min="4" max="4" width="49.25390625" style="0" customWidth="1"/>
    <col min="5" max="5" width="19.125" style="0" customWidth="1"/>
    <col min="6" max="6" width="7.375" style="0" customWidth="1"/>
    <col min="7" max="7" width="11.125" style="0" customWidth="1"/>
    <col min="8" max="8" width="4.25390625" style="0" customWidth="1"/>
    <col min="10" max="10" width="8.75390625" style="0" customWidth="1"/>
  </cols>
  <sheetData>
    <row r="1" spans="1:11" ht="11.25" customHeight="1">
      <c r="A1" s="7"/>
      <c r="B1" s="7"/>
      <c r="C1" s="7"/>
      <c r="D1" s="490"/>
      <c r="E1" s="7"/>
      <c r="F1" s="1407"/>
      <c r="G1" s="1407"/>
      <c r="H1" s="491" t="s">
        <v>784</v>
      </c>
      <c r="I1" s="491"/>
      <c r="J1" s="491"/>
      <c r="K1" s="491"/>
    </row>
    <row r="2" spans="1:11" ht="9.75" customHeight="1">
      <c r="A2" s="7"/>
      <c r="B2" s="7"/>
      <c r="C2" s="7"/>
      <c r="D2" s="7"/>
      <c r="E2" s="491" t="s">
        <v>785</v>
      </c>
      <c r="F2" s="491"/>
      <c r="G2" s="491"/>
      <c r="H2" s="491"/>
      <c r="I2" s="491"/>
      <c r="J2" s="491"/>
      <c r="K2" s="491"/>
    </row>
    <row r="3" spans="1:11" ht="10.5" customHeight="1">
      <c r="A3" s="7"/>
      <c r="B3" s="7"/>
      <c r="C3" s="7"/>
      <c r="D3" s="7"/>
      <c r="E3" s="491" t="s">
        <v>786</v>
      </c>
      <c r="F3" s="491"/>
      <c r="G3" s="491"/>
      <c r="H3" s="491"/>
      <c r="I3" s="491"/>
      <c r="J3" s="491"/>
      <c r="K3" s="491"/>
    </row>
    <row r="4" spans="1:11" ht="10.5" customHeight="1">
      <c r="A4" s="491" t="s">
        <v>787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</row>
    <row r="5" spans="1:11" ht="10.5" customHeight="1">
      <c r="A5" s="7"/>
      <c r="B5" s="7"/>
      <c r="C5" s="7"/>
      <c r="D5" s="491" t="s">
        <v>4</v>
      </c>
      <c r="E5" s="491"/>
      <c r="F5" s="491"/>
      <c r="G5" s="491"/>
      <c r="H5" s="491"/>
      <c r="I5" s="491"/>
      <c r="J5" s="491"/>
      <c r="K5" s="491"/>
    </row>
    <row r="6" spans="1:11" ht="6.75" customHeight="1">
      <c r="A6" s="7"/>
      <c r="B6" s="7"/>
      <c r="C6" s="7"/>
      <c r="D6" s="7"/>
      <c r="E6" s="7"/>
      <c r="F6" s="1407"/>
      <c r="G6" s="1407"/>
      <c r="H6" s="1407"/>
      <c r="I6" s="7"/>
      <c r="J6" s="7"/>
      <c r="K6" s="7"/>
    </row>
    <row r="7" spans="1:11" ht="11.25" customHeight="1">
      <c r="A7" s="1408" t="s">
        <v>788</v>
      </c>
      <c r="B7" s="1408"/>
      <c r="C7" s="1408"/>
      <c r="D7" s="1408"/>
      <c r="E7" s="1408"/>
      <c r="F7" s="1408"/>
      <c r="G7" s="1408"/>
      <c r="H7" s="1408"/>
      <c r="I7" s="1408"/>
      <c r="J7" s="7"/>
      <c r="K7" s="7"/>
    </row>
    <row r="8" spans="1:11" ht="12" customHeight="1">
      <c r="A8" s="1408" t="s">
        <v>789</v>
      </c>
      <c r="B8" s="1408"/>
      <c r="C8" s="1408"/>
      <c r="D8" s="1408"/>
      <c r="E8" s="1408"/>
      <c r="F8" s="1408"/>
      <c r="G8" s="1408"/>
      <c r="H8" s="1408"/>
      <c r="I8" s="1408"/>
      <c r="J8" s="7"/>
      <c r="K8" s="7"/>
    </row>
    <row r="9" spans="1:11" ht="9.75" customHeight="1">
      <c r="A9" s="1409"/>
      <c r="B9" s="1409"/>
      <c r="C9" s="1409"/>
      <c r="D9" s="1409"/>
      <c r="E9" s="1409"/>
      <c r="F9" s="1410"/>
      <c r="G9" s="1410"/>
      <c r="H9" s="1410"/>
      <c r="I9" s="1410"/>
      <c r="J9" s="1411" t="s">
        <v>790</v>
      </c>
      <c r="K9" s="1411"/>
    </row>
    <row r="10" spans="1:11" ht="13.5" customHeight="1">
      <c r="A10" s="1412" t="s">
        <v>791</v>
      </c>
      <c r="B10" s="1412" t="s">
        <v>792</v>
      </c>
      <c r="C10" s="1413" t="s">
        <v>793</v>
      </c>
      <c r="D10" s="1413"/>
      <c r="E10" s="1414" t="s">
        <v>794</v>
      </c>
      <c r="F10" s="1415" t="s">
        <v>795</v>
      </c>
      <c r="G10" s="1414" t="s">
        <v>796</v>
      </c>
      <c r="H10" s="1416" t="s">
        <v>797</v>
      </c>
      <c r="I10" s="1417" t="s">
        <v>10</v>
      </c>
      <c r="J10" s="1417"/>
      <c r="K10" s="1417"/>
    </row>
    <row r="11" spans="1:11" ht="37.5" customHeight="1">
      <c r="A11" s="1412"/>
      <c r="B11" s="1412"/>
      <c r="C11" s="1413"/>
      <c r="D11" s="1413"/>
      <c r="E11" s="1414"/>
      <c r="F11" s="1415"/>
      <c r="G11" s="1414"/>
      <c r="H11" s="1416"/>
      <c r="I11" s="18" t="s">
        <v>798</v>
      </c>
      <c r="J11" s="19" t="s">
        <v>12</v>
      </c>
      <c r="K11" s="20" t="s">
        <v>13</v>
      </c>
    </row>
    <row r="12" spans="1:11" ht="22.5" customHeight="1">
      <c r="A12" s="1418">
        <v>1</v>
      </c>
      <c r="B12" s="1419"/>
      <c r="C12" s="1420" t="s">
        <v>799</v>
      </c>
      <c r="D12" s="1420"/>
      <c r="E12" s="1421" t="s">
        <v>800</v>
      </c>
      <c r="F12" s="1422" t="s">
        <v>801</v>
      </c>
      <c r="G12" s="1422"/>
      <c r="H12" s="1422"/>
      <c r="I12" s="1423">
        <f>I19+I20</f>
        <v>7126.1</v>
      </c>
      <c r="J12" s="1424">
        <f>J19+J20</f>
        <v>0</v>
      </c>
      <c r="K12" s="1425">
        <f>K19+K20</f>
        <v>7126.099999999999</v>
      </c>
    </row>
    <row r="13" spans="1:11" ht="15.75" customHeight="1">
      <c r="A13" s="1426" t="s">
        <v>281</v>
      </c>
      <c r="B13" s="1427" t="s">
        <v>802</v>
      </c>
      <c r="C13" s="1428" t="s">
        <v>281</v>
      </c>
      <c r="D13" s="1429" t="s">
        <v>803</v>
      </c>
      <c r="E13" s="1421"/>
      <c r="F13" s="1430" t="s">
        <v>804</v>
      </c>
      <c r="G13" s="1430" t="s">
        <v>805</v>
      </c>
      <c r="H13" s="1431" t="s">
        <v>445</v>
      </c>
      <c r="I13" s="1432">
        <v>938.2</v>
      </c>
      <c r="J13" s="1433"/>
      <c r="K13" s="1434">
        <f aca="true" t="shared" si="0" ref="K13:K18">K14</f>
        <v>938.2</v>
      </c>
    </row>
    <row r="14" spans="1:11" ht="13.5" customHeight="1">
      <c r="A14" s="1426"/>
      <c r="B14" s="1427"/>
      <c r="C14" s="1428"/>
      <c r="D14" s="1429"/>
      <c r="E14" s="1421"/>
      <c r="F14" s="909" t="s">
        <v>804</v>
      </c>
      <c r="G14" s="909" t="s">
        <v>806</v>
      </c>
      <c r="H14" s="1435" t="s">
        <v>500</v>
      </c>
      <c r="I14" s="1436">
        <v>0</v>
      </c>
      <c r="J14" s="1437"/>
      <c r="K14" s="1438">
        <f t="shared" si="0"/>
        <v>0</v>
      </c>
    </row>
    <row r="15" spans="1:11" ht="13.5" customHeight="1">
      <c r="A15" s="1426"/>
      <c r="B15" s="1427"/>
      <c r="C15" s="1428"/>
      <c r="D15" s="1429"/>
      <c r="E15" s="1421"/>
      <c r="F15" s="1226" t="s">
        <v>804</v>
      </c>
      <c r="G15" s="1226" t="s">
        <v>543</v>
      </c>
      <c r="H15" s="982" t="s">
        <v>534</v>
      </c>
      <c r="I15" s="1436">
        <v>1121.8</v>
      </c>
      <c r="J15" s="1437">
        <v>-406.2</v>
      </c>
      <c r="K15" s="1438">
        <f t="shared" si="0"/>
        <v>715.5999999999999</v>
      </c>
    </row>
    <row r="16" spans="1:11" ht="15" customHeight="1">
      <c r="A16" s="1426"/>
      <c r="B16" s="1427"/>
      <c r="C16" s="1428"/>
      <c r="D16" s="1429"/>
      <c r="E16" s="1421"/>
      <c r="F16" s="1226" t="s">
        <v>804</v>
      </c>
      <c r="G16" s="909" t="s">
        <v>807</v>
      </c>
      <c r="H16" s="1272" t="s">
        <v>445</v>
      </c>
      <c r="I16" s="1439">
        <v>1039.7</v>
      </c>
      <c r="J16" s="1440">
        <v>372</v>
      </c>
      <c r="K16" s="1441">
        <f t="shared" si="0"/>
        <v>1411.7</v>
      </c>
    </row>
    <row r="17" spans="1:11" ht="12.75" customHeight="1">
      <c r="A17" s="1426"/>
      <c r="B17" s="1427"/>
      <c r="C17" s="1428"/>
      <c r="D17" s="1429"/>
      <c r="E17" s="1421"/>
      <c r="F17" s="1226" t="s">
        <v>804</v>
      </c>
      <c r="G17" s="990" t="s">
        <v>808</v>
      </c>
      <c r="H17" s="1272" t="s">
        <v>445</v>
      </c>
      <c r="I17" s="1439">
        <v>4026.4</v>
      </c>
      <c r="J17" s="1440"/>
      <c r="K17" s="1441">
        <f t="shared" si="0"/>
        <v>4026.4</v>
      </c>
    </row>
    <row r="18" spans="1:11" ht="12.75" customHeight="1">
      <c r="A18" s="1426"/>
      <c r="B18" s="1427"/>
      <c r="C18" s="1428"/>
      <c r="D18" s="1429"/>
      <c r="E18" s="1421"/>
      <c r="F18" s="1226" t="s">
        <v>804</v>
      </c>
      <c r="G18" s="990" t="s">
        <v>809</v>
      </c>
      <c r="H18" s="1272" t="s">
        <v>534</v>
      </c>
      <c r="I18" s="1439">
        <v>0</v>
      </c>
      <c r="J18" s="1440"/>
      <c r="K18" s="1441">
        <f t="shared" si="0"/>
        <v>0</v>
      </c>
    </row>
    <row r="19" spans="1:11" ht="15" customHeight="1">
      <c r="A19" s="1426"/>
      <c r="B19" s="1427"/>
      <c r="C19" s="1428"/>
      <c r="D19" s="1429"/>
      <c r="E19" s="1421"/>
      <c r="F19" s="1442" t="s">
        <v>810</v>
      </c>
      <c r="G19" s="1442"/>
      <c r="H19" s="1442"/>
      <c r="I19" s="1443">
        <f>I13+I14+I15+I16+I17+I18</f>
        <v>7126.1</v>
      </c>
      <c r="J19" s="1444">
        <f>J13+J14+J15+J16+J17+J18</f>
        <v>-34.19999999999999</v>
      </c>
      <c r="K19" s="1445">
        <f>K13+K14+K15+K16+K17+K18</f>
        <v>7091.9</v>
      </c>
    </row>
    <row r="20" spans="1:11" ht="22.5" customHeight="1">
      <c r="A20" s="1426"/>
      <c r="B20" s="1446" t="s">
        <v>811</v>
      </c>
      <c r="C20" s="1428"/>
      <c r="D20" s="1447" t="s">
        <v>812</v>
      </c>
      <c r="E20" s="1421"/>
      <c r="F20" s="854" t="s">
        <v>804</v>
      </c>
      <c r="G20" s="1448" t="s">
        <v>537</v>
      </c>
      <c r="H20" s="1449" t="s">
        <v>445</v>
      </c>
      <c r="I20" s="1450">
        <v>0</v>
      </c>
      <c r="J20" s="1451">
        <v>34.2</v>
      </c>
      <c r="K20" s="1452">
        <f>I20+J20</f>
        <v>34.2</v>
      </c>
    </row>
    <row r="21" spans="1:11" ht="21.75" customHeight="1">
      <c r="A21" s="1418">
        <v>2</v>
      </c>
      <c r="B21" s="1419"/>
      <c r="C21" s="1420" t="s">
        <v>813</v>
      </c>
      <c r="D21" s="1420"/>
      <c r="E21" s="1421" t="s">
        <v>814</v>
      </c>
      <c r="F21" s="1422" t="s">
        <v>815</v>
      </c>
      <c r="G21" s="1422"/>
      <c r="H21" s="1422"/>
      <c r="I21" s="1453">
        <f>I22+I30+I31</f>
        <v>13293</v>
      </c>
      <c r="J21" s="1454">
        <f>J22+J30+J31</f>
        <v>0</v>
      </c>
      <c r="K21" s="1455">
        <f>K22+K30+K31</f>
        <v>13293</v>
      </c>
    </row>
    <row r="22" spans="1:11" ht="21" customHeight="1">
      <c r="A22" s="1456" t="s">
        <v>281</v>
      </c>
      <c r="B22" s="1427" t="s">
        <v>816</v>
      </c>
      <c r="C22" s="1457" t="s">
        <v>281</v>
      </c>
      <c r="D22" s="1429" t="s">
        <v>817</v>
      </c>
      <c r="E22" s="1421"/>
      <c r="F22" s="1370" t="s">
        <v>818</v>
      </c>
      <c r="G22" s="1370" t="s">
        <v>819</v>
      </c>
      <c r="H22" s="1458" t="s">
        <v>429</v>
      </c>
      <c r="I22" s="1459">
        <v>0</v>
      </c>
      <c r="J22" s="1460"/>
      <c r="K22" s="1461">
        <f aca="true" t="shared" si="1" ref="K22:K29">K23</f>
        <v>0</v>
      </c>
    </row>
    <row r="23" spans="1:11" ht="15.75" customHeight="1">
      <c r="A23" s="1456"/>
      <c r="B23" s="1462" t="s">
        <v>820</v>
      </c>
      <c r="C23" s="1457"/>
      <c r="D23" s="1463" t="s">
        <v>821</v>
      </c>
      <c r="E23" s="1421"/>
      <c r="F23" s="1430" t="s">
        <v>822</v>
      </c>
      <c r="G23" s="1430" t="s">
        <v>571</v>
      </c>
      <c r="H23" s="1464" t="s">
        <v>445</v>
      </c>
      <c r="I23" s="1465">
        <v>6399</v>
      </c>
      <c r="J23" s="1466"/>
      <c r="K23" s="1467">
        <f t="shared" si="1"/>
        <v>6399</v>
      </c>
    </row>
    <row r="24" spans="1:11" ht="16.5" customHeight="1">
      <c r="A24" s="1456"/>
      <c r="B24" s="1462"/>
      <c r="C24" s="1457"/>
      <c r="D24" s="1463"/>
      <c r="E24" s="1421"/>
      <c r="F24" s="1430"/>
      <c r="G24" s="1430"/>
      <c r="H24" s="1464" t="s">
        <v>493</v>
      </c>
      <c r="I24" s="1436">
        <v>0</v>
      </c>
      <c r="J24" s="1437"/>
      <c r="K24" s="1438">
        <f t="shared" si="1"/>
        <v>0</v>
      </c>
    </row>
    <row r="25" spans="1:11" ht="18" customHeight="1">
      <c r="A25" s="1456"/>
      <c r="B25" s="1462"/>
      <c r="C25" s="1457"/>
      <c r="D25" s="1463"/>
      <c r="E25" s="1421"/>
      <c r="F25" s="1430"/>
      <c r="G25" s="1430"/>
      <c r="H25" s="1468" t="s">
        <v>458</v>
      </c>
      <c r="I25" s="1436">
        <v>0</v>
      </c>
      <c r="J25" s="1437">
        <v>216.5</v>
      </c>
      <c r="K25" s="1438">
        <f t="shared" si="1"/>
        <v>216.5</v>
      </c>
    </row>
    <row r="26" spans="1:11" ht="15" customHeight="1">
      <c r="A26" s="1456"/>
      <c r="B26" s="1462"/>
      <c r="C26" s="1457"/>
      <c r="D26" s="1463"/>
      <c r="E26" s="1421"/>
      <c r="F26" s="909" t="s">
        <v>823</v>
      </c>
      <c r="G26" s="909" t="s">
        <v>577</v>
      </c>
      <c r="H26" s="1469" t="s">
        <v>445</v>
      </c>
      <c r="I26" s="1436">
        <v>1979</v>
      </c>
      <c r="J26" s="1437"/>
      <c r="K26" s="1438">
        <f t="shared" si="1"/>
        <v>1979</v>
      </c>
    </row>
    <row r="27" spans="1:11" ht="14.25" customHeight="1">
      <c r="A27" s="1456"/>
      <c r="B27" s="1462"/>
      <c r="C27" s="1457"/>
      <c r="D27" s="1463"/>
      <c r="E27" s="1421"/>
      <c r="F27" s="909" t="s">
        <v>822</v>
      </c>
      <c r="G27" s="909" t="s">
        <v>581</v>
      </c>
      <c r="H27" s="1469" t="s">
        <v>445</v>
      </c>
      <c r="I27" s="1436">
        <v>1382.8</v>
      </c>
      <c r="J27" s="1437">
        <v>-216.5</v>
      </c>
      <c r="K27" s="1438">
        <f t="shared" si="1"/>
        <v>1166.3</v>
      </c>
    </row>
    <row r="28" spans="1:11" ht="14.25" customHeight="1">
      <c r="A28" s="1456"/>
      <c r="B28" s="1462"/>
      <c r="C28" s="1457"/>
      <c r="D28" s="1463"/>
      <c r="E28" s="1421"/>
      <c r="F28" s="909"/>
      <c r="G28" s="909"/>
      <c r="H28" s="1470" t="s">
        <v>534</v>
      </c>
      <c r="I28" s="1439">
        <v>1969.2</v>
      </c>
      <c r="J28" s="1440"/>
      <c r="K28" s="1441">
        <f t="shared" si="1"/>
        <v>1969.2</v>
      </c>
    </row>
    <row r="29" spans="1:11" ht="13.5" customHeight="1">
      <c r="A29" s="1456"/>
      <c r="B29" s="1462"/>
      <c r="C29" s="1457"/>
      <c r="D29" s="1463"/>
      <c r="E29" s="1421"/>
      <c r="F29" s="1226" t="s">
        <v>822</v>
      </c>
      <c r="G29" s="1226" t="s">
        <v>587</v>
      </c>
      <c r="H29" s="1470" t="s">
        <v>445</v>
      </c>
      <c r="I29" s="1439">
        <v>1563</v>
      </c>
      <c r="J29" s="1440"/>
      <c r="K29" s="1441">
        <f t="shared" si="1"/>
        <v>1563</v>
      </c>
    </row>
    <row r="30" spans="1:11" ht="10.5" customHeight="1">
      <c r="A30" s="1456"/>
      <c r="B30" s="1462"/>
      <c r="C30" s="1457"/>
      <c r="D30" s="1463"/>
      <c r="E30" s="1421"/>
      <c r="F30" s="1442" t="s">
        <v>824</v>
      </c>
      <c r="G30" s="1442"/>
      <c r="H30" s="1442"/>
      <c r="I30" s="1443">
        <f>I23+I24+I25+I26+I27+I28+I29</f>
        <v>13293</v>
      </c>
      <c r="J30" s="1444">
        <f>J23+J24+J25+J26+J27+J28+J29</f>
        <v>0</v>
      </c>
      <c r="K30" s="1445">
        <f>K23+K24+K25+K26+K27+K28+K29</f>
        <v>13293</v>
      </c>
    </row>
    <row r="31" spans="1:11" ht="21.75" customHeight="1">
      <c r="A31" s="1456"/>
      <c r="B31" s="1471" t="s">
        <v>825</v>
      </c>
      <c r="C31" s="1457"/>
      <c r="D31" s="1472" t="s">
        <v>826</v>
      </c>
      <c r="E31" s="1421"/>
      <c r="F31" s="1473" t="s">
        <v>822</v>
      </c>
      <c r="G31" s="1473" t="s">
        <v>827</v>
      </c>
      <c r="H31" s="1474" t="s">
        <v>445</v>
      </c>
      <c r="I31" s="1475">
        <v>0</v>
      </c>
      <c r="J31" s="1476"/>
      <c r="K31" s="1477">
        <f>I31+J31</f>
        <v>0</v>
      </c>
    </row>
    <row r="32" spans="1:11" ht="31.5" customHeight="1">
      <c r="A32" s="1478">
        <v>3</v>
      </c>
      <c r="B32" s="1479" t="s">
        <v>494</v>
      </c>
      <c r="C32" s="1479"/>
      <c r="D32" s="1479"/>
      <c r="E32" s="1421" t="s">
        <v>828</v>
      </c>
      <c r="F32" s="1480" t="s">
        <v>829</v>
      </c>
      <c r="G32" s="1481" t="s">
        <v>495</v>
      </c>
      <c r="H32" s="1482" t="s">
        <v>830</v>
      </c>
      <c r="I32" s="1483">
        <v>62.4</v>
      </c>
      <c r="J32" s="1484"/>
      <c r="K32" s="1485">
        <f>I32+J32</f>
        <v>62.4</v>
      </c>
    </row>
    <row r="33" spans="1:11" ht="32.25" customHeight="1">
      <c r="A33" s="1478">
        <v>4</v>
      </c>
      <c r="B33" s="1486"/>
      <c r="C33" s="1479" t="s">
        <v>601</v>
      </c>
      <c r="D33" s="1479"/>
      <c r="E33" s="1421" t="s">
        <v>831</v>
      </c>
      <c r="F33" s="1481" t="s">
        <v>832</v>
      </c>
      <c r="G33" s="1481" t="s">
        <v>602</v>
      </c>
      <c r="H33" s="1487" t="s">
        <v>445</v>
      </c>
      <c r="I33" s="1488">
        <v>600</v>
      </c>
      <c r="J33" s="1489">
        <v>3142.1</v>
      </c>
      <c r="K33" s="1490">
        <f>I33+J33</f>
        <v>3742.1</v>
      </c>
    </row>
    <row r="34" spans="1:11" ht="22.5" customHeight="1">
      <c r="A34" s="1491">
        <v>5</v>
      </c>
      <c r="B34" s="1492"/>
      <c r="C34" s="1493" t="s">
        <v>833</v>
      </c>
      <c r="D34" s="1493"/>
      <c r="E34" s="1494" t="s">
        <v>834</v>
      </c>
      <c r="F34" s="1422" t="s">
        <v>835</v>
      </c>
      <c r="G34" s="1422"/>
      <c r="H34" s="1422"/>
      <c r="I34" s="1495">
        <f>I35+I36+I37</f>
        <v>3733</v>
      </c>
      <c r="J34" s="1496">
        <f>J35+J36+J37</f>
        <v>0</v>
      </c>
      <c r="K34" s="1497">
        <f>K35+K36+K37</f>
        <v>3733</v>
      </c>
    </row>
    <row r="35" spans="1:11" ht="22.5" customHeight="1">
      <c r="A35" s="1498" t="s">
        <v>281</v>
      </c>
      <c r="B35" s="1499" t="s">
        <v>836</v>
      </c>
      <c r="C35" s="1500" t="s">
        <v>281</v>
      </c>
      <c r="D35" s="1501" t="s">
        <v>837</v>
      </c>
      <c r="E35" s="1494"/>
      <c r="F35" s="1430" t="s">
        <v>838</v>
      </c>
      <c r="G35" s="1430" t="s">
        <v>640</v>
      </c>
      <c r="H35" s="1502" t="s">
        <v>638</v>
      </c>
      <c r="I35" s="1432">
        <v>1859.6</v>
      </c>
      <c r="J35" s="1433"/>
      <c r="K35" s="1434">
        <f>I35+J35</f>
        <v>1859.6</v>
      </c>
    </row>
    <row r="36" spans="1:11" ht="21.75" customHeight="1">
      <c r="A36" s="1498"/>
      <c r="B36" s="1503" t="s">
        <v>839</v>
      </c>
      <c r="C36" s="1500"/>
      <c r="D36" s="853" t="s">
        <v>840</v>
      </c>
      <c r="E36" s="1494"/>
      <c r="F36" s="909" t="s">
        <v>841</v>
      </c>
      <c r="G36" s="909" t="s">
        <v>670</v>
      </c>
      <c r="H36" s="1469" t="s">
        <v>638</v>
      </c>
      <c r="I36" s="1436">
        <v>1501.4</v>
      </c>
      <c r="J36" s="1437"/>
      <c r="K36" s="1438">
        <f>I36+J36</f>
        <v>1501.4</v>
      </c>
    </row>
    <row r="37" spans="1:11" ht="22.5" customHeight="1">
      <c r="A37" s="1498"/>
      <c r="B37" s="1504" t="s">
        <v>842</v>
      </c>
      <c r="C37" s="1500"/>
      <c r="D37" s="1505" t="s">
        <v>843</v>
      </c>
      <c r="E37" s="1494"/>
      <c r="F37" s="1226" t="s">
        <v>841</v>
      </c>
      <c r="G37" s="1226" t="s">
        <v>682</v>
      </c>
      <c r="H37" s="1470" t="s">
        <v>638</v>
      </c>
      <c r="I37" s="1439">
        <v>372</v>
      </c>
      <c r="J37" s="1440"/>
      <c r="K37" s="1441">
        <f>I37+J37</f>
        <v>372</v>
      </c>
    </row>
    <row r="38" spans="1:11" ht="21.75" customHeight="1">
      <c r="A38" s="1418">
        <v>6</v>
      </c>
      <c r="B38" s="1419"/>
      <c r="C38" s="1420" t="s">
        <v>844</v>
      </c>
      <c r="D38" s="1420"/>
      <c r="E38" s="1421" t="s">
        <v>845</v>
      </c>
      <c r="F38" s="1422" t="s">
        <v>846</v>
      </c>
      <c r="G38" s="1422"/>
      <c r="H38" s="1422"/>
      <c r="I38" s="1453">
        <f>I42+I43+I44</f>
        <v>2889</v>
      </c>
      <c r="J38" s="1454">
        <f>J42+J43+J44</f>
        <v>0</v>
      </c>
      <c r="K38" s="1455">
        <f>K42+K43+K44</f>
        <v>2889</v>
      </c>
    </row>
    <row r="39" spans="1:11" ht="12.75" customHeight="1">
      <c r="A39" s="852" t="s">
        <v>281</v>
      </c>
      <c r="B39" s="1427" t="s">
        <v>847</v>
      </c>
      <c r="C39" s="1506" t="s">
        <v>281</v>
      </c>
      <c r="D39" s="1507" t="s">
        <v>848</v>
      </c>
      <c r="E39" s="1421"/>
      <c r="F39" s="1430" t="s">
        <v>849</v>
      </c>
      <c r="G39" s="1430" t="s">
        <v>688</v>
      </c>
      <c r="H39" s="1502" t="s">
        <v>445</v>
      </c>
      <c r="I39" s="1508">
        <v>295</v>
      </c>
      <c r="J39" s="1509"/>
      <c r="K39" s="1510">
        <f>I39+J39</f>
        <v>295</v>
      </c>
    </row>
    <row r="40" spans="1:11" ht="13.5" customHeight="1">
      <c r="A40" s="852"/>
      <c r="B40" s="1427"/>
      <c r="C40" s="1506"/>
      <c r="D40" s="1507"/>
      <c r="E40" s="1421"/>
      <c r="F40" s="1430"/>
      <c r="G40" s="1430"/>
      <c r="H40" s="1469" t="s">
        <v>489</v>
      </c>
      <c r="I40" s="1511">
        <v>173</v>
      </c>
      <c r="J40" s="1512"/>
      <c r="K40" s="1513">
        <f>I40+J40</f>
        <v>173</v>
      </c>
    </row>
    <row r="41" spans="1:11" ht="13.5" customHeight="1">
      <c r="A41" s="852"/>
      <c r="B41" s="1427"/>
      <c r="C41" s="1506"/>
      <c r="D41" s="1507"/>
      <c r="E41" s="1421"/>
      <c r="F41" s="1430"/>
      <c r="G41" s="1430"/>
      <c r="H41" s="1469" t="s">
        <v>491</v>
      </c>
      <c r="I41" s="1511">
        <v>189</v>
      </c>
      <c r="J41" s="1512"/>
      <c r="K41" s="1513">
        <f>I41+J41</f>
        <v>189</v>
      </c>
    </row>
    <row r="42" spans="1:11" ht="13.5" customHeight="1">
      <c r="A42" s="852"/>
      <c r="B42" s="1427"/>
      <c r="C42" s="1506"/>
      <c r="D42" s="1507"/>
      <c r="E42" s="1421"/>
      <c r="F42" s="1442" t="s">
        <v>850</v>
      </c>
      <c r="G42" s="1442"/>
      <c r="H42" s="1442"/>
      <c r="I42" s="1443">
        <f>I39+I40+I41</f>
        <v>657</v>
      </c>
      <c r="J42" s="1444">
        <f>J39+J40+J41</f>
        <v>0</v>
      </c>
      <c r="K42" s="1445">
        <f>K39+K40+K41</f>
        <v>657</v>
      </c>
    </row>
    <row r="43" spans="1:11" ht="33" customHeight="1">
      <c r="A43" s="852"/>
      <c r="B43" s="1427" t="s">
        <v>851</v>
      </c>
      <c r="C43" s="1506"/>
      <c r="D43" s="1507" t="s">
        <v>699</v>
      </c>
      <c r="E43" s="1421"/>
      <c r="F43" s="1370" t="s">
        <v>849</v>
      </c>
      <c r="G43" s="1370" t="s">
        <v>700</v>
      </c>
      <c r="H43" s="1458" t="s">
        <v>445</v>
      </c>
      <c r="I43" s="1459">
        <v>50</v>
      </c>
      <c r="J43" s="1460"/>
      <c r="K43" s="1461">
        <f>I43+J43</f>
        <v>50</v>
      </c>
    </row>
    <row r="44" spans="1:11" ht="23.25" customHeight="1">
      <c r="A44" s="852"/>
      <c r="B44" s="1471" t="s">
        <v>852</v>
      </c>
      <c r="C44" s="1506"/>
      <c r="D44" s="1514" t="s">
        <v>853</v>
      </c>
      <c r="E44" s="1421"/>
      <c r="F44" s="1335" t="s">
        <v>854</v>
      </c>
      <c r="G44" s="1335" t="s">
        <v>737</v>
      </c>
      <c r="H44" s="1515" t="s">
        <v>738</v>
      </c>
      <c r="I44" s="1516">
        <v>2182</v>
      </c>
      <c r="J44" s="1517"/>
      <c r="K44" s="1518">
        <f>I44+J44</f>
        <v>2182</v>
      </c>
    </row>
    <row r="45" spans="1:11" ht="33" customHeight="1">
      <c r="A45" s="1519">
        <v>7</v>
      </c>
      <c r="B45" s="1520"/>
      <c r="C45" s="1420" t="s">
        <v>855</v>
      </c>
      <c r="D45" s="1420"/>
      <c r="E45" s="1421" t="s">
        <v>856</v>
      </c>
      <c r="F45" s="1422" t="s">
        <v>857</v>
      </c>
      <c r="G45" s="1422"/>
      <c r="H45" s="1422"/>
      <c r="I45" s="1453">
        <f>I46+I47</f>
        <v>79</v>
      </c>
      <c r="J45" s="1454">
        <f>J46+J47</f>
        <v>0</v>
      </c>
      <c r="K45" s="1455">
        <f>K46+K47</f>
        <v>79</v>
      </c>
    </row>
    <row r="46" spans="1:11" ht="21.75" customHeight="1">
      <c r="A46" s="1521" t="s">
        <v>680</v>
      </c>
      <c r="B46" s="1522" t="s">
        <v>858</v>
      </c>
      <c r="C46" s="1523" t="s">
        <v>680</v>
      </c>
      <c r="D46" s="1524" t="s">
        <v>859</v>
      </c>
      <c r="E46" s="1421"/>
      <c r="F46" s="1525" t="s">
        <v>860</v>
      </c>
      <c r="G46" s="1525" t="s">
        <v>861</v>
      </c>
      <c r="H46" s="1464" t="s">
        <v>638</v>
      </c>
      <c r="I46" s="1526">
        <v>49</v>
      </c>
      <c r="J46" s="1527"/>
      <c r="K46" s="1528">
        <f>I46+J46</f>
        <v>49</v>
      </c>
    </row>
    <row r="47" spans="1:11" ht="22.5" customHeight="1">
      <c r="A47" s="1521"/>
      <c r="B47" s="1529" t="s">
        <v>862</v>
      </c>
      <c r="C47" s="1523"/>
      <c r="D47" s="1530" t="s">
        <v>863</v>
      </c>
      <c r="E47" s="1421"/>
      <c r="F47" s="1226" t="s">
        <v>822</v>
      </c>
      <c r="G47" s="1226" t="s">
        <v>864</v>
      </c>
      <c r="H47" s="1470" t="s">
        <v>445</v>
      </c>
      <c r="I47" s="1531">
        <v>30</v>
      </c>
      <c r="J47" s="1532"/>
      <c r="K47" s="1533">
        <f>I47+J47</f>
        <v>30</v>
      </c>
    </row>
    <row r="48" spans="1:11" ht="15.75" customHeight="1">
      <c r="A48" s="1534">
        <v>8</v>
      </c>
      <c r="B48" s="1535" t="s">
        <v>865</v>
      </c>
      <c r="C48" s="1535"/>
      <c r="D48" s="1535"/>
      <c r="E48" s="1421" t="s">
        <v>866</v>
      </c>
      <c r="F48" s="1422" t="s">
        <v>867</v>
      </c>
      <c r="G48" s="1422"/>
      <c r="H48" s="1422"/>
      <c r="I48" s="1423">
        <f>I49+I50</f>
        <v>3000</v>
      </c>
      <c r="J48" s="1424">
        <f>J49+J50</f>
        <v>0</v>
      </c>
      <c r="K48" s="1425">
        <f>K49+K50</f>
        <v>3000</v>
      </c>
    </row>
    <row r="49" spans="1:11" ht="14.25" customHeight="1">
      <c r="A49" s="1534"/>
      <c r="B49" s="1535"/>
      <c r="C49" s="1535"/>
      <c r="D49" s="1535"/>
      <c r="E49" s="1421"/>
      <c r="F49" s="1525" t="s">
        <v>849</v>
      </c>
      <c r="G49" s="1536" t="s">
        <v>696</v>
      </c>
      <c r="H49" s="1464" t="s">
        <v>515</v>
      </c>
      <c r="I49" s="1526">
        <v>770.8</v>
      </c>
      <c r="J49" s="1537"/>
      <c r="K49" s="1528">
        <f>I49+J49</f>
        <v>770.8</v>
      </c>
    </row>
    <row r="50" spans="1:11" ht="15" customHeight="1">
      <c r="A50" s="1534"/>
      <c r="B50" s="1535"/>
      <c r="C50" s="1535"/>
      <c r="D50" s="1535"/>
      <c r="E50" s="1421"/>
      <c r="F50" s="1473" t="s">
        <v>868</v>
      </c>
      <c r="G50" s="1536"/>
      <c r="H50" s="1474" t="s">
        <v>638</v>
      </c>
      <c r="I50" s="1531">
        <v>2229.2</v>
      </c>
      <c r="J50" s="1538"/>
      <c r="K50" s="1533">
        <f>I50+J50</f>
        <v>2229.2</v>
      </c>
    </row>
    <row r="51" spans="1:11" ht="14.25" customHeight="1">
      <c r="A51" s="1534">
        <v>9</v>
      </c>
      <c r="B51" s="1535" t="s">
        <v>869</v>
      </c>
      <c r="C51" s="1535"/>
      <c r="D51" s="1535"/>
      <c r="E51" s="1421" t="s">
        <v>870</v>
      </c>
      <c r="F51" s="1422" t="s">
        <v>871</v>
      </c>
      <c r="G51" s="1422"/>
      <c r="H51" s="1422"/>
      <c r="I51" s="1423">
        <f>I52+I53</f>
        <v>175</v>
      </c>
      <c r="J51" s="1424">
        <f>J52+J53</f>
        <v>-52.3</v>
      </c>
      <c r="K51" s="1425">
        <f>K52+K53</f>
        <v>122.7</v>
      </c>
    </row>
    <row r="52" spans="1:11" ht="16.5" customHeight="1">
      <c r="A52" s="1534"/>
      <c r="B52" s="1535"/>
      <c r="C52" s="1535"/>
      <c r="D52" s="1535"/>
      <c r="E52" s="1421"/>
      <c r="F52" s="1525" t="s">
        <v>872</v>
      </c>
      <c r="G52" s="854" t="s">
        <v>647</v>
      </c>
      <c r="H52" s="1464" t="s">
        <v>638</v>
      </c>
      <c r="I52" s="1526">
        <v>150</v>
      </c>
      <c r="J52" s="1527">
        <v>-52.3</v>
      </c>
      <c r="K52" s="1528">
        <f aca="true" t="shared" si="2" ref="K52:K58">K55</f>
        <v>97.7</v>
      </c>
    </row>
    <row r="53" spans="1:11" ht="13.5" customHeight="1">
      <c r="A53" s="1534"/>
      <c r="B53" s="1535"/>
      <c r="C53" s="1535"/>
      <c r="D53" s="1535"/>
      <c r="E53" s="1421"/>
      <c r="F53" s="1473" t="s">
        <v>873</v>
      </c>
      <c r="G53" s="854"/>
      <c r="H53" s="1474" t="s">
        <v>638</v>
      </c>
      <c r="I53" s="1531">
        <v>25</v>
      </c>
      <c r="J53" s="1532"/>
      <c r="K53" s="1533">
        <f t="shared" si="2"/>
        <v>25</v>
      </c>
    </row>
    <row r="54" spans="1:11" ht="31.5" customHeight="1">
      <c r="A54" s="1534" t="s">
        <v>874</v>
      </c>
      <c r="B54" s="1479" t="s">
        <v>875</v>
      </c>
      <c r="C54" s="1479"/>
      <c r="D54" s="1479"/>
      <c r="E54" s="1421" t="s">
        <v>876</v>
      </c>
      <c r="F54" s="1480" t="s">
        <v>877</v>
      </c>
      <c r="G54" s="1480" t="s">
        <v>514</v>
      </c>
      <c r="H54" s="1482" t="s">
        <v>515</v>
      </c>
      <c r="I54" s="1483">
        <v>15</v>
      </c>
      <c r="J54" s="1484"/>
      <c r="K54" s="1539">
        <f t="shared" si="2"/>
        <v>15</v>
      </c>
    </row>
    <row r="55" spans="1:11" ht="31.5" customHeight="1">
      <c r="A55" s="1534" t="s">
        <v>878</v>
      </c>
      <c r="B55" s="1479" t="s">
        <v>879</v>
      </c>
      <c r="C55" s="1479"/>
      <c r="D55" s="1479"/>
      <c r="E55" s="1421" t="s">
        <v>880</v>
      </c>
      <c r="F55" s="1481" t="s">
        <v>818</v>
      </c>
      <c r="G55" s="1481" t="s">
        <v>881</v>
      </c>
      <c r="H55" s="1482" t="s">
        <v>552</v>
      </c>
      <c r="I55" s="1483">
        <v>130</v>
      </c>
      <c r="J55" s="1484"/>
      <c r="K55" s="1485">
        <f t="shared" si="2"/>
        <v>130</v>
      </c>
    </row>
    <row r="56" spans="1:11" ht="13.5" customHeight="1">
      <c r="A56" s="1534" t="s">
        <v>882</v>
      </c>
      <c r="B56" s="1479" t="s">
        <v>883</v>
      </c>
      <c r="C56" s="1479"/>
      <c r="D56" s="1479"/>
      <c r="E56" s="1540" t="s">
        <v>884</v>
      </c>
      <c r="F56" s="1541" t="s">
        <v>885</v>
      </c>
      <c r="G56" s="1542" t="s">
        <v>568</v>
      </c>
      <c r="H56" s="1543" t="s">
        <v>445</v>
      </c>
      <c r="I56" s="1544">
        <v>125.3</v>
      </c>
      <c r="J56" s="1545">
        <v>-125.3</v>
      </c>
      <c r="K56" s="1546">
        <f t="shared" si="2"/>
        <v>0</v>
      </c>
    </row>
    <row r="57" spans="1:11" ht="33" customHeight="1">
      <c r="A57" s="1534"/>
      <c r="B57" s="1479"/>
      <c r="C57" s="1479"/>
      <c r="D57" s="1479"/>
      <c r="E57" s="1547" t="s">
        <v>886</v>
      </c>
      <c r="F57" s="1473" t="s">
        <v>822</v>
      </c>
      <c r="G57" s="1548" t="s">
        <v>887</v>
      </c>
      <c r="H57" s="1549" t="s">
        <v>445</v>
      </c>
      <c r="I57" s="1531">
        <v>0</v>
      </c>
      <c r="J57" s="1538">
        <v>125.3</v>
      </c>
      <c r="K57" s="1533">
        <f t="shared" si="2"/>
        <v>125.3</v>
      </c>
    </row>
    <row r="58" spans="1:11" ht="13.5" customHeight="1">
      <c r="A58" s="1534" t="s">
        <v>888</v>
      </c>
      <c r="B58" s="1550" t="s">
        <v>889</v>
      </c>
      <c r="C58" s="1550"/>
      <c r="D58" s="1550"/>
      <c r="E58" s="1540" t="s">
        <v>884</v>
      </c>
      <c r="F58" s="1541" t="s">
        <v>822</v>
      </c>
      <c r="G58" s="1542" t="s">
        <v>591</v>
      </c>
      <c r="H58" s="1543" t="s">
        <v>445</v>
      </c>
      <c r="I58" s="1544">
        <v>22.4</v>
      </c>
      <c r="J58" s="1545">
        <v>-22.4</v>
      </c>
      <c r="K58" s="1546">
        <f t="shared" si="2"/>
        <v>0</v>
      </c>
    </row>
    <row r="59" spans="1:11" ht="33" customHeight="1">
      <c r="A59" s="1534"/>
      <c r="B59" s="1550"/>
      <c r="C59" s="1550"/>
      <c r="D59" s="1550"/>
      <c r="E59" s="1547" t="s">
        <v>890</v>
      </c>
      <c r="F59" s="1473" t="s">
        <v>832</v>
      </c>
      <c r="G59" s="1548" t="s">
        <v>591</v>
      </c>
      <c r="H59" s="1549" t="s">
        <v>500</v>
      </c>
      <c r="I59" s="1531">
        <v>0</v>
      </c>
      <c r="J59" s="1538">
        <v>22.4</v>
      </c>
      <c r="K59" s="1533">
        <f>I59+J59</f>
        <v>22.4</v>
      </c>
    </row>
    <row r="60" spans="1:11" ht="19.5" customHeight="1">
      <c r="A60" s="1551" t="s">
        <v>891</v>
      </c>
      <c r="B60" s="1551"/>
      <c r="C60" s="1551"/>
      <c r="D60" s="1551"/>
      <c r="E60" s="1551"/>
      <c r="F60" s="1551"/>
      <c r="G60" s="1551"/>
      <c r="H60" s="1551"/>
      <c r="I60" s="1552">
        <f>I12+I21+I32+I33+I34+I38+I45+I48+I51+I54+I55+I56+I57+I58+I59</f>
        <v>31250.2</v>
      </c>
      <c r="J60" s="1553">
        <f>J12+J21+J32+J33+J34+J38+J45+J48+J51+J54+J55+J56+J57+J58+J59</f>
        <v>3089.7999999999997</v>
      </c>
      <c r="K60" s="1554">
        <f>K12+K21+K32+K33+K34+K38+K45+K48+K51+K54+K55+K56+K57+K58+K59</f>
        <v>34340</v>
      </c>
    </row>
  </sheetData>
  <sheetProtection selectLockedCells="1" selectUnlockedCells="1"/>
  <mergeCells count="75">
    <mergeCell ref="H1:K1"/>
    <mergeCell ref="E2:K2"/>
    <mergeCell ref="E3:K3"/>
    <mergeCell ref="A4:K4"/>
    <mergeCell ref="D5:K5"/>
    <mergeCell ref="A7:I7"/>
    <mergeCell ref="A8:I8"/>
    <mergeCell ref="J9:K9"/>
    <mergeCell ref="A10:A11"/>
    <mergeCell ref="B10:B11"/>
    <mergeCell ref="C10:D11"/>
    <mergeCell ref="E10:E11"/>
    <mergeCell ref="F10:F11"/>
    <mergeCell ref="G10:G11"/>
    <mergeCell ref="H10:H11"/>
    <mergeCell ref="I10:K10"/>
    <mergeCell ref="C12:D12"/>
    <mergeCell ref="E12:E20"/>
    <mergeCell ref="F12:H12"/>
    <mergeCell ref="A13:A20"/>
    <mergeCell ref="B13:B19"/>
    <mergeCell ref="C13:C20"/>
    <mergeCell ref="D13:D19"/>
    <mergeCell ref="F19:H19"/>
    <mergeCell ref="C21:D21"/>
    <mergeCell ref="E21:E31"/>
    <mergeCell ref="F21:H21"/>
    <mergeCell ref="A22:A31"/>
    <mergeCell ref="C22:C31"/>
    <mergeCell ref="B23:B30"/>
    <mergeCell ref="D23:D30"/>
    <mergeCell ref="F23:F25"/>
    <mergeCell ref="G23:G25"/>
    <mergeCell ref="F27:F28"/>
    <mergeCell ref="G27:G28"/>
    <mergeCell ref="F30:H30"/>
    <mergeCell ref="B32:D32"/>
    <mergeCell ref="C33:D33"/>
    <mergeCell ref="C34:D34"/>
    <mergeCell ref="E34:E37"/>
    <mergeCell ref="F34:H34"/>
    <mergeCell ref="A35:A37"/>
    <mergeCell ref="C35:C37"/>
    <mergeCell ref="C38:D38"/>
    <mergeCell ref="E38:E44"/>
    <mergeCell ref="F38:H38"/>
    <mergeCell ref="A39:A44"/>
    <mergeCell ref="B39:B42"/>
    <mergeCell ref="C39:C44"/>
    <mergeCell ref="D39:D42"/>
    <mergeCell ref="F39:F41"/>
    <mergeCell ref="G39:G41"/>
    <mergeCell ref="F42:H42"/>
    <mergeCell ref="C45:D45"/>
    <mergeCell ref="E45:E47"/>
    <mergeCell ref="F45:H45"/>
    <mergeCell ref="A46:A47"/>
    <mergeCell ref="C46:C47"/>
    <mergeCell ref="A48:A50"/>
    <mergeCell ref="B48:D50"/>
    <mergeCell ref="E48:E50"/>
    <mergeCell ref="F48:H48"/>
    <mergeCell ref="G49:G50"/>
    <mergeCell ref="A51:A53"/>
    <mergeCell ref="B51:D53"/>
    <mergeCell ref="E51:E53"/>
    <mergeCell ref="F51:H51"/>
    <mergeCell ref="G52:G53"/>
    <mergeCell ref="B54:D54"/>
    <mergeCell ref="B55:D55"/>
    <mergeCell ref="A56:A57"/>
    <mergeCell ref="B56:D57"/>
    <mergeCell ref="A58:A59"/>
    <mergeCell ref="B58:D59"/>
    <mergeCell ref="A60:H6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">
      <selection activeCell="A1" sqref="A1:IV65536"/>
    </sheetView>
  </sheetViews>
  <sheetFormatPr defaultColWidth="9.00390625" defaultRowHeight="12.75"/>
  <cols>
    <col min="1" max="1" width="21.875" style="0" customWidth="1"/>
    <col min="2" max="2" width="1.875" style="0" customWidth="1"/>
    <col min="3" max="3" width="1.37890625" style="0" customWidth="1"/>
    <col min="4" max="4" width="59.75390625" style="0" customWidth="1"/>
    <col min="6" max="6" width="8.875" style="0" customWidth="1"/>
  </cols>
  <sheetData>
    <row r="1" spans="1:7" ht="14.25">
      <c r="A1" s="7"/>
      <c r="B1" s="7"/>
      <c r="C1" s="7"/>
      <c r="D1" s="491" t="s">
        <v>892</v>
      </c>
      <c r="E1" s="491"/>
      <c r="F1" s="491"/>
      <c r="G1" s="491"/>
    </row>
    <row r="2" spans="1:7" ht="14.25">
      <c r="A2" s="491" t="s">
        <v>785</v>
      </c>
      <c r="B2" s="491"/>
      <c r="C2" s="491"/>
      <c r="D2" s="491"/>
      <c r="E2" s="491"/>
      <c r="F2" s="491"/>
      <c r="G2" s="491"/>
    </row>
    <row r="3" spans="1:7" ht="14.25">
      <c r="A3" s="491" t="s">
        <v>786</v>
      </c>
      <c r="B3" s="491"/>
      <c r="C3" s="491"/>
      <c r="D3" s="491"/>
      <c r="E3" s="491"/>
      <c r="F3" s="491"/>
      <c r="G3" s="491"/>
    </row>
    <row r="4" spans="1:7" ht="12.75" customHeight="1">
      <c r="A4" s="491" t="s">
        <v>893</v>
      </c>
      <c r="B4" s="491"/>
      <c r="C4" s="491"/>
      <c r="D4" s="491"/>
      <c r="E4" s="491"/>
      <c r="F4" s="491"/>
      <c r="G4" s="491"/>
    </row>
    <row r="5" spans="1:7" ht="12" customHeight="1">
      <c r="A5" s="491" t="s">
        <v>4</v>
      </c>
      <c r="B5" s="491"/>
      <c r="C5" s="491"/>
      <c r="D5" s="491"/>
      <c r="E5" s="491"/>
      <c r="F5" s="491"/>
      <c r="G5" s="491"/>
    </row>
    <row r="6" spans="1:7" ht="6.75" customHeight="1">
      <c r="A6" s="7"/>
      <c r="B6" s="7"/>
      <c r="C6" s="7"/>
      <c r="D6" s="7"/>
      <c r="E6" s="1555"/>
      <c r="F6" s="7"/>
      <c r="G6" s="7"/>
    </row>
    <row r="7" spans="1:7" ht="15.75">
      <c r="A7" s="1556" t="s">
        <v>894</v>
      </c>
      <c r="B7" s="1556"/>
      <c r="C7" s="1556"/>
      <c r="D7" s="1556"/>
      <c r="E7" s="1556"/>
      <c r="F7" s="1556"/>
      <c r="G7" s="1556"/>
    </row>
    <row r="8" spans="1:7" ht="15.75">
      <c r="A8" s="1556" t="s">
        <v>895</v>
      </c>
      <c r="B8" s="1556"/>
      <c r="C8" s="1556"/>
      <c r="D8" s="1556"/>
      <c r="E8" s="1556"/>
      <c r="F8" s="1556"/>
      <c r="G8" s="1556"/>
    </row>
    <row r="9" spans="1:7" ht="13.5" customHeight="1">
      <c r="A9" s="1556" t="s">
        <v>896</v>
      </c>
      <c r="B9" s="1556"/>
      <c r="C9" s="1556"/>
      <c r="D9" s="1556"/>
      <c r="E9" s="1556"/>
      <c r="F9" s="1556"/>
      <c r="G9" s="1556"/>
    </row>
    <row r="10" spans="1:7" ht="12" customHeight="1">
      <c r="A10" s="1557"/>
      <c r="B10" s="1557"/>
      <c r="C10" s="1557"/>
      <c r="D10" s="1557"/>
      <c r="E10" s="14"/>
      <c r="F10" s="1558"/>
      <c r="G10" s="14" t="s">
        <v>7</v>
      </c>
    </row>
    <row r="11" spans="1:7" ht="12" customHeight="1">
      <c r="A11" s="1559" t="s">
        <v>8</v>
      </c>
      <c r="B11" s="16" t="s">
        <v>9</v>
      </c>
      <c r="C11" s="16"/>
      <c r="D11" s="16"/>
      <c r="E11" s="17" t="s">
        <v>10</v>
      </c>
      <c r="F11" s="17"/>
      <c r="G11" s="17"/>
    </row>
    <row r="12" spans="1:7" ht="33" customHeight="1">
      <c r="A12" s="1559"/>
      <c r="B12" s="16"/>
      <c r="C12" s="16"/>
      <c r="D12" s="16"/>
      <c r="E12" s="18" t="s">
        <v>897</v>
      </c>
      <c r="F12" s="19" t="s">
        <v>12</v>
      </c>
      <c r="G12" s="20" t="s">
        <v>13</v>
      </c>
    </row>
    <row r="13" spans="1:7" ht="23.25" customHeight="1">
      <c r="A13" s="1560" t="s">
        <v>898</v>
      </c>
      <c r="B13" s="1560"/>
      <c r="C13" s="1560"/>
      <c r="D13" s="1560"/>
      <c r="E13" s="1561">
        <f>E14+E40</f>
        <v>31989</v>
      </c>
      <c r="F13" s="1562">
        <f>F14+F40</f>
        <v>139692.80000000002</v>
      </c>
      <c r="G13" s="1563">
        <f>G14+G40</f>
        <v>171681.80000000002</v>
      </c>
    </row>
    <row r="14" spans="1:7" ht="20.25" customHeight="1">
      <c r="A14" s="21" t="s">
        <v>14</v>
      </c>
      <c r="B14" s="1564" t="s">
        <v>15</v>
      </c>
      <c r="C14" s="1564"/>
      <c r="D14" s="1564"/>
      <c r="E14" s="1565">
        <f>E21+E37</f>
        <v>6989</v>
      </c>
      <c r="F14" s="1566">
        <f>F21+F37</f>
        <v>0</v>
      </c>
      <c r="G14" s="1567">
        <f>G21+G37</f>
        <v>6989</v>
      </c>
    </row>
    <row r="15" spans="1:7" ht="24" customHeight="1">
      <c r="A15" s="21" t="s">
        <v>34</v>
      </c>
      <c r="B15" s="1568" t="s">
        <v>35</v>
      </c>
      <c r="C15" s="1568"/>
      <c r="D15" s="1568"/>
      <c r="E15" s="1565">
        <f>E16</f>
        <v>2088</v>
      </c>
      <c r="F15" s="1566">
        <f>F16</f>
        <v>0</v>
      </c>
      <c r="G15" s="1567">
        <f>G16</f>
        <v>2088</v>
      </c>
    </row>
    <row r="16" spans="1:8" ht="24" customHeight="1">
      <c r="A16" s="1569" t="s">
        <v>36</v>
      </c>
      <c r="B16" s="1570" t="s">
        <v>37</v>
      </c>
      <c r="C16" s="1570"/>
      <c r="D16" s="1570"/>
      <c r="E16" s="1571">
        <f>E17+E18+E19+E20</f>
        <v>2088</v>
      </c>
      <c r="F16" s="1572">
        <f>F17+F18+F19+F20</f>
        <v>0</v>
      </c>
      <c r="G16" s="1573">
        <f>G17+G18+G19+G20</f>
        <v>2088</v>
      </c>
      <c r="H16" s="1574"/>
    </row>
    <row r="17" spans="1:7" ht="30.75" customHeight="1">
      <c r="A17" s="80" t="s">
        <v>38</v>
      </c>
      <c r="B17" s="1575" t="s">
        <v>39</v>
      </c>
      <c r="C17" s="1575"/>
      <c r="D17" s="1575"/>
      <c r="E17" s="1576">
        <v>700</v>
      </c>
      <c r="F17" s="1577"/>
      <c r="G17" s="1578">
        <f>E17+F17</f>
        <v>700</v>
      </c>
    </row>
    <row r="18" spans="1:7" ht="35.25" customHeight="1">
      <c r="A18" s="80" t="s">
        <v>40</v>
      </c>
      <c r="B18" s="1575" t="s">
        <v>41</v>
      </c>
      <c r="C18" s="1575"/>
      <c r="D18" s="1575"/>
      <c r="E18" s="1576">
        <v>30</v>
      </c>
      <c r="F18" s="1577"/>
      <c r="G18" s="1578">
        <f>E18+F18</f>
        <v>30</v>
      </c>
    </row>
    <row r="19" spans="1:7" ht="30.75" customHeight="1">
      <c r="A19" s="80" t="s">
        <v>42</v>
      </c>
      <c r="B19" s="1575" t="s">
        <v>43</v>
      </c>
      <c r="C19" s="1575"/>
      <c r="D19" s="1575"/>
      <c r="E19" s="1576">
        <v>1358</v>
      </c>
      <c r="F19" s="1577"/>
      <c r="G19" s="1578">
        <f>E19+F19</f>
        <v>1358</v>
      </c>
    </row>
    <row r="20" spans="1:7" ht="35.25" customHeight="1">
      <c r="A20" s="85" t="s">
        <v>44</v>
      </c>
      <c r="B20" s="1579" t="s">
        <v>45</v>
      </c>
      <c r="C20" s="1579"/>
      <c r="D20" s="1579"/>
      <c r="E20" s="1580"/>
      <c r="F20" s="1581"/>
      <c r="G20" s="1582">
        <f>E20+F20</f>
        <v>0</v>
      </c>
    </row>
    <row r="21" spans="1:7" ht="20.25" customHeight="1">
      <c r="A21" s="1583" t="s">
        <v>97</v>
      </c>
      <c r="B21" s="1583"/>
      <c r="C21" s="1583"/>
      <c r="D21" s="1583"/>
      <c r="E21" s="1565">
        <f>E15</f>
        <v>2088</v>
      </c>
      <c r="F21" s="1566">
        <f>F15</f>
        <v>0</v>
      </c>
      <c r="G21" s="1567">
        <f>G15</f>
        <v>2088</v>
      </c>
    </row>
    <row r="22" spans="1:7" ht="9.75" customHeight="1">
      <c r="A22" s="1584"/>
      <c r="B22" s="1585"/>
      <c r="C22" s="1586"/>
      <c r="D22" s="1586"/>
      <c r="E22" s="1587"/>
      <c r="F22" s="1587"/>
      <c r="G22" s="1587"/>
    </row>
    <row r="23" spans="1:7" ht="24" customHeight="1">
      <c r="A23" s="1588" t="s">
        <v>899</v>
      </c>
      <c r="B23" s="1589" t="s">
        <v>100</v>
      </c>
      <c r="C23" s="1589"/>
      <c r="D23" s="1589"/>
      <c r="E23" s="1590">
        <f>E24+E25+E26+E27</f>
        <v>4286</v>
      </c>
      <c r="F23" s="1591">
        <f>F24+F25+F26+F27</f>
        <v>0</v>
      </c>
      <c r="G23" s="1592">
        <f>G24+G25+G26+G27</f>
        <v>4286</v>
      </c>
    </row>
    <row r="24" spans="1:7" ht="48" customHeight="1">
      <c r="A24" s="1593" t="s">
        <v>900</v>
      </c>
      <c r="B24" s="1594" t="s">
        <v>901</v>
      </c>
      <c r="C24" s="1594"/>
      <c r="D24" s="1594"/>
      <c r="E24" s="1595">
        <v>3190</v>
      </c>
      <c r="F24" s="1596"/>
      <c r="G24" s="1597">
        <f>E24+F24</f>
        <v>3190</v>
      </c>
    </row>
    <row r="25" spans="1:7" ht="34.5" customHeight="1">
      <c r="A25" s="1598" t="s">
        <v>116</v>
      </c>
      <c r="B25" s="1599" t="s">
        <v>117</v>
      </c>
      <c r="C25" s="1599"/>
      <c r="D25" s="1599"/>
      <c r="E25" s="1576">
        <v>1096</v>
      </c>
      <c r="F25" s="1577"/>
      <c r="G25" s="1578">
        <f>E25+F25</f>
        <v>1096</v>
      </c>
    </row>
    <row r="26" spans="1:7" ht="48" customHeight="1">
      <c r="A26" s="1598" t="s">
        <v>902</v>
      </c>
      <c r="B26" s="1600" t="s">
        <v>131</v>
      </c>
      <c r="C26" s="1600"/>
      <c r="D26" s="1600"/>
      <c r="E26" s="1576"/>
      <c r="F26" s="1577"/>
      <c r="G26" s="1578">
        <f>E26+F26</f>
        <v>0</v>
      </c>
    </row>
    <row r="27" spans="1:7" ht="26.25" customHeight="1">
      <c r="A27" s="208" t="s">
        <v>136</v>
      </c>
      <c r="B27" s="1601" t="s">
        <v>137</v>
      </c>
      <c r="C27" s="1601"/>
      <c r="D27" s="1601"/>
      <c r="E27" s="1602"/>
      <c r="F27" s="1603"/>
      <c r="G27" s="1604">
        <f>E27+F27</f>
        <v>0</v>
      </c>
    </row>
    <row r="28" spans="1:7" ht="21.75" customHeight="1">
      <c r="A28" s="1588" t="s">
        <v>903</v>
      </c>
      <c r="B28" s="1605" t="s">
        <v>155</v>
      </c>
      <c r="C28" s="1605"/>
      <c r="D28" s="1605"/>
      <c r="E28" s="1590">
        <f>E29</f>
        <v>0</v>
      </c>
      <c r="F28" s="1591">
        <f>F29</f>
        <v>0</v>
      </c>
      <c r="G28" s="1592">
        <f>G29</f>
        <v>0</v>
      </c>
    </row>
    <row r="29" spans="1:7" ht="34.5" customHeight="1">
      <c r="A29" s="255" t="s">
        <v>160</v>
      </c>
      <c r="B29" s="1606" t="s">
        <v>161</v>
      </c>
      <c r="C29" s="1606"/>
      <c r="D29" s="1606"/>
      <c r="E29" s="1607"/>
      <c r="F29" s="1608"/>
      <c r="G29" s="1609">
        <f>E29+F29</f>
        <v>0</v>
      </c>
    </row>
    <row r="30" spans="1:7" ht="23.25" customHeight="1">
      <c r="A30" s="1588" t="s">
        <v>904</v>
      </c>
      <c r="B30" s="1605" t="s">
        <v>195</v>
      </c>
      <c r="C30" s="1605"/>
      <c r="D30" s="1605"/>
      <c r="E30" s="1590">
        <f>E31</f>
        <v>615</v>
      </c>
      <c r="F30" s="1591">
        <f>F31</f>
        <v>0</v>
      </c>
      <c r="G30" s="1592">
        <f>G31</f>
        <v>615</v>
      </c>
    </row>
    <row r="31" spans="1:7" ht="26.25" customHeight="1">
      <c r="A31" s="208" t="s">
        <v>905</v>
      </c>
      <c r="B31" s="1610" t="s">
        <v>199</v>
      </c>
      <c r="C31" s="1610"/>
      <c r="D31" s="1610"/>
      <c r="E31" s="1607">
        <v>615</v>
      </c>
      <c r="F31" s="1608"/>
      <c r="G31" s="1609">
        <f>E31+F31</f>
        <v>615</v>
      </c>
    </row>
    <row r="32" spans="1:7" ht="22.5" customHeight="1">
      <c r="A32" s="1588" t="s">
        <v>906</v>
      </c>
      <c r="B32" s="1611" t="s">
        <v>202</v>
      </c>
      <c r="C32" s="1611"/>
      <c r="D32" s="1611"/>
      <c r="E32" s="1590">
        <f>E33+E34</f>
        <v>0</v>
      </c>
      <c r="F32" s="1591">
        <f>F33+F34</f>
        <v>0</v>
      </c>
      <c r="G32" s="1592">
        <f>G33+G34</f>
        <v>0</v>
      </c>
    </row>
    <row r="33" spans="1:7" ht="33" customHeight="1">
      <c r="A33" s="206" t="s">
        <v>243</v>
      </c>
      <c r="B33" s="1612" t="s">
        <v>907</v>
      </c>
      <c r="C33" s="1612"/>
      <c r="D33" s="1612"/>
      <c r="E33" s="1595"/>
      <c r="F33" s="1596"/>
      <c r="G33" s="1597">
        <f>E33+F33</f>
        <v>0</v>
      </c>
    </row>
    <row r="34" spans="1:7" ht="33.75" customHeight="1">
      <c r="A34" s="208" t="s">
        <v>251</v>
      </c>
      <c r="B34" s="1613" t="s">
        <v>252</v>
      </c>
      <c r="C34" s="1613"/>
      <c r="D34" s="1613"/>
      <c r="E34" s="1602"/>
      <c r="F34" s="1603"/>
      <c r="G34" s="1604">
        <f>E34+F34</f>
        <v>0</v>
      </c>
    </row>
    <row r="35" spans="1:7" ht="26.25" customHeight="1">
      <c r="A35" s="1588" t="s">
        <v>908</v>
      </c>
      <c r="B35" s="1614" t="s">
        <v>258</v>
      </c>
      <c r="C35" s="1614"/>
      <c r="D35" s="1614"/>
      <c r="E35" s="1590">
        <f>E36</f>
        <v>0</v>
      </c>
      <c r="F35" s="1591">
        <f>F36</f>
        <v>0</v>
      </c>
      <c r="G35" s="1592">
        <f>G36</f>
        <v>0</v>
      </c>
    </row>
    <row r="36" spans="1:7" ht="25.5" customHeight="1">
      <c r="A36" s="1615" t="s">
        <v>909</v>
      </c>
      <c r="B36" s="1616" t="s">
        <v>910</v>
      </c>
      <c r="C36" s="1616"/>
      <c r="D36" s="1616"/>
      <c r="E36" s="1617"/>
      <c r="F36" s="1618"/>
      <c r="G36" s="1619">
        <f>E36+F36</f>
        <v>0</v>
      </c>
    </row>
    <row r="37" spans="1:7" ht="26.25" customHeight="1">
      <c r="A37" s="1620" t="s">
        <v>265</v>
      </c>
      <c r="B37" s="1620"/>
      <c r="C37" s="1620"/>
      <c r="D37" s="1620"/>
      <c r="E37" s="1621">
        <f>E23+E28+E30+E32+E35</f>
        <v>4901</v>
      </c>
      <c r="F37" s="1622">
        <f>F23+F28+F30+F32+F35</f>
        <v>0</v>
      </c>
      <c r="G37" s="1623">
        <f>G23+G28+G30+G32+G35</f>
        <v>4901</v>
      </c>
    </row>
    <row r="38" spans="1:7" ht="26.25" customHeight="1">
      <c r="A38" s="1624"/>
      <c r="B38" s="1625"/>
      <c r="C38" s="1626"/>
      <c r="D38" s="1627" t="s">
        <v>911</v>
      </c>
      <c r="E38" s="1587"/>
      <c r="F38" s="1587"/>
      <c r="G38" s="1587"/>
    </row>
    <row r="39" spans="1:7" ht="11.25" customHeight="1">
      <c r="A39" s="1624"/>
      <c r="B39" s="1625"/>
      <c r="C39" s="1626"/>
      <c r="D39" s="1626"/>
      <c r="E39" s="1587"/>
      <c r="F39" s="1587"/>
      <c r="G39" s="1587"/>
    </row>
    <row r="40" spans="1:7" ht="29.25" customHeight="1">
      <c r="A40" s="1628" t="s">
        <v>266</v>
      </c>
      <c r="B40" s="1629" t="s">
        <v>267</v>
      </c>
      <c r="C40" s="1629"/>
      <c r="D40" s="1629"/>
      <c r="E40" s="1630">
        <f>E41+E55</f>
        <v>25000</v>
      </c>
      <c r="F40" s="1631">
        <f>F41+F55</f>
        <v>139692.80000000002</v>
      </c>
      <c r="G40" s="1632">
        <f>G41+G55</f>
        <v>164692.80000000002</v>
      </c>
    </row>
    <row r="41" spans="1:7" ht="29.25" customHeight="1">
      <c r="A41" s="1633" t="s">
        <v>269</v>
      </c>
      <c r="B41" s="1634" t="s">
        <v>270</v>
      </c>
      <c r="C41" s="1634"/>
      <c r="D41" s="1634"/>
      <c r="E41" s="1635">
        <f>E42+E52</f>
        <v>25000</v>
      </c>
      <c r="F41" s="1636">
        <f>F42+F52</f>
        <v>139692.80000000002</v>
      </c>
      <c r="G41" s="1637">
        <f>G42+G52</f>
        <v>164692.80000000002</v>
      </c>
    </row>
    <row r="42" spans="1:7" ht="22.5" customHeight="1">
      <c r="A42" s="1638" t="s">
        <v>912</v>
      </c>
      <c r="B42" s="1639" t="s">
        <v>278</v>
      </c>
      <c r="C42" s="1639"/>
      <c r="D42" s="1639"/>
      <c r="E42" s="1640">
        <f>E43+E46</f>
        <v>25000</v>
      </c>
      <c r="F42" s="1641">
        <f>F43+F46</f>
        <v>139692.80000000002</v>
      </c>
      <c r="G42" s="1642">
        <f>G43+G46</f>
        <v>164692.80000000002</v>
      </c>
    </row>
    <row r="43" spans="1:7" ht="28.5" customHeight="1">
      <c r="A43" s="206" t="s">
        <v>287</v>
      </c>
      <c r="B43" s="1643" t="s">
        <v>288</v>
      </c>
      <c r="C43" s="1643"/>
      <c r="D43" s="1643"/>
      <c r="E43" s="1644">
        <f>E44+E45</f>
        <v>0</v>
      </c>
      <c r="F43" s="1645">
        <f>F44+F45</f>
        <v>19990.6</v>
      </c>
      <c r="G43" s="1646">
        <f>G44+G45</f>
        <v>19990.6</v>
      </c>
    </row>
    <row r="44" spans="1:7" ht="20.25" customHeight="1">
      <c r="A44" s="208" t="s">
        <v>281</v>
      </c>
      <c r="B44" s="1647" t="s">
        <v>913</v>
      </c>
      <c r="C44" s="1647"/>
      <c r="D44" s="1647"/>
      <c r="E44" s="1576"/>
      <c r="F44" s="1577"/>
      <c r="G44" s="1578">
        <f>E44+F44</f>
        <v>0</v>
      </c>
    </row>
    <row r="45" spans="1:7" ht="18.75" customHeight="1">
      <c r="A45" s="208"/>
      <c r="B45" s="356" t="s">
        <v>914</v>
      </c>
      <c r="C45" s="356"/>
      <c r="D45" s="356"/>
      <c r="E45" s="1602"/>
      <c r="F45" s="1603">
        <v>19990.6</v>
      </c>
      <c r="G45" s="1604">
        <f>E45+F45</f>
        <v>19990.6</v>
      </c>
    </row>
    <row r="46" spans="1:7" ht="53.25" customHeight="1">
      <c r="A46" s="206" t="s">
        <v>915</v>
      </c>
      <c r="B46" s="1648" t="s">
        <v>916</v>
      </c>
      <c r="C46" s="1648"/>
      <c r="D46" s="1648"/>
      <c r="E46" s="1644">
        <f>E47+E48+E49+E50+E51</f>
        <v>25000</v>
      </c>
      <c r="F46" s="1645">
        <f>F47+F48+F49+F50+F51</f>
        <v>119702.20000000001</v>
      </c>
      <c r="G46" s="1646">
        <f>G47+G48+G49+G50+G51</f>
        <v>144702.2</v>
      </c>
    </row>
    <row r="47" spans="1:7" ht="26.25" customHeight="1">
      <c r="A47" s="208" t="s">
        <v>281</v>
      </c>
      <c r="B47" s="1647" t="s">
        <v>917</v>
      </c>
      <c r="C47" s="1647"/>
      <c r="D47" s="1647"/>
      <c r="E47" s="1649">
        <v>0</v>
      </c>
      <c r="F47" s="1650"/>
      <c r="G47" s="1651">
        <f>E47+F47</f>
        <v>0</v>
      </c>
    </row>
    <row r="48" spans="1:7" ht="27" customHeight="1">
      <c r="A48" s="208"/>
      <c r="B48" s="1647" t="s">
        <v>918</v>
      </c>
      <c r="C48" s="1647"/>
      <c r="D48" s="1647"/>
      <c r="E48" s="1649">
        <v>0</v>
      </c>
      <c r="F48" s="1650">
        <v>92881.8</v>
      </c>
      <c r="G48" s="1651">
        <f>E48+F48</f>
        <v>92881.8</v>
      </c>
    </row>
    <row r="49" spans="1:7" ht="24" customHeight="1">
      <c r="A49" s="208"/>
      <c r="B49" s="1647" t="s">
        <v>919</v>
      </c>
      <c r="C49" s="1647"/>
      <c r="D49" s="1647"/>
      <c r="E49" s="1649">
        <v>25000</v>
      </c>
      <c r="F49" s="1650"/>
      <c r="G49" s="1651">
        <f>E49+F49</f>
        <v>25000</v>
      </c>
    </row>
    <row r="50" spans="1:7" ht="26.25" customHeight="1">
      <c r="A50" s="208"/>
      <c r="B50" s="1647" t="s">
        <v>920</v>
      </c>
      <c r="C50" s="1647"/>
      <c r="D50" s="1647"/>
      <c r="E50" s="1576">
        <v>0</v>
      </c>
      <c r="F50" s="1577">
        <v>26820.4</v>
      </c>
      <c r="G50" s="1578">
        <f>E50+F50</f>
        <v>26820.4</v>
      </c>
    </row>
    <row r="51" spans="1:7" ht="44.25" customHeight="1">
      <c r="A51" s="208"/>
      <c r="B51" s="356" t="s">
        <v>921</v>
      </c>
      <c r="C51" s="356"/>
      <c r="D51" s="356"/>
      <c r="E51" s="1602">
        <v>0</v>
      </c>
      <c r="F51" s="1603"/>
      <c r="G51" s="1604">
        <f>E51+F51</f>
        <v>0</v>
      </c>
    </row>
    <row r="52" spans="1:7" ht="30" customHeight="1">
      <c r="A52" s="380" t="s">
        <v>346</v>
      </c>
      <c r="B52" s="1605" t="s">
        <v>347</v>
      </c>
      <c r="C52" s="1605"/>
      <c r="D52" s="1605"/>
      <c r="E52" s="1590">
        <f aca="true" t="shared" si="0" ref="E52:G53">E53</f>
        <v>0</v>
      </c>
      <c r="F52" s="1591">
        <f t="shared" si="0"/>
        <v>0</v>
      </c>
      <c r="G52" s="1592">
        <f t="shared" si="0"/>
        <v>0</v>
      </c>
    </row>
    <row r="53" spans="1:7" ht="30.75" customHeight="1">
      <c r="A53" s="206" t="s">
        <v>922</v>
      </c>
      <c r="B53" s="1652" t="s">
        <v>923</v>
      </c>
      <c r="C53" s="1652"/>
      <c r="D53" s="1652"/>
      <c r="E53" s="1644">
        <f t="shared" si="0"/>
        <v>0</v>
      </c>
      <c r="F53" s="1645">
        <f t="shared" si="0"/>
        <v>0</v>
      </c>
      <c r="G53" s="1646">
        <f t="shared" si="0"/>
        <v>0</v>
      </c>
    </row>
    <row r="54" spans="1:7" ht="34.5" customHeight="1">
      <c r="A54" s="1615" t="s">
        <v>924</v>
      </c>
      <c r="B54" s="1653" t="s">
        <v>925</v>
      </c>
      <c r="C54" s="1653"/>
      <c r="D54" s="1653"/>
      <c r="E54" s="1617"/>
      <c r="F54" s="1618"/>
      <c r="G54" s="1619">
        <f>E54+F54</f>
        <v>0</v>
      </c>
    </row>
    <row r="55" spans="1:7" ht="29.25" customHeight="1">
      <c r="A55" s="1633" t="s">
        <v>362</v>
      </c>
      <c r="B55" s="1654" t="s">
        <v>363</v>
      </c>
      <c r="C55" s="1654"/>
      <c r="D55" s="1654"/>
      <c r="E55" s="1635">
        <f aca="true" t="shared" si="1" ref="E55:G56">E56</f>
        <v>0</v>
      </c>
      <c r="F55" s="1636">
        <f t="shared" si="1"/>
        <v>0</v>
      </c>
      <c r="G55" s="1637">
        <f t="shared" si="1"/>
        <v>0</v>
      </c>
    </row>
    <row r="56" spans="1:7" ht="26.25" customHeight="1">
      <c r="A56" s="1655" t="s">
        <v>364</v>
      </c>
      <c r="B56" s="1656" t="s">
        <v>365</v>
      </c>
      <c r="C56" s="1656"/>
      <c r="D56" s="1656"/>
      <c r="E56" s="1657">
        <f t="shared" si="1"/>
        <v>0</v>
      </c>
      <c r="F56" s="1658">
        <f t="shared" si="1"/>
        <v>0</v>
      </c>
      <c r="G56" s="1659">
        <f t="shared" si="1"/>
        <v>0</v>
      </c>
    </row>
    <row r="57" spans="1:7" ht="51.75" customHeight="1">
      <c r="A57" s="1660" t="s">
        <v>926</v>
      </c>
      <c r="B57" s="1661" t="s">
        <v>367</v>
      </c>
      <c r="C57" s="1661"/>
      <c r="D57" s="1661"/>
      <c r="E57" s="1662"/>
      <c r="F57" s="1663"/>
      <c r="G57" s="1664">
        <f>E57+F57</f>
        <v>0</v>
      </c>
    </row>
    <row r="58" spans="1:7" ht="165" customHeight="1">
      <c r="A58" s="1003"/>
      <c r="B58" s="1665"/>
      <c r="C58" s="1666"/>
      <c r="D58" s="1627" t="s">
        <v>927</v>
      </c>
      <c r="E58" s="727"/>
      <c r="F58" s="727"/>
      <c r="G58" s="727"/>
    </row>
    <row r="59" spans="1:7" ht="160.5" customHeight="1">
      <c r="A59" s="1003"/>
      <c r="B59" s="1665"/>
      <c r="C59" s="1666"/>
      <c r="D59" s="1666"/>
      <c r="E59" s="727"/>
      <c r="F59" s="727"/>
      <c r="G59" s="727"/>
    </row>
    <row r="60" spans="1:7" ht="24.75" customHeight="1">
      <c r="A60" s="1667" t="s">
        <v>928</v>
      </c>
      <c r="B60" s="1667"/>
      <c r="C60" s="1667"/>
      <c r="D60" s="1667"/>
      <c r="E60" s="1668">
        <f>E61</f>
        <v>36316.5</v>
      </c>
      <c r="F60" s="1669">
        <f>F61</f>
        <v>139692.8</v>
      </c>
      <c r="G60" s="1670">
        <f>G61</f>
        <v>176009.3</v>
      </c>
    </row>
    <row r="61" spans="1:7" ht="20.25" customHeight="1">
      <c r="A61" s="1671" t="s">
        <v>929</v>
      </c>
      <c r="B61" s="1672" t="s">
        <v>517</v>
      </c>
      <c r="C61" s="1672"/>
      <c r="D61" s="1672"/>
      <c r="E61" s="1673">
        <f>E62+E63</f>
        <v>36316.5</v>
      </c>
      <c r="F61" s="1674">
        <f>F62+F63</f>
        <v>139692.8</v>
      </c>
      <c r="G61" s="1675">
        <f>G62+G63</f>
        <v>176009.3</v>
      </c>
    </row>
    <row r="62" spans="1:7" ht="12.75" customHeight="1">
      <c r="A62" s="1676"/>
      <c r="B62" s="1677" t="s">
        <v>281</v>
      </c>
      <c r="C62" s="1677"/>
      <c r="D62" s="981" t="s">
        <v>519</v>
      </c>
      <c r="E62" s="1678">
        <f aca="true" t="shared" si="2" ref="E62:G63">E65</f>
        <v>28302.7</v>
      </c>
      <c r="F62" s="1679">
        <f t="shared" si="2"/>
        <v>139692.8</v>
      </c>
      <c r="G62" s="1680">
        <f t="shared" si="2"/>
        <v>167995.5</v>
      </c>
    </row>
    <row r="63" spans="1:7" ht="14.25">
      <c r="A63" s="1681"/>
      <c r="B63" s="1677"/>
      <c r="C63" s="1677"/>
      <c r="D63" s="981" t="s">
        <v>520</v>
      </c>
      <c r="E63" s="1682">
        <f t="shared" si="2"/>
        <v>8013.799999999999</v>
      </c>
      <c r="F63" s="1683">
        <f t="shared" si="2"/>
        <v>0</v>
      </c>
      <c r="G63" s="1684">
        <f t="shared" si="2"/>
        <v>8013.799999999999</v>
      </c>
    </row>
    <row r="64" spans="1:7" ht="33.75" customHeight="1">
      <c r="A64" s="1685" t="s">
        <v>929</v>
      </c>
      <c r="B64" s="1686" t="s">
        <v>518</v>
      </c>
      <c r="C64" s="1686"/>
      <c r="D64" s="1686"/>
      <c r="E64" s="1687">
        <f>E65+E66</f>
        <v>36316.5</v>
      </c>
      <c r="F64" s="1688">
        <f>F65+F66</f>
        <v>139692.8</v>
      </c>
      <c r="G64" s="1689">
        <f>G65+G66</f>
        <v>176009.3</v>
      </c>
    </row>
    <row r="65" spans="1:7" ht="14.25" customHeight="1">
      <c r="A65" s="1690" t="s">
        <v>929</v>
      </c>
      <c r="B65" s="1691" t="s">
        <v>463</v>
      </c>
      <c r="C65" s="1692" t="s">
        <v>519</v>
      </c>
      <c r="D65" s="1692"/>
      <c r="E65" s="1693">
        <f>E68+E72+E73+E77+E81+E82+E85+E89</f>
        <v>28302.7</v>
      </c>
      <c r="F65" s="1694">
        <f>F68+F72+F73+F77+F81+F82+F85+F89</f>
        <v>139692.8</v>
      </c>
      <c r="G65" s="1695">
        <f>G68+G72+G73+G77+G81+G82+G85+G89</f>
        <v>167995.5</v>
      </c>
    </row>
    <row r="66" spans="1:7" ht="14.25" customHeight="1">
      <c r="A66" s="1690"/>
      <c r="B66" s="1691"/>
      <c r="C66" s="1696" t="s">
        <v>520</v>
      </c>
      <c r="D66" s="1696"/>
      <c r="E66" s="1697">
        <f>E69+E70+E74+E75+E78+E79+E83+E86+E87+E90+E91</f>
        <v>8013.799999999999</v>
      </c>
      <c r="F66" s="1698">
        <f>F69+F70+F74+F75+F78+F79+F83+F86+F87+F90+F91</f>
        <v>0</v>
      </c>
      <c r="G66" s="1699">
        <f>G69+G70+G74+G75+G78+G79+G83+G86+G87+G90+G91</f>
        <v>8013.799999999999</v>
      </c>
    </row>
    <row r="67" spans="1:7" ht="14.25" customHeight="1">
      <c r="A67" s="1700" t="s">
        <v>929</v>
      </c>
      <c r="B67" s="1701" t="s">
        <v>930</v>
      </c>
      <c r="C67" s="1701"/>
      <c r="D67" s="1702" t="s">
        <v>931</v>
      </c>
      <c r="E67" s="1703">
        <f>E68+E69+E70</f>
        <v>30280.999999999996</v>
      </c>
      <c r="F67" s="1704">
        <f>F68+F69+F70</f>
        <v>0</v>
      </c>
      <c r="G67" s="1705">
        <f>G68+G69+G70</f>
        <v>30280.999999999996</v>
      </c>
    </row>
    <row r="68" spans="1:7" ht="14.25" customHeight="1">
      <c r="A68" s="1706" t="s">
        <v>932</v>
      </c>
      <c r="B68" s="1701"/>
      <c r="C68" s="1701"/>
      <c r="D68" s="1707" t="s">
        <v>933</v>
      </c>
      <c r="E68" s="1649">
        <v>26254.6</v>
      </c>
      <c r="F68" s="1650"/>
      <c r="G68" s="1651">
        <f>E68+F68</f>
        <v>26254.6</v>
      </c>
    </row>
    <row r="69" spans="1:7" ht="14.25" customHeight="1">
      <c r="A69" s="1708" t="s">
        <v>934</v>
      </c>
      <c r="B69" s="1701"/>
      <c r="C69" s="1701"/>
      <c r="D69" s="1707" t="s">
        <v>935</v>
      </c>
      <c r="E69" s="1649">
        <v>3317.1</v>
      </c>
      <c r="F69" s="1650"/>
      <c r="G69" s="1651">
        <f>E69+F69</f>
        <v>3317.1</v>
      </c>
    </row>
    <row r="70" spans="1:7" ht="14.25" customHeight="1">
      <c r="A70" s="1708"/>
      <c r="B70" s="1701"/>
      <c r="C70" s="1701"/>
      <c r="D70" s="1707" t="s">
        <v>936</v>
      </c>
      <c r="E70" s="1709">
        <v>709.3</v>
      </c>
      <c r="F70" s="1710"/>
      <c r="G70" s="1711">
        <f>E70+F70</f>
        <v>709.3</v>
      </c>
    </row>
    <row r="71" spans="1:7" ht="14.25" customHeight="1">
      <c r="A71" s="1685" t="s">
        <v>929</v>
      </c>
      <c r="B71" s="1701"/>
      <c r="C71" s="1701"/>
      <c r="D71" s="1712" t="s">
        <v>937</v>
      </c>
      <c r="E71" s="1693">
        <f>E72+E73+E74+E75</f>
        <v>1189.4</v>
      </c>
      <c r="F71" s="1694">
        <f>F72+F73+F74+F75</f>
        <v>92881.8</v>
      </c>
      <c r="G71" s="1695">
        <f>G72+G73+G74+G75</f>
        <v>94071.2</v>
      </c>
    </row>
    <row r="72" spans="1:7" ht="14.25" customHeight="1">
      <c r="A72" s="1706" t="s">
        <v>938</v>
      </c>
      <c r="B72" s="1701"/>
      <c r="C72" s="1701"/>
      <c r="D72" s="1713" t="s">
        <v>939</v>
      </c>
      <c r="E72" s="1649">
        <v>0</v>
      </c>
      <c r="F72" s="1650"/>
      <c r="G72" s="1651">
        <f>E72+F72</f>
        <v>0</v>
      </c>
    </row>
    <row r="73" spans="1:7" ht="14.25" customHeight="1">
      <c r="A73" s="1706" t="s">
        <v>932</v>
      </c>
      <c r="B73" s="1701"/>
      <c r="C73" s="1701"/>
      <c r="D73" s="1713" t="s">
        <v>940</v>
      </c>
      <c r="E73" s="1649">
        <v>16.2</v>
      </c>
      <c r="F73" s="1650">
        <v>92881.8</v>
      </c>
      <c r="G73" s="1651">
        <f>E73+F73</f>
        <v>92898</v>
      </c>
    </row>
    <row r="74" spans="1:7" ht="14.25" customHeight="1">
      <c r="A74" s="1706" t="s">
        <v>941</v>
      </c>
      <c r="B74" s="1701"/>
      <c r="C74" s="1701"/>
      <c r="D74" s="1714" t="s">
        <v>935</v>
      </c>
      <c r="E74" s="1709">
        <v>938.2</v>
      </c>
      <c r="F74" s="1710"/>
      <c r="G74" s="1711">
        <f>E74+F74</f>
        <v>938.2</v>
      </c>
    </row>
    <row r="75" spans="1:7" ht="14.25" customHeight="1">
      <c r="A75" s="1706" t="s">
        <v>942</v>
      </c>
      <c r="B75" s="1701"/>
      <c r="C75" s="1701"/>
      <c r="D75" s="1715" t="s">
        <v>943</v>
      </c>
      <c r="E75" s="1716">
        <v>235</v>
      </c>
      <c r="F75" s="1717"/>
      <c r="G75" s="1718">
        <f>E75+F75</f>
        <v>235</v>
      </c>
    </row>
    <row r="76" spans="1:7" ht="14.25" customHeight="1">
      <c r="A76" s="1719" t="s">
        <v>929</v>
      </c>
      <c r="B76" s="1701"/>
      <c r="C76" s="1701"/>
      <c r="D76" s="1720" t="s">
        <v>533</v>
      </c>
      <c r="E76" s="1721">
        <f>E77+E78+E79</f>
        <v>0</v>
      </c>
      <c r="F76" s="1722">
        <f>F77+F78+F79</f>
        <v>34.2</v>
      </c>
      <c r="G76" s="1723">
        <f>G77+G78+G79</f>
        <v>34.2</v>
      </c>
    </row>
    <row r="77" spans="1:7" ht="14.25" customHeight="1">
      <c r="A77" s="1706" t="s">
        <v>944</v>
      </c>
      <c r="B77" s="1701"/>
      <c r="C77" s="1701"/>
      <c r="D77" s="1707" t="s">
        <v>945</v>
      </c>
      <c r="E77" s="1649">
        <v>0</v>
      </c>
      <c r="F77" s="1650"/>
      <c r="G77" s="1651">
        <f>E77+F77</f>
        <v>0</v>
      </c>
    </row>
    <row r="78" spans="1:7" ht="14.25" customHeight="1">
      <c r="A78" s="1706" t="s">
        <v>946</v>
      </c>
      <c r="B78" s="1701"/>
      <c r="C78" s="1701"/>
      <c r="D78" s="1707" t="s">
        <v>935</v>
      </c>
      <c r="E78" s="1649">
        <v>0</v>
      </c>
      <c r="F78" s="1650"/>
      <c r="G78" s="1651">
        <f>E78+F78</f>
        <v>0</v>
      </c>
    </row>
    <row r="79" spans="1:7" ht="14.25" customHeight="1">
      <c r="A79" s="1706" t="s">
        <v>947</v>
      </c>
      <c r="B79" s="1701"/>
      <c r="C79" s="1701"/>
      <c r="D79" s="1724" t="s">
        <v>935</v>
      </c>
      <c r="E79" s="1709">
        <v>0</v>
      </c>
      <c r="F79" s="1710">
        <v>34.2</v>
      </c>
      <c r="G79" s="1711">
        <f>E79+F79</f>
        <v>34.2</v>
      </c>
    </row>
    <row r="80" spans="1:7" ht="14.25" customHeight="1">
      <c r="A80" s="1719" t="s">
        <v>929</v>
      </c>
      <c r="B80" s="1701"/>
      <c r="C80" s="1701"/>
      <c r="D80" s="1712" t="s">
        <v>538</v>
      </c>
      <c r="E80" s="1693">
        <f>E81+E82+E83</f>
        <v>3153.7</v>
      </c>
      <c r="F80" s="1694">
        <f>F81+F82+F83</f>
        <v>19584.399999999998</v>
      </c>
      <c r="G80" s="1695">
        <f>G81+G82+G83</f>
        <v>22738.1</v>
      </c>
    </row>
    <row r="81" spans="1:7" ht="14.25" customHeight="1">
      <c r="A81" s="1725" t="s">
        <v>948</v>
      </c>
      <c r="B81" s="1701"/>
      <c r="C81" s="1701"/>
      <c r="D81" s="1713" t="s">
        <v>949</v>
      </c>
      <c r="E81" s="1649">
        <v>0</v>
      </c>
      <c r="F81" s="1650"/>
      <c r="G81" s="1651">
        <f>E81+F81</f>
        <v>0</v>
      </c>
    </row>
    <row r="82" spans="1:7" ht="14.25" customHeight="1">
      <c r="A82" s="1725" t="s">
        <v>950</v>
      </c>
      <c r="B82" s="1701"/>
      <c r="C82" s="1701"/>
      <c r="D82" s="1713" t="s">
        <v>951</v>
      </c>
      <c r="E82" s="1649">
        <v>2031.9</v>
      </c>
      <c r="F82" s="1650">
        <v>19990.6</v>
      </c>
      <c r="G82" s="1651">
        <f>E82+F82</f>
        <v>22022.5</v>
      </c>
    </row>
    <row r="83" spans="1:9" ht="14.25" customHeight="1">
      <c r="A83" s="1706" t="s">
        <v>952</v>
      </c>
      <c r="B83" s="1701"/>
      <c r="C83" s="1701"/>
      <c r="D83" s="1714" t="s">
        <v>935</v>
      </c>
      <c r="E83" s="1716">
        <v>1121.8</v>
      </c>
      <c r="F83" s="1717">
        <v>-406.2</v>
      </c>
      <c r="G83" s="1718">
        <f>E83+F83</f>
        <v>715.5999999999999</v>
      </c>
      <c r="I83" s="1726"/>
    </row>
    <row r="84" spans="1:7" ht="21" customHeight="1">
      <c r="A84" s="1719" t="s">
        <v>929</v>
      </c>
      <c r="B84" s="1701"/>
      <c r="C84" s="1701"/>
      <c r="D84" s="1727" t="s">
        <v>544</v>
      </c>
      <c r="E84" s="1721">
        <f>E85+E86+E87</f>
        <v>0</v>
      </c>
      <c r="F84" s="1722">
        <f>F85+F86+F87</f>
        <v>0</v>
      </c>
      <c r="G84" s="1723">
        <f>G85+G86+G87</f>
        <v>0</v>
      </c>
    </row>
    <row r="85" spans="1:7" ht="14.25" customHeight="1">
      <c r="A85" s="1706" t="s">
        <v>950</v>
      </c>
      <c r="B85" s="1701"/>
      <c r="C85" s="1701"/>
      <c r="D85" s="1707" t="s">
        <v>953</v>
      </c>
      <c r="E85" s="1649"/>
      <c r="F85" s="1650"/>
      <c r="G85" s="1651">
        <f>E85+F85</f>
        <v>0</v>
      </c>
    </row>
    <row r="86" spans="1:7" ht="14.25" customHeight="1">
      <c r="A86" s="1706" t="s">
        <v>954</v>
      </c>
      <c r="B86" s="1701"/>
      <c r="C86" s="1701"/>
      <c r="D86" s="1707" t="s">
        <v>935</v>
      </c>
      <c r="E86" s="1709"/>
      <c r="F86" s="1710"/>
      <c r="G86" s="1711">
        <f>E86+F86</f>
        <v>0</v>
      </c>
    </row>
    <row r="87" spans="1:7" ht="14.25" customHeight="1">
      <c r="A87" s="1706" t="s">
        <v>955</v>
      </c>
      <c r="B87" s="1701"/>
      <c r="C87" s="1701"/>
      <c r="D87" s="1724" t="s">
        <v>935</v>
      </c>
      <c r="E87" s="1709"/>
      <c r="F87" s="1710"/>
      <c r="G87" s="1711">
        <f>E87+F87</f>
        <v>0</v>
      </c>
    </row>
    <row r="88" spans="1:7" ht="21.75" customHeight="1">
      <c r="A88" s="1719" t="s">
        <v>929</v>
      </c>
      <c r="B88" s="1701"/>
      <c r="C88" s="1701"/>
      <c r="D88" s="1727" t="s">
        <v>545</v>
      </c>
      <c r="E88" s="1693">
        <f>E89+E90+E91</f>
        <v>1692.4</v>
      </c>
      <c r="F88" s="1694">
        <f>F89+F90+F91</f>
        <v>27192.4</v>
      </c>
      <c r="G88" s="1695">
        <f>G89+G90+G91</f>
        <v>28884.800000000003</v>
      </c>
    </row>
    <row r="89" spans="1:7" ht="14.25" customHeight="1">
      <c r="A89" s="1706" t="s">
        <v>932</v>
      </c>
      <c r="B89" s="1701"/>
      <c r="C89" s="1701"/>
      <c r="D89" s="1728" t="s">
        <v>956</v>
      </c>
      <c r="E89" s="1649">
        <v>0</v>
      </c>
      <c r="F89" s="1650">
        <v>26820.4</v>
      </c>
      <c r="G89" s="1651">
        <f>E89+F89</f>
        <v>26820.4</v>
      </c>
    </row>
    <row r="90" spans="1:7" ht="14.25" customHeight="1">
      <c r="A90" s="1706" t="s">
        <v>957</v>
      </c>
      <c r="B90" s="1701"/>
      <c r="C90" s="1701"/>
      <c r="D90" s="1728" t="s">
        <v>935</v>
      </c>
      <c r="E90" s="1649">
        <v>1039.7</v>
      </c>
      <c r="F90" s="1650">
        <v>372</v>
      </c>
      <c r="G90" s="1651">
        <f>E90+F90</f>
        <v>1411.7</v>
      </c>
    </row>
    <row r="91" spans="1:7" ht="14.25" customHeight="1">
      <c r="A91" s="1706" t="s">
        <v>942</v>
      </c>
      <c r="B91" s="1701"/>
      <c r="C91" s="1701"/>
      <c r="D91" s="1729" t="s">
        <v>943</v>
      </c>
      <c r="E91" s="1730">
        <v>652.7</v>
      </c>
      <c r="F91" s="1731"/>
      <c r="G91" s="1732">
        <f>E91+F91</f>
        <v>652.7</v>
      </c>
    </row>
    <row r="92" spans="1:7" ht="22.5" customHeight="1">
      <c r="A92" s="1733" t="s">
        <v>958</v>
      </c>
      <c r="B92" s="1733"/>
      <c r="C92" s="1733"/>
      <c r="D92" s="1733"/>
      <c r="E92" s="1565">
        <f>E13-E60</f>
        <v>-4327.5</v>
      </c>
      <c r="F92" s="1566">
        <f>F13-F60</f>
        <v>0</v>
      </c>
      <c r="G92" s="1567">
        <f>G13-G60</f>
        <v>-4327.499999999971</v>
      </c>
    </row>
    <row r="93" spans="1:5" ht="15" customHeight="1">
      <c r="A93" s="7"/>
      <c r="B93" s="7"/>
      <c r="C93" s="7"/>
      <c r="D93" s="7"/>
      <c r="E93" s="1734"/>
    </row>
    <row r="94" spans="1:5" ht="13.5" customHeight="1">
      <c r="A94" s="7"/>
      <c r="B94" s="7"/>
      <c r="C94" s="7"/>
      <c r="D94" s="7"/>
      <c r="E94" s="7"/>
    </row>
    <row r="95" spans="1:7" ht="21" customHeight="1">
      <c r="A95" s="1735" t="s">
        <v>959</v>
      </c>
      <c r="B95" s="1735"/>
      <c r="C95" s="1735"/>
      <c r="D95" s="1735"/>
      <c r="E95" s="1565">
        <f>E96</f>
        <v>4327.5</v>
      </c>
      <c r="F95" s="1566">
        <f aca="true" t="shared" si="3" ref="F95:G97">F96</f>
        <v>0</v>
      </c>
      <c r="G95" s="1567">
        <f t="shared" si="3"/>
        <v>4327.5</v>
      </c>
    </row>
    <row r="96" spans="1:7" ht="17.25" customHeight="1">
      <c r="A96" s="1736" t="s">
        <v>397</v>
      </c>
      <c r="B96" s="1736"/>
      <c r="C96" s="1736"/>
      <c r="D96" s="1736"/>
      <c r="E96" s="1737">
        <f>E97</f>
        <v>4327.5</v>
      </c>
      <c r="F96" s="1738">
        <f t="shared" si="3"/>
        <v>0</v>
      </c>
      <c r="G96" s="1739">
        <f t="shared" si="3"/>
        <v>4327.5</v>
      </c>
    </row>
    <row r="97" spans="1:7" ht="13.5" customHeight="1">
      <c r="A97" s="1740" t="s">
        <v>401</v>
      </c>
      <c r="B97" s="1740"/>
      <c r="C97" s="1740"/>
      <c r="D97" s="1740"/>
      <c r="E97" s="489">
        <f>E98</f>
        <v>4327.5</v>
      </c>
      <c r="F97" s="1741">
        <f t="shared" si="3"/>
        <v>0</v>
      </c>
      <c r="G97" s="1742">
        <f t="shared" si="3"/>
        <v>4327.5</v>
      </c>
    </row>
    <row r="98" spans="1:7" ht="12" customHeight="1">
      <c r="A98" s="1740" t="s">
        <v>960</v>
      </c>
      <c r="B98" s="1740"/>
      <c r="C98" s="1740"/>
      <c r="D98" s="1740"/>
      <c r="E98" s="482">
        <f>E99-E102</f>
        <v>4327.5</v>
      </c>
      <c r="F98" s="483">
        <f>F99-F102</f>
        <v>0</v>
      </c>
      <c r="G98" s="484">
        <f>G99-G102</f>
        <v>4327.5</v>
      </c>
    </row>
    <row r="99" spans="1:7" ht="13.5" customHeight="1">
      <c r="A99" s="1743"/>
      <c r="B99" s="1744" t="s">
        <v>961</v>
      </c>
      <c r="C99" s="1744"/>
      <c r="D99" s="1744"/>
      <c r="E99" s="349">
        <f>E100+E101</f>
        <v>4327.5</v>
      </c>
      <c r="F99" s="350">
        <f>F100+F101</f>
        <v>0</v>
      </c>
      <c r="G99" s="351">
        <f>G100+G101</f>
        <v>4327.5</v>
      </c>
    </row>
    <row r="100" spans="1:7" ht="13.5" customHeight="1">
      <c r="A100" s="1743"/>
      <c r="B100" s="1745" t="s">
        <v>680</v>
      </c>
      <c r="C100" s="1746" t="s">
        <v>962</v>
      </c>
      <c r="D100" s="1746"/>
      <c r="E100" s="980">
        <v>3302.7</v>
      </c>
      <c r="F100" s="1360"/>
      <c r="G100" s="1361">
        <f>E100+F100</f>
        <v>3302.7</v>
      </c>
    </row>
    <row r="101" spans="1:7" ht="12" customHeight="1">
      <c r="A101" s="1743"/>
      <c r="B101" s="1745"/>
      <c r="C101" s="1747" t="s">
        <v>520</v>
      </c>
      <c r="D101" s="1747"/>
      <c r="E101" s="831">
        <v>1024.8</v>
      </c>
      <c r="F101" s="832"/>
      <c r="G101" s="833">
        <f>E101+F101</f>
        <v>1024.8</v>
      </c>
    </row>
    <row r="102" spans="1:7" ht="10.5" customHeight="1">
      <c r="A102" s="1743"/>
      <c r="B102" s="1748" t="s">
        <v>963</v>
      </c>
      <c r="C102" s="1748"/>
      <c r="D102" s="1748"/>
      <c r="E102" s="571">
        <f>E103+E104</f>
        <v>0</v>
      </c>
      <c r="F102" s="572">
        <f>F103+F104</f>
        <v>0</v>
      </c>
      <c r="G102" s="573">
        <f>G103+G104</f>
        <v>0</v>
      </c>
    </row>
    <row r="103" spans="1:7" ht="12.75" customHeight="1">
      <c r="A103" s="1743"/>
      <c r="B103" s="1749" t="s">
        <v>680</v>
      </c>
      <c r="C103" s="1746" t="s">
        <v>962</v>
      </c>
      <c r="D103" s="1746"/>
      <c r="E103" s="980">
        <v>0</v>
      </c>
      <c r="F103" s="1360"/>
      <c r="G103" s="1361">
        <f>E103+F103</f>
        <v>0</v>
      </c>
    </row>
    <row r="104" spans="1:7" ht="12.75" customHeight="1">
      <c r="A104" s="1743"/>
      <c r="B104" s="1749"/>
      <c r="C104" s="1750" t="s">
        <v>520</v>
      </c>
      <c r="D104" s="1750"/>
      <c r="E104" s="1751">
        <v>0</v>
      </c>
      <c r="F104" s="1752"/>
      <c r="G104" s="1753">
        <f>E104+F104</f>
        <v>0</v>
      </c>
    </row>
    <row r="105" spans="1:5" ht="24" customHeight="1">
      <c r="A105" s="7"/>
      <c r="B105" s="7"/>
      <c r="C105" s="7"/>
      <c r="D105" s="7"/>
      <c r="E105" s="1754"/>
    </row>
    <row r="106" spans="1:5" ht="14.25">
      <c r="A106" s="7"/>
      <c r="B106" s="7"/>
      <c r="C106" s="7"/>
      <c r="D106" s="7"/>
      <c r="E106" s="7"/>
    </row>
    <row r="107" spans="1:5" ht="14.25">
      <c r="A107" s="7"/>
      <c r="B107" s="7"/>
      <c r="C107" s="7"/>
      <c r="D107" s="7"/>
      <c r="E107" s="7"/>
    </row>
    <row r="108" spans="1:5" ht="14.25">
      <c r="A108" s="7"/>
      <c r="B108" s="7"/>
      <c r="C108" s="7"/>
      <c r="D108" s="1754" t="s">
        <v>964</v>
      </c>
      <c r="E108" s="7"/>
    </row>
  </sheetData>
  <sheetProtection selectLockedCells="1" selectUnlockedCells="1"/>
  <mergeCells count="79">
    <mergeCell ref="D1:G1"/>
    <mergeCell ref="A2:G2"/>
    <mergeCell ref="A3:G3"/>
    <mergeCell ref="A4:G4"/>
    <mergeCell ref="A5:G5"/>
    <mergeCell ref="A7:G7"/>
    <mergeCell ref="A8:G8"/>
    <mergeCell ref="A9:G9"/>
    <mergeCell ref="A11:A12"/>
    <mergeCell ref="B11:D12"/>
    <mergeCell ref="E11:G11"/>
    <mergeCell ref="A13:D13"/>
    <mergeCell ref="B14:D14"/>
    <mergeCell ref="B15:D15"/>
    <mergeCell ref="B16:D16"/>
    <mergeCell ref="B17:D17"/>
    <mergeCell ref="B18:D18"/>
    <mergeCell ref="B19:D19"/>
    <mergeCell ref="B20:D20"/>
    <mergeCell ref="A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A37:D37"/>
    <mergeCell ref="B40:D40"/>
    <mergeCell ref="B41:D41"/>
    <mergeCell ref="B42:D42"/>
    <mergeCell ref="B43:D43"/>
    <mergeCell ref="A44:A45"/>
    <mergeCell ref="B44:D44"/>
    <mergeCell ref="B45:D45"/>
    <mergeCell ref="B46:D46"/>
    <mergeCell ref="A47:A51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A60:D60"/>
    <mergeCell ref="B61:D61"/>
    <mergeCell ref="B62:C63"/>
    <mergeCell ref="B64:D64"/>
    <mergeCell ref="A65:A66"/>
    <mergeCell ref="B65:B66"/>
    <mergeCell ref="C65:D65"/>
    <mergeCell ref="C66:D66"/>
    <mergeCell ref="B67:C91"/>
    <mergeCell ref="A69:A70"/>
    <mergeCell ref="A92:D92"/>
    <mergeCell ref="A95:D95"/>
    <mergeCell ref="A96:D96"/>
    <mergeCell ref="A97:D97"/>
    <mergeCell ref="A98:D98"/>
    <mergeCell ref="A99:A104"/>
    <mergeCell ref="B99:D99"/>
    <mergeCell ref="B100:B101"/>
    <mergeCell ref="C100:D100"/>
    <mergeCell ref="C101:D101"/>
    <mergeCell ref="B102:D102"/>
    <mergeCell ref="B103:B104"/>
    <mergeCell ref="C103:D103"/>
    <mergeCell ref="C104:D10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2017-05-12T12:18:57Z</cp:lastPrinted>
  <dcterms:created xsi:type="dcterms:W3CDTF">2007-08-05T11:42:44Z</dcterms:created>
  <dcterms:modified xsi:type="dcterms:W3CDTF">2017-05-31T08:25:43Z</dcterms:modified>
  <cp:category/>
  <cp:version/>
  <cp:contentType/>
  <cp:contentStatus/>
  <cp:revision>4</cp:revision>
</cp:coreProperties>
</file>