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19" activeTab="0"/>
  </bookViews>
  <sheets>
    <sheet name="Прил 2 (дох) " sheetId="1" r:id="rId1"/>
    <sheet name="Прил 4 (расх)  " sheetId="2" r:id="rId2"/>
  </sheets>
  <definedNames>
    <definedName name="_xlnm.Print_Titles" localSheetId="0">'Прил 2 (дох) '!$10:$11</definedName>
    <definedName name="_xlnm.Print_Titles" localSheetId="1">'Прил 4 (расх)  '!$10:$13</definedName>
  </definedNames>
  <calcPr fullCalcOnLoad="1"/>
</workbook>
</file>

<file path=xl/sharedStrings.xml><?xml version="1.0" encoding="utf-8"?>
<sst xmlns="http://schemas.openxmlformats.org/spreadsheetml/2006/main" count="1228" uniqueCount="521">
  <si>
    <t>Приложение 2</t>
  </si>
  <si>
    <t xml:space="preserve"> к решению Мценского городского Совета народных депутатов</t>
  </si>
  <si>
    <t xml:space="preserve">  от 22 декабря 2011 года № 465 - МПА</t>
  </si>
  <si>
    <t>"О бюджете города Мценска на 2012 год и на плановый период 2013 и 2014 годов"</t>
  </si>
  <si>
    <t xml:space="preserve">Прогнозируемое поступление доходов в бюджет города Мценска </t>
  </si>
  <si>
    <t xml:space="preserve">  на 2012 год </t>
  </si>
  <si>
    <t>(тыс. руб.)</t>
  </si>
  <si>
    <t>Код</t>
  </si>
  <si>
    <t>Наименование показателя</t>
  </si>
  <si>
    <t xml:space="preserve"> 2012 год</t>
  </si>
  <si>
    <t xml:space="preserve">изменения  </t>
  </si>
  <si>
    <t xml:space="preserve"> с учётом изменений</t>
  </si>
  <si>
    <t>000 1 00 00000 00 0000 000</t>
  </si>
  <si>
    <t>НАЛОГОВЫЕ И НЕНАЛОГОВЫЕ ДОХОДЫ</t>
  </si>
  <si>
    <t>Удельный вес (в общем объёме доходов)</t>
  </si>
  <si>
    <t>000 1 01 00000 00 0000 000</t>
  </si>
  <si>
    <t>Налоги на прибыль, доходы</t>
  </si>
  <si>
    <t>Удельный вес(в объёме собственных доходов)</t>
  </si>
  <si>
    <r>
      <t xml:space="preserve">000 </t>
    </r>
    <r>
      <rPr>
        <b/>
        <sz val="7"/>
        <rFont val="Times New Roman"/>
        <family val="1"/>
      </rPr>
      <t>1 01 02000</t>
    </r>
    <r>
      <rPr>
        <sz val="7"/>
        <rFont val="Times New Roman"/>
        <family val="1"/>
      </rPr>
      <t xml:space="preserve"> 01 0000 110</t>
    </r>
  </si>
  <si>
    <t>Налог на доходы физических лиц</t>
  </si>
  <si>
    <r>
      <t xml:space="preserve">182 </t>
    </r>
    <r>
      <rPr>
        <b/>
        <sz val="7"/>
        <rFont val="Times New Roman"/>
        <family val="1"/>
      </rPr>
      <t>1 01 02010</t>
    </r>
    <r>
      <rPr>
        <sz val="7"/>
        <rFont val="Times New Roman"/>
        <family val="1"/>
      </rPr>
      <t xml:space="preserve"> 01 1000 110 </t>
    </r>
  </si>
  <si>
    <t xml:space="preserve">Налог на доходы физических лиц с доходов, полученных физическими лицами, являющимися налоговыми резидентами Российской Федерации в виде дивидентов от долевого участия в деятельности организаций </t>
  </si>
  <si>
    <r>
      <t xml:space="preserve">000 </t>
    </r>
    <r>
      <rPr>
        <b/>
        <sz val="7"/>
        <rFont val="Times New Roman"/>
        <family val="1"/>
      </rPr>
      <t>1 01 02020</t>
    </r>
    <r>
      <rPr>
        <sz val="7"/>
        <rFont val="Times New Roman"/>
        <family val="1"/>
      </rPr>
      <t xml:space="preserve"> 01 0000 110</t>
    </r>
  </si>
  <si>
    <t xml:space="preserve">Налог на доходы физических лиц с доходов, облагаемых по налоговой ставке, установленной пунктом 1 статьи 224 Налогового Кодекса РФ </t>
  </si>
  <si>
    <r>
      <t xml:space="preserve">182 </t>
    </r>
    <r>
      <rPr>
        <b/>
        <sz val="7"/>
        <rFont val="Times New Roman"/>
        <family val="1"/>
      </rPr>
      <t>1 01 02021</t>
    </r>
    <r>
      <rPr>
        <sz val="7"/>
        <rFont val="Times New Roman"/>
        <family val="1"/>
      </rPr>
      <t xml:space="preserve"> 01 0000 110 </t>
    </r>
  </si>
  <si>
    <t xml:space="preserve"> -налог на доходы физических лиц с доходов, облагаемых по налоговой ставке, установленной пунктом 1 статьи 224 Налогового Кодекса РФ, за исключением доходов, полученных физическими лицами,зарегистрированными в качестве индивидуальных предпринимателей, частных нотариусов и других лиц, занимающихся частной практикой</t>
  </si>
  <si>
    <r>
      <t xml:space="preserve">182 </t>
    </r>
    <r>
      <rPr>
        <b/>
        <sz val="7"/>
        <rFont val="Times New Roman"/>
        <family val="1"/>
      </rPr>
      <t>1 01 02022</t>
    </r>
    <r>
      <rPr>
        <sz val="7"/>
        <rFont val="Times New Roman"/>
        <family val="1"/>
      </rPr>
      <t xml:space="preserve"> 01 0000 110 </t>
    </r>
  </si>
  <si>
    <t xml:space="preserve"> -налог на доходы физических лиц с доходов, облагаемых по налоговой ставке, установленной пунктом 1 статьи 224 Налогового Кодекса РФ,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</si>
  <si>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r>
      <t xml:space="preserve">182 </t>
    </r>
    <r>
      <rPr>
        <b/>
        <sz val="7"/>
        <rFont val="Times New Roman"/>
        <family val="1"/>
      </rPr>
      <t>1 01 02040</t>
    </r>
    <r>
      <rPr>
        <sz val="7"/>
        <rFont val="Times New Roman"/>
        <family val="1"/>
      </rPr>
      <t xml:space="preserve"> 01 1000 110 </t>
    </r>
  </si>
  <si>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</si>
  <si>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000 1 05 00000 00 0000 000</t>
  </si>
  <si>
    <t>Налоги на совокупный доход</t>
  </si>
  <si>
    <r>
      <t xml:space="preserve">182 </t>
    </r>
    <r>
      <rPr>
        <b/>
        <sz val="7"/>
        <rFont val="Times New Roman"/>
        <family val="1"/>
      </rPr>
      <t>1 05 02000</t>
    </r>
    <r>
      <rPr>
        <sz val="7"/>
        <rFont val="Times New Roman"/>
        <family val="1"/>
      </rPr>
      <t xml:space="preserve"> 02 0000 110</t>
    </r>
  </si>
  <si>
    <t>Единый налог на вмененный доход для отдельных видов деятельности</t>
  </si>
  <si>
    <r>
      <t xml:space="preserve">182 </t>
    </r>
    <r>
      <rPr>
        <b/>
        <sz val="7"/>
        <rFont val="Times New Roman"/>
        <family val="1"/>
      </rPr>
      <t>1 05 03000</t>
    </r>
    <r>
      <rPr>
        <sz val="7"/>
        <rFont val="Times New Roman"/>
        <family val="1"/>
      </rPr>
      <t xml:space="preserve"> 01 0000 110</t>
    </r>
  </si>
  <si>
    <t>Единый сельскохозяйственный налог</t>
  </si>
  <si>
    <t xml:space="preserve">000 1 06 00000 00 0000 000 </t>
  </si>
  <si>
    <t>Налоги на имущество</t>
  </si>
  <si>
    <r>
      <t xml:space="preserve">000 </t>
    </r>
    <r>
      <rPr>
        <b/>
        <sz val="7"/>
        <rFont val="Times New Roman"/>
        <family val="1"/>
      </rPr>
      <t>1 06 01000</t>
    </r>
    <r>
      <rPr>
        <sz val="7"/>
        <rFont val="Times New Roman"/>
        <family val="1"/>
      </rPr>
      <t xml:space="preserve"> 00 0000 110 </t>
    </r>
  </si>
  <si>
    <t>Налог на имущество физических лиц</t>
  </si>
  <si>
    <r>
      <t xml:space="preserve">182 </t>
    </r>
    <r>
      <rPr>
        <b/>
        <sz val="7"/>
        <rFont val="Times New Roman"/>
        <family val="1"/>
      </rPr>
      <t>1 06 01020</t>
    </r>
    <r>
      <rPr>
        <sz val="7"/>
        <rFont val="Times New Roman"/>
        <family val="1"/>
      </rPr>
      <t xml:space="preserve"> 04 0000 110 </t>
    </r>
  </si>
  <si>
    <t xml:space="preserve"> - налог на имущество физических лиц, взимаемый по ставкам, применяемым к объектам налогообложения, расположенным в границах городского округа</t>
  </si>
  <si>
    <r>
      <t xml:space="preserve">000 </t>
    </r>
    <r>
      <rPr>
        <b/>
        <sz val="7"/>
        <rFont val="Times New Roman"/>
        <family val="1"/>
      </rPr>
      <t>1 06 06000</t>
    </r>
    <r>
      <rPr>
        <sz val="7"/>
        <rFont val="Times New Roman"/>
        <family val="1"/>
      </rPr>
      <t xml:space="preserve"> 00 0000110</t>
    </r>
  </si>
  <si>
    <t>Земельный налог</t>
  </si>
  <si>
    <r>
      <t xml:space="preserve">000 </t>
    </r>
    <r>
      <rPr>
        <b/>
        <sz val="7"/>
        <rFont val="Times New Roman"/>
        <family val="1"/>
      </rPr>
      <t>1 06 06010</t>
    </r>
    <r>
      <rPr>
        <sz val="7"/>
        <rFont val="Times New Roman"/>
        <family val="1"/>
      </rPr>
      <t xml:space="preserve"> 00 0000110 </t>
    </r>
  </si>
  <si>
    <t>земельный налог, взимаемый по ставкам, установленным в соответствии с подпунктом 1 пункта 1 статьи 394 Налогового Кодекса РФ</t>
  </si>
  <si>
    <r>
      <t xml:space="preserve">182 </t>
    </r>
    <r>
      <rPr>
        <b/>
        <sz val="7"/>
        <rFont val="Times New Roman"/>
        <family val="1"/>
      </rPr>
      <t>1 06 06012</t>
    </r>
    <r>
      <rPr>
        <sz val="7"/>
        <rFont val="Times New Roman"/>
        <family val="1"/>
      </rPr>
      <t xml:space="preserve"> 04 0000110  </t>
    </r>
  </si>
  <si>
    <t xml:space="preserve"> - земельный налог, взимаемый по ставкам, установленным в соответствии с подпунктом 1 пункта 1 статьи 394 Налогового Кодекса РФ и применяемым к объектам налогообложения, расположенным в границах городских округов </t>
  </si>
  <si>
    <r>
      <t xml:space="preserve">000 </t>
    </r>
    <r>
      <rPr>
        <b/>
        <sz val="7"/>
        <rFont val="Times New Roman"/>
        <family val="1"/>
      </rPr>
      <t>1 06 06020</t>
    </r>
    <r>
      <rPr>
        <sz val="7"/>
        <rFont val="Times New Roman"/>
        <family val="1"/>
      </rPr>
      <t xml:space="preserve"> 00 0000110 </t>
    </r>
  </si>
  <si>
    <t>земельный налог, взимаемый по ставкам, установленным в соответствии подпунктом 2 пункта 1 статьи 394 Налогового Кодекса РФ</t>
  </si>
  <si>
    <r>
      <t xml:space="preserve">182 </t>
    </r>
    <r>
      <rPr>
        <b/>
        <sz val="7"/>
        <rFont val="Times New Roman"/>
        <family val="1"/>
      </rPr>
      <t>1 06 06022</t>
    </r>
    <r>
      <rPr>
        <sz val="7"/>
        <rFont val="Times New Roman"/>
        <family val="1"/>
      </rPr>
      <t xml:space="preserve"> 04 0000110  </t>
    </r>
  </si>
  <si>
    <t xml:space="preserve"> - земельный налог, взимаемый по  ставкам, установленным в соответствии с подпунктом 2 пункта 1 статьи 394 Налогового Кодекса РФ и применяемым к объектам налогообложения, расположенным в границах городских округов</t>
  </si>
  <si>
    <t xml:space="preserve">000 1 08 00000 00 0000 000 </t>
  </si>
  <si>
    <t>Государственная пошлина</t>
  </si>
  <si>
    <r>
      <t xml:space="preserve">000 </t>
    </r>
    <r>
      <rPr>
        <b/>
        <sz val="7"/>
        <rFont val="Times New Roman"/>
        <family val="1"/>
      </rPr>
      <t>1 08 03000</t>
    </r>
    <r>
      <rPr>
        <sz val="7"/>
        <rFont val="Times New Roman"/>
        <family val="1"/>
      </rPr>
      <t xml:space="preserve"> 01 0000 110 </t>
    </r>
  </si>
  <si>
    <t xml:space="preserve">Государственная пошлина по делам, рассматриваемым в судах общей юрисдикции, мировыми судьями </t>
  </si>
  <si>
    <r>
      <t xml:space="preserve">182 </t>
    </r>
    <r>
      <rPr>
        <b/>
        <sz val="7"/>
        <rFont val="Times New Roman"/>
        <family val="1"/>
      </rPr>
      <t>1 08 03010 01</t>
    </r>
    <r>
      <rPr>
        <sz val="7"/>
        <rFont val="Times New Roman"/>
        <family val="1"/>
      </rPr>
      <t xml:space="preserve"> 0000 110 </t>
    </r>
  </si>
  <si>
    <t xml:space="preserve"> - государственная пошлина по делам, рассматриваемым в судах общей юрисдикции, мировыми судьями (за исключением Верховного Суда РФ)</t>
  </si>
  <si>
    <r>
      <t xml:space="preserve">000 </t>
    </r>
    <r>
      <rPr>
        <b/>
        <sz val="7"/>
        <rFont val="Times New Roman"/>
        <family val="1"/>
      </rPr>
      <t>1 08 07000</t>
    </r>
    <r>
      <rPr>
        <sz val="7"/>
        <rFont val="Times New Roman"/>
        <family val="1"/>
      </rPr>
      <t xml:space="preserve"> 01 0000 110 </t>
    </r>
  </si>
  <si>
    <t>Государственная пошлина за государственную регистрацию, а также за совершение прочих юридически значимых действий</t>
  </si>
  <si>
    <r>
      <t xml:space="preserve">188 </t>
    </r>
    <r>
      <rPr>
        <b/>
        <sz val="7"/>
        <rFont val="Times New Roman"/>
        <family val="1"/>
      </rPr>
      <t>1 08 07140</t>
    </r>
    <r>
      <rPr>
        <sz val="7"/>
        <rFont val="Times New Roman"/>
        <family val="1"/>
      </rPr>
      <t xml:space="preserve"> 01 0000110 </t>
    </r>
  </si>
  <si>
    <t xml:space="preserve"> -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</si>
  <si>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r>
      <t xml:space="preserve">Итого: </t>
    </r>
    <r>
      <rPr>
        <b/>
        <i/>
        <sz val="10"/>
        <rFont val="Times New Roman"/>
        <family val="1"/>
      </rPr>
      <t>налоговые</t>
    </r>
    <r>
      <rPr>
        <b/>
        <sz val="10"/>
        <rFont val="Times New Roman"/>
        <family val="1"/>
      </rPr>
      <t xml:space="preserve"> доходы </t>
    </r>
  </si>
  <si>
    <r>
      <t>Удельный вес (</t>
    </r>
    <r>
      <rPr>
        <sz val="7"/>
        <rFont val="Arial Cyr"/>
        <family val="2"/>
      </rPr>
      <t>в общем объёме доходов</t>
    </r>
    <r>
      <rPr>
        <sz val="8"/>
        <rFont val="Arial Cyr"/>
        <family val="2"/>
      </rPr>
      <t>)</t>
    </r>
  </si>
  <si>
    <r>
      <t>Удельный вес(</t>
    </r>
    <r>
      <rPr>
        <sz val="7"/>
        <rFont val="Arial Cyr"/>
        <family val="2"/>
      </rPr>
      <t>в объёме собственных доходов</t>
    </r>
    <r>
      <rPr>
        <sz val="8"/>
        <rFont val="Arial Cyr"/>
        <family val="2"/>
      </rPr>
      <t>)</t>
    </r>
  </si>
  <si>
    <r>
      <t xml:space="preserve">000 </t>
    </r>
    <r>
      <rPr>
        <b/>
        <sz val="7"/>
        <rFont val="Times New Roman"/>
        <family val="1"/>
      </rPr>
      <t>1 11 00000</t>
    </r>
    <r>
      <rPr>
        <sz val="7"/>
        <rFont val="Times New Roman"/>
        <family val="1"/>
      </rPr>
      <t xml:space="preserve"> 00 0000 000</t>
    </r>
  </si>
  <si>
    <t>Доходы от использования имущества, находящегося в государственной и муниципальной собственности</t>
  </si>
  <si>
    <r>
      <t xml:space="preserve">000 </t>
    </r>
    <r>
      <rPr>
        <b/>
        <sz val="7"/>
        <rFont val="Times New Roman"/>
        <family val="1"/>
      </rPr>
      <t>1 11 05000</t>
    </r>
    <r>
      <rPr>
        <sz val="7"/>
        <rFont val="Times New Roman"/>
        <family val="1"/>
      </rPr>
      <t xml:space="preserve"> 00 0000 120   </t>
    </r>
  </si>
  <si>
    <t>Доходы, получаемые в виде арендной либо иной платы за передачу в возмездное пользование государственного и муниципального имущетсва (за исключением имущества автономных учреждений, а также имущества гос.и мун. унитарных предприятий, в том числе казенных)</t>
  </si>
  <si>
    <t>Арендная плата за земли (свод)</t>
  </si>
  <si>
    <r>
      <t xml:space="preserve">000 </t>
    </r>
    <r>
      <rPr>
        <b/>
        <sz val="7"/>
        <rFont val="Times New Roman"/>
        <family val="1"/>
      </rPr>
      <t>1 11 05010</t>
    </r>
    <r>
      <rPr>
        <sz val="7"/>
        <rFont val="Times New Roman"/>
        <family val="1"/>
      </rPr>
      <t xml:space="preserve"> 00 0000 120 </t>
    </r>
  </si>
  <si>
    <t>Доходы, получаемые в виде арендной платы за земельные участки, гос. собственность на которые не разграничена, а также средства от продажи права на заключение договоров аренды указанных земельных участков</t>
  </si>
  <si>
    <r>
      <t xml:space="preserve">892 </t>
    </r>
    <r>
      <rPr>
        <b/>
        <sz val="7"/>
        <rFont val="Times New Roman"/>
        <family val="1"/>
      </rPr>
      <t>1 11 05010</t>
    </r>
    <r>
      <rPr>
        <sz val="7"/>
        <rFont val="Times New Roman"/>
        <family val="1"/>
      </rPr>
      <t xml:space="preserve"> 04 0000 120 </t>
    </r>
  </si>
  <si>
    <t xml:space="preserve"> - доходы, получаемые в виде арендной платы за земельные участки, гос.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</si>
  <si>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r>
      <t xml:space="preserve">000 </t>
    </r>
    <r>
      <rPr>
        <b/>
        <sz val="7"/>
        <rFont val="Times New Roman"/>
        <family val="1"/>
      </rPr>
      <t>1 11 05020</t>
    </r>
    <r>
      <rPr>
        <sz val="7"/>
        <rFont val="Times New Roman"/>
        <family val="1"/>
      </rPr>
      <t xml:space="preserve"> 00 0000 120</t>
    </r>
  </si>
  <si>
    <t>Доходы, получаемые в виде арендной платы за земли после разграничения гос. соб-ти на землю, а также средства от продажи права на заключ договоров аренды указанных земельных участков (за исключением земельных участков автономных учреждений)</t>
  </si>
  <si>
    <r>
      <t xml:space="preserve">892 </t>
    </r>
    <r>
      <rPr>
        <b/>
        <sz val="7"/>
        <rFont val="Times New Roman"/>
        <family val="1"/>
      </rPr>
      <t>1 11 05024</t>
    </r>
    <r>
      <rPr>
        <sz val="7"/>
        <rFont val="Times New Roman"/>
        <family val="1"/>
      </rPr>
      <t xml:space="preserve"> 04 0000 120</t>
    </r>
  </si>
  <si>
    <t xml:space="preserve"> - доходы, получаемые в виде арендной платы, а также средства от продажи права на заключ. договоров аренды за земли, находящиеся в собст-сти городских округов (за исключением земельных участков муниц. автономных учреждений)</t>
  </si>
  <si>
    <r>
      <t xml:space="preserve">000 </t>
    </r>
    <r>
      <rPr>
        <b/>
        <sz val="7"/>
        <rFont val="Times New Roman"/>
        <family val="1"/>
      </rPr>
      <t>1 11 05030</t>
    </r>
    <r>
      <rPr>
        <sz val="7"/>
        <rFont val="Times New Roman"/>
        <family val="1"/>
      </rPr>
      <t xml:space="preserve"> 00 0000 120   </t>
    </r>
  </si>
  <si>
    <t>Доходы от сдачи в аренду имущества, находящегося в оперативном управлении органов гос. власти, органов местного самоуправления, гос.внебюдж.фондов и созданных ими учрежд. (за исключ имущ-ва автономных учрежд.)</t>
  </si>
  <si>
    <r>
      <t xml:space="preserve">892 </t>
    </r>
    <r>
      <rPr>
        <b/>
        <sz val="7"/>
        <rFont val="Times New Roman"/>
        <family val="1"/>
      </rPr>
      <t>1 11 05034</t>
    </r>
    <r>
      <rPr>
        <sz val="7"/>
        <rFont val="Times New Roman"/>
        <family val="1"/>
      </rPr>
      <t xml:space="preserve"> 04 0002 120   </t>
    </r>
  </si>
  <si>
    <t xml:space="preserve"> - доходы от сдачи в аренду имущества, находящегося в оперативном управлении органов управления гор. округов и созданных ими учреждений (за исключ. имущ-ва мун.автономных учрежд.)</t>
  </si>
  <si>
    <r>
      <t xml:space="preserve">892 </t>
    </r>
    <r>
      <rPr>
        <b/>
        <sz val="7"/>
        <rFont val="Times New Roman"/>
        <family val="1"/>
      </rPr>
      <t>1 11 05034</t>
    </r>
    <r>
      <rPr>
        <sz val="7"/>
        <rFont val="Times New Roman"/>
        <family val="1"/>
      </rPr>
      <t xml:space="preserve"> 04 0003 120   </t>
    </r>
  </si>
  <si>
    <r>
      <t xml:space="preserve">000 </t>
    </r>
    <r>
      <rPr>
        <b/>
        <sz val="7"/>
        <rFont val="Times New Roman"/>
        <family val="1"/>
      </rPr>
      <t>1 11 07000</t>
    </r>
    <r>
      <rPr>
        <sz val="7"/>
        <rFont val="Times New Roman"/>
        <family val="1"/>
      </rPr>
      <t xml:space="preserve"> 00 0000 120   </t>
    </r>
  </si>
  <si>
    <t>Платежи от государственных и муниципальных унитарных предприятий</t>
  </si>
  <si>
    <r>
      <t xml:space="preserve">000 </t>
    </r>
    <r>
      <rPr>
        <b/>
        <sz val="7"/>
        <rFont val="Times New Roman"/>
        <family val="1"/>
      </rPr>
      <t>1 11 07010</t>
    </r>
    <r>
      <rPr>
        <sz val="7"/>
        <rFont val="Times New Roman"/>
        <family val="1"/>
      </rPr>
      <t xml:space="preserve"> 00 0000 120   </t>
    </r>
  </si>
  <si>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</si>
  <si>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r>
      <t xml:space="preserve">000 </t>
    </r>
    <r>
      <rPr>
        <b/>
        <sz val="7"/>
        <rFont val="Times New Roman"/>
        <family val="1"/>
      </rPr>
      <t>1 11 07014</t>
    </r>
    <r>
      <rPr>
        <sz val="7"/>
        <rFont val="Times New Roman"/>
        <family val="1"/>
      </rPr>
      <t xml:space="preserve"> 04 0000 120   </t>
    </r>
  </si>
  <si>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t>
  </si>
  <si>
    <r>
      <t xml:space="preserve">000 </t>
    </r>
    <r>
      <rPr>
        <b/>
        <sz val="7"/>
        <rFont val="Times New Roman"/>
        <family val="1"/>
      </rPr>
      <t>1 12 00000</t>
    </r>
    <r>
      <rPr>
        <sz val="7"/>
        <rFont val="Times New Roman"/>
        <family val="1"/>
      </rPr>
      <t xml:space="preserve"> 00 0000 000 </t>
    </r>
  </si>
  <si>
    <t>Платежи при пользовании природными ресурсами</t>
  </si>
  <si>
    <r>
      <t xml:space="preserve">000 </t>
    </r>
    <r>
      <rPr>
        <b/>
        <sz val="7"/>
        <rFont val="Times New Roman"/>
        <family val="1"/>
      </rPr>
      <t>1 12 01000</t>
    </r>
    <r>
      <rPr>
        <sz val="7"/>
        <rFont val="Times New Roman"/>
        <family val="1"/>
      </rPr>
      <t xml:space="preserve"> 01 0000 120 </t>
    </r>
  </si>
  <si>
    <t>Плата за негативное воздействие на окружающую среду</t>
  </si>
  <si>
    <r>
      <t xml:space="preserve">000 </t>
    </r>
    <r>
      <rPr>
        <b/>
        <sz val="7"/>
        <rFont val="Times New Roman"/>
        <family val="1"/>
      </rPr>
      <t>1 13 00000</t>
    </r>
    <r>
      <rPr>
        <sz val="7"/>
        <rFont val="Times New Roman"/>
        <family val="1"/>
      </rPr>
      <t xml:space="preserve"> 00 0000 000 </t>
    </r>
  </si>
  <si>
    <t>Доходы от оказания платных услуг и компенсации затрат государства</t>
  </si>
  <si>
    <r>
      <t xml:space="preserve">000 </t>
    </r>
    <r>
      <rPr>
        <b/>
        <sz val="7"/>
        <rFont val="Times New Roman"/>
        <family val="1"/>
      </rPr>
      <t>1 13 02000</t>
    </r>
    <r>
      <rPr>
        <sz val="7"/>
        <rFont val="Times New Roman"/>
        <family val="1"/>
      </rPr>
      <t xml:space="preserve"> 00 0000 130 </t>
    </r>
  </si>
  <si>
    <t>Доходы от компенсации затрат государства</t>
  </si>
  <si>
    <r>
      <t xml:space="preserve">000 </t>
    </r>
    <r>
      <rPr>
        <b/>
        <sz val="7"/>
        <rFont val="Times New Roman"/>
        <family val="1"/>
      </rPr>
      <t>1 13 02990</t>
    </r>
    <r>
      <rPr>
        <sz val="7"/>
        <rFont val="Times New Roman"/>
        <family val="1"/>
      </rPr>
      <t xml:space="preserve"> 04 0000 130 </t>
    </r>
  </si>
  <si>
    <t xml:space="preserve"> Прочие доходы от компенсации затрат государства</t>
  </si>
  <si>
    <r>
      <t xml:space="preserve">000 </t>
    </r>
    <r>
      <rPr>
        <b/>
        <sz val="7"/>
        <rFont val="Times New Roman"/>
        <family val="1"/>
      </rPr>
      <t>1 13 02994</t>
    </r>
    <r>
      <rPr>
        <sz val="7"/>
        <rFont val="Times New Roman"/>
        <family val="1"/>
      </rPr>
      <t xml:space="preserve"> 04 0000 130 </t>
    </r>
  </si>
  <si>
    <t xml:space="preserve">  -прочие доходы от компенсации затрат бюджетов городских округов</t>
  </si>
  <si>
    <r>
      <t xml:space="preserve">000 </t>
    </r>
    <r>
      <rPr>
        <b/>
        <sz val="7"/>
        <rFont val="Times New Roman"/>
        <family val="1"/>
      </rPr>
      <t>1 14 00000</t>
    </r>
    <r>
      <rPr>
        <sz val="7"/>
        <rFont val="Times New Roman"/>
        <family val="1"/>
      </rPr>
      <t xml:space="preserve"> 00 0000 000 </t>
    </r>
  </si>
  <si>
    <t>Доходы от продажи материальных и нематериальных активов</t>
  </si>
  <si>
    <r>
      <t xml:space="preserve">000 </t>
    </r>
    <r>
      <rPr>
        <b/>
        <sz val="7"/>
        <rFont val="Times New Roman"/>
        <family val="1"/>
      </rPr>
      <t>1 14 01000</t>
    </r>
    <r>
      <rPr>
        <sz val="7"/>
        <rFont val="Times New Roman"/>
        <family val="1"/>
      </rPr>
      <t xml:space="preserve"> 00 0000 410 </t>
    </r>
  </si>
  <si>
    <t>Доходы от продажи квартир</t>
  </si>
  <si>
    <r>
      <t xml:space="preserve">892 </t>
    </r>
    <r>
      <rPr>
        <b/>
        <sz val="7"/>
        <rFont val="Times New Roman"/>
        <family val="1"/>
      </rPr>
      <t xml:space="preserve">1 14 01040 </t>
    </r>
    <r>
      <rPr>
        <sz val="7"/>
        <rFont val="Times New Roman"/>
        <family val="1"/>
      </rPr>
      <t xml:space="preserve">04 0000 410 </t>
    </r>
  </si>
  <si>
    <t xml:space="preserve"> - доходы от продажи квартир, находящихся в собственности городских округов</t>
  </si>
  <si>
    <r>
      <t xml:space="preserve">000 </t>
    </r>
    <r>
      <rPr>
        <b/>
        <sz val="7"/>
        <rFont val="Times New Roman"/>
        <family val="1"/>
      </rPr>
      <t>1 14 02000</t>
    </r>
    <r>
      <rPr>
        <sz val="7"/>
        <rFont val="Times New Roman"/>
        <family val="1"/>
      </rPr>
      <t xml:space="preserve"> 00 0000 000 </t>
    </r>
  </si>
  <si>
    <t>Доходы от реализации имущества, находящегося в гос.и муниц.соб-ти  (за исключ.имущ-ва автон-ых учреждений, а также имущ-ва гос.и мун. унитарных предприятий, в том числе казенных)</t>
  </si>
  <si>
    <r>
      <t xml:space="preserve">000 </t>
    </r>
    <r>
      <rPr>
        <b/>
        <sz val="7"/>
        <rFont val="Times New Roman"/>
        <family val="1"/>
      </rPr>
      <t>1 14 02030</t>
    </r>
    <r>
      <rPr>
        <sz val="7"/>
        <rFont val="Times New Roman"/>
        <family val="1"/>
      </rPr>
      <t xml:space="preserve"> 04 0000 410 </t>
    </r>
  </si>
  <si>
    <t>Доходы от реализации имущества, наход-ся в соб-ти городских округов ( за исключением имущества мун.автономных учрежд., а также имущества мун. унитарных предприятий, в том числе казенных) в части реализации осн.ср-в по указанному им-ву</t>
  </si>
  <si>
    <r>
      <t xml:space="preserve">892 </t>
    </r>
    <r>
      <rPr>
        <b/>
        <sz val="7"/>
        <rFont val="Times New Roman"/>
        <family val="1"/>
      </rPr>
      <t>1 14 02033</t>
    </r>
    <r>
      <rPr>
        <sz val="7"/>
        <rFont val="Times New Roman"/>
        <family val="1"/>
      </rPr>
      <t xml:space="preserve"> 04 0000 410 </t>
    </r>
  </si>
  <si>
    <t xml:space="preserve">  - доходы от реализации иного имущества, находящегося в  собственности городских округов (за исключ.имущ-ва автон-ых учреждений, а также имущ-ва гос.и мун. унитарных предприятий, в том числе казенных), в части реализации  основных  средств  по указанному имуществу</t>
  </si>
  <si>
    <r>
      <t xml:space="preserve">000 </t>
    </r>
    <r>
      <rPr>
        <b/>
        <sz val="7"/>
        <rFont val="Times New Roman"/>
        <family val="1"/>
      </rPr>
      <t>1 14 06000</t>
    </r>
    <r>
      <rPr>
        <sz val="7"/>
        <rFont val="Times New Roman"/>
        <family val="1"/>
      </rPr>
      <t xml:space="preserve"> 00 0000 430</t>
    </r>
  </si>
  <si>
    <t>Доходы от продажи земельных участков, нах-ся в гос. и мун. соб-ти (за исключ.зем.участков автон.учреждений)</t>
  </si>
  <si>
    <r>
      <t xml:space="preserve">000 </t>
    </r>
    <r>
      <rPr>
        <b/>
        <sz val="7"/>
        <rFont val="Times New Roman"/>
        <family val="1"/>
      </rPr>
      <t>1 14 06010</t>
    </r>
    <r>
      <rPr>
        <sz val="7"/>
        <rFont val="Times New Roman"/>
        <family val="1"/>
      </rPr>
      <t xml:space="preserve"> 00 0000</t>
    </r>
    <r>
      <rPr>
        <b/>
        <sz val="7"/>
        <rFont val="Times New Roman"/>
        <family val="1"/>
      </rPr>
      <t xml:space="preserve"> </t>
    </r>
    <r>
      <rPr>
        <sz val="7"/>
        <rFont val="Times New Roman"/>
        <family val="1"/>
      </rPr>
      <t>430</t>
    </r>
  </si>
  <si>
    <t>Доходы от продажи земельных участков, гос. собственность на которые не разграничена</t>
  </si>
  <si>
    <r>
      <t xml:space="preserve"> </t>
    </r>
    <r>
      <rPr>
        <sz val="7"/>
        <rFont val="Times New Roman"/>
        <family val="1"/>
      </rPr>
      <t xml:space="preserve">892 </t>
    </r>
    <r>
      <rPr>
        <b/>
        <sz val="7"/>
        <rFont val="Times New Roman"/>
        <family val="1"/>
      </rPr>
      <t>1 14 06012</t>
    </r>
    <r>
      <rPr>
        <sz val="7"/>
        <rFont val="Times New Roman"/>
        <family val="1"/>
      </rPr>
      <t xml:space="preserve"> 04 0000 430</t>
    </r>
  </si>
  <si>
    <t>- доходы от продажи земельных участков, гос.соб-ть на которые не разграничена и которые расположены в границах городского округа</t>
  </si>
  <si>
    <r>
      <t xml:space="preserve">000 </t>
    </r>
    <r>
      <rPr>
        <b/>
        <sz val="7"/>
        <rFont val="Times New Roman"/>
        <family val="1"/>
      </rPr>
      <t>1 14 06020</t>
    </r>
    <r>
      <rPr>
        <sz val="7"/>
        <rFont val="Times New Roman"/>
        <family val="1"/>
      </rPr>
      <t xml:space="preserve"> 00 0000 430</t>
    </r>
  </si>
  <si>
    <t>Доходы от продажи земельных участков, гос.соб-ть на которые разграничена (за исключением зем.участков автон. учреждений)</t>
  </si>
  <si>
    <r>
      <t xml:space="preserve">892 </t>
    </r>
    <r>
      <rPr>
        <b/>
        <sz val="7"/>
        <rFont val="Times New Roman"/>
        <family val="1"/>
      </rPr>
      <t>1 14 06024</t>
    </r>
    <r>
      <rPr>
        <sz val="7"/>
        <rFont val="Times New Roman"/>
        <family val="1"/>
      </rPr>
      <t xml:space="preserve"> 04 0000 430</t>
    </r>
  </si>
  <si>
    <t>- доходы от продажи земельных участков, нах.в соб-ти гор.окр. (за исключением земельных участков мун.автономных учреждений)</t>
  </si>
  <si>
    <r>
      <t xml:space="preserve">000 </t>
    </r>
    <r>
      <rPr>
        <b/>
        <sz val="7"/>
        <rFont val="Times New Roman"/>
        <family val="1"/>
      </rPr>
      <t>1 15 00000</t>
    </r>
    <r>
      <rPr>
        <sz val="7"/>
        <rFont val="Times New Roman"/>
        <family val="1"/>
      </rPr>
      <t xml:space="preserve"> 00 0000 000 </t>
    </r>
  </si>
  <si>
    <t>Административные платежи и сборы</t>
  </si>
  <si>
    <r>
      <t xml:space="preserve">000 </t>
    </r>
    <r>
      <rPr>
        <b/>
        <sz val="7"/>
        <rFont val="Times New Roman"/>
        <family val="1"/>
      </rPr>
      <t>1 15 02000</t>
    </r>
    <r>
      <rPr>
        <sz val="7"/>
        <rFont val="Times New Roman"/>
        <family val="1"/>
      </rPr>
      <t xml:space="preserve"> 00 0000 140 </t>
    </r>
  </si>
  <si>
    <t>Платежи, взимаемые государственными и муниципальными органами (организациями), за выполнение определенных функций</t>
  </si>
  <si>
    <r>
      <t xml:space="preserve">000 </t>
    </r>
    <r>
      <rPr>
        <b/>
        <sz val="7"/>
        <rFont val="Times New Roman"/>
        <family val="1"/>
      </rPr>
      <t>1 15 02040</t>
    </r>
    <r>
      <rPr>
        <sz val="7"/>
        <rFont val="Times New Roman"/>
        <family val="1"/>
      </rPr>
      <t xml:space="preserve"> 04 0000 140 </t>
    </r>
  </si>
  <si>
    <t xml:space="preserve"> - платежи, взимаемые органами управления (организациями) городских округов, за выполнение определенных функций</t>
  </si>
  <si>
    <r>
      <t xml:space="preserve">000 </t>
    </r>
    <r>
      <rPr>
        <b/>
        <sz val="7"/>
        <rFont val="Times New Roman"/>
        <family val="1"/>
      </rPr>
      <t>1 16 00000</t>
    </r>
    <r>
      <rPr>
        <sz val="7"/>
        <rFont val="Times New Roman"/>
        <family val="1"/>
      </rPr>
      <t xml:space="preserve"> 00 0000 000 </t>
    </r>
  </si>
  <si>
    <t>Штрафы, санкции, возмещение ущерба</t>
  </si>
  <si>
    <r>
      <t xml:space="preserve">000 </t>
    </r>
    <r>
      <rPr>
        <b/>
        <sz val="7"/>
        <rFont val="Times New Roman"/>
        <family val="1"/>
      </rPr>
      <t>1 16 03000</t>
    </r>
    <r>
      <rPr>
        <sz val="7"/>
        <rFont val="Times New Roman"/>
        <family val="1"/>
      </rPr>
      <t xml:space="preserve"> 00 0000 140</t>
    </r>
  </si>
  <si>
    <t>Денежные взыскания (штрафы) за нарушение закон-ва о налогах и сборах</t>
  </si>
  <si>
    <r>
      <t xml:space="preserve">182 </t>
    </r>
    <r>
      <rPr>
        <b/>
        <sz val="7"/>
        <rFont val="Times New Roman"/>
        <family val="1"/>
      </rPr>
      <t>1 16 03010</t>
    </r>
    <r>
      <rPr>
        <sz val="7"/>
        <rFont val="Times New Roman"/>
        <family val="1"/>
      </rPr>
      <t xml:space="preserve"> 01 0000 140</t>
    </r>
  </si>
  <si>
    <t xml:space="preserve"> - денежные взыскания (штрафы) за нарушение закон-ва о налогах и сборах, предусмотренные ст.116,117,118, пунктами 1 и 2 ст.120, ст.125, 126, 128, 129,129.1, 132, 133, 134, 135, 135.1 НК РФ</t>
  </si>
  <si>
    <r>
      <t xml:space="preserve">182 </t>
    </r>
    <r>
      <rPr>
        <b/>
        <sz val="7"/>
        <rFont val="Times New Roman"/>
        <family val="1"/>
      </rPr>
      <t>1 16 03030</t>
    </r>
    <r>
      <rPr>
        <sz val="7"/>
        <rFont val="Times New Roman"/>
        <family val="1"/>
      </rPr>
      <t xml:space="preserve"> 01 0000 140 </t>
    </r>
  </si>
  <si>
    <t xml:space="preserve"> -денежные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</si>
  <si>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r>
      <t xml:space="preserve">182 </t>
    </r>
    <r>
      <rPr>
        <b/>
        <sz val="7"/>
        <rFont val="Times New Roman"/>
        <family val="1"/>
      </rPr>
      <t>1 16 06000</t>
    </r>
    <r>
      <rPr>
        <sz val="7"/>
        <rFont val="Times New Roman"/>
        <family val="1"/>
      </rPr>
      <t xml:space="preserve"> 01 0000 140</t>
    </r>
  </si>
  <si>
    <t xml:space="preserve">Денежные взыскания (штрафы) за нарушение зак-ва о применении контрольно-кассовой техники при осуществлении наличных денежных расчетов и (или) расчетов с использованием платежных карт </t>
  </si>
  <si>
    <r>
      <t xml:space="preserve">000 </t>
    </r>
    <r>
      <rPr>
        <b/>
        <sz val="7"/>
        <rFont val="Times New Roman"/>
        <family val="1"/>
      </rPr>
      <t>1 16 08000</t>
    </r>
    <r>
      <rPr>
        <sz val="7"/>
        <rFont val="Times New Roman"/>
        <family val="1"/>
      </rPr>
      <t xml:space="preserve"> 01 0000 140</t>
    </r>
  </si>
  <si>
    <t>Денежные взыскания (штрафы) за административные правонарушения в области гос. регулирования произв-ва и оборота этилового спирта, алкогольной, спиртосодержащей и табачной продукции</t>
  </si>
  <si>
    <r>
      <t xml:space="preserve">000 </t>
    </r>
    <r>
      <rPr>
        <b/>
        <sz val="7"/>
        <rFont val="Times New Roman"/>
        <family val="1"/>
      </rPr>
      <t>1 16 21000</t>
    </r>
    <r>
      <rPr>
        <sz val="7"/>
        <rFont val="Times New Roman"/>
        <family val="1"/>
      </rPr>
      <t xml:space="preserve"> 00 0000 140</t>
    </r>
  </si>
  <si>
    <t>Денежные взыскания (штрафы) и иные суммы, взыскиваемые с лиц, виновных в совершении преступлений, и  в возмещение ущерба имуществу</t>
  </si>
  <si>
    <r>
      <t xml:space="preserve">000 </t>
    </r>
    <r>
      <rPr>
        <b/>
        <sz val="7"/>
        <rFont val="Times New Roman"/>
        <family val="1"/>
      </rPr>
      <t>1 16 21040</t>
    </r>
    <r>
      <rPr>
        <sz val="7"/>
        <rFont val="Times New Roman"/>
        <family val="1"/>
      </rPr>
      <t xml:space="preserve"> 04 0000 140</t>
    </r>
  </si>
  <si>
    <t xml:space="preserve"> -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</si>
  <si>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r>
      <t xml:space="preserve">000 </t>
    </r>
    <r>
      <rPr>
        <b/>
        <sz val="7"/>
        <rFont val="Times New Roman"/>
        <family val="1"/>
      </rPr>
      <t>1 16 25000</t>
    </r>
    <r>
      <rPr>
        <sz val="7"/>
        <rFont val="Times New Roman"/>
        <family val="1"/>
      </rPr>
      <t xml:space="preserve"> 00 0000 140  </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</si>
  <si>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</si>
  <si>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r>
      <t xml:space="preserve">000 </t>
    </r>
    <r>
      <rPr>
        <b/>
        <sz val="7"/>
        <rFont val="Times New Roman"/>
        <family val="1"/>
      </rPr>
      <t>1 16 25010</t>
    </r>
    <r>
      <rPr>
        <sz val="7"/>
        <rFont val="Times New Roman"/>
        <family val="1"/>
      </rPr>
      <t xml:space="preserve"> 01 0000 140  </t>
    </r>
  </si>
  <si>
    <t xml:space="preserve"> -денежные взыскания (штрафы) за наруш.зак-ва о недрах</t>
  </si>
  <si>
    <r>
      <t xml:space="preserve">000 </t>
    </r>
    <r>
      <rPr>
        <b/>
        <sz val="7"/>
        <rFont val="Times New Roman"/>
        <family val="1"/>
      </rPr>
      <t>1 16 25030</t>
    </r>
    <r>
      <rPr>
        <sz val="7"/>
        <rFont val="Times New Roman"/>
        <family val="1"/>
      </rPr>
      <t xml:space="preserve"> 01 0000 140  </t>
    </r>
  </si>
  <si>
    <t xml:space="preserve"> -денежные взыскания (штрафы) за наруш. зак-ва об охране и испол. животного мира</t>
  </si>
  <si>
    <r>
      <t xml:space="preserve">000 </t>
    </r>
    <r>
      <rPr>
        <b/>
        <sz val="7"/>
        <rFont val="Times New Roman"/>
        <family val="1"/>
      </rPr>
      <t>1 16 25050</t>
    </r>
    <r>
      <rPr>
        <sz val="7"/>
        <rFont val="Times New Roman"/>
        <family val="1"/>
      </rPr>
      <t xml:space="preserve"> 01 0000 140  </t>
    </r>
  </si>
  <si>
    <t xml:space="preserve"> -денежные взыскания (штрафы) за нарушение зак-ва в области охраны окруж. среды</t>
  </si>
  <si>
    <r>
      <t xml:space="preserve"> 000 </t>
    </r>
    <r>
      <rPr>
        <b/>
        <sz val="7"/>
        <rFont val="Times New Roman"/>
        <family val="1"/>
      </rPr>
      <t>1 16 25060</t>
    </r>
    <r>
      <rPr>
        <sz val="7"/>
        <rFont val="Times New Roman"/>
        <family val="1"/>
      </rPr>
      <t xml:space="preserve"> 01 0000 140  </t>
    </r>
  </si>
  <si>
    <t xml:space="preserve"> -денежные взыскания (штрафы) за нарушение земельного законодательства</t>
  </si>
  <si>
    <r>
      <t xml:space="preserve">141 </t>
    </r>
    <r>
      <rPr>
        <b/>
        <sz val="7"/>
        <rFont val="Times New Roman"/>
        <family val="1"/>
      </rPr>
      <t>1 16 28000</t>
    </r>
    <r>
      <rPr>
        <sz val="7"/>
        <rFont val="Times New Roman"/>
        <family val="1"/>
      </rPr>
      <t xml:space="preserve"> 01 0000 140</t>
    </r>
  </si>
  <si>
    <t xml:space="preserve">Денежные взыскания (штрафы) за нарушение законодательства в области обеспечения санитарно-эпидемиол.благополучия человека и зак-ва в сфере защиты прав потребителей </t>
  </si>
  <si>
    <r>
      <t xml:space="preserve">188 </t>
    </r>
    <r>
      <rPr>
        <b/>
        <sz val="7"/>
        <rFont val="Times New Roman"/>
        <family val="1"/>
      </rPr>
      <t>1 16 30000</t>
    </r>
    <r>
      <rPr>
        <sz val="7"/>
        <rFont val="Times New Roman"/>
        <family val="1"/>
      </rPr>
      <t xml:space="preserve"> 01 0000 140 </t>
    </r>
  </si>
  <si>
    <t>Денежные взыскания (штрафы) за административные правонарушения в области дорожного движения</t>
  </si>
  <si>
    <r>
      <t xml:space="preserve">000 </t>
    </r>
    <r>
      <rPr>
        <b/>
        <sz val="7"/>
        <rFont val="Times New Roman"/>
        <family val="1"/>
      </rPr>
      <t>1 16 90000</t>
    </r>
    <r>
      <rPr>
        <sz val="7"/>
        <rFont val="Times New Roman"/>
        <family val="1"/>
      </rPr>
      <t xml:space="preserve"> 00 0000 140</t>
    </r>
  </si>
  <si>
    <t>Прочие поступления от денежных взысканий (штрафов) и иных сумм в возмещение ущерба</t>
  </si>
  <si>
    <r>
      <t xml:space="preserve">000 </t>
    </r>
    <r>
      <rPr>
        <b/>
        <sz val="7"/>
        <rFont val="Times New Roman"/>
        <family val="1"/>
      </rPr>
      <t>1 16 90040</t>
    </r>
    <r>
      <rPr>
        <sz val="7"/>
        <rFont val="Times New Roman"/>
        <family val="1"/>
      </rPr>
      <t xml:space="preserve"> 04 0000 140 </t>
    </r>
  </si>
  <si>
    <t>- прочие поступления от денежных взысканий (штрафов) и иных сумм в возмещение ущерба, зачисляемые в бюджеты городских округов</t>
  </si>
  <si>
    <t>000 1 17 00000 00 0000 000</t>
  </si>
  <si>
    <t>Прочие неналоговые доходы доход</t>
  </si>
  <si>
    <r>
      <t xml:space="preserve">000 </t>
    </r>
    <r>
      <rPr>
        <b/>
        <sz val="7"/>
        <rFont val="Times New Roman"/>
        <family val="1"/>
      </rPr>
      <t>1 17 05000</t>
    </r>
    <r>
      <rPr>
        <sz val="7"/>
        <rFont val="Times New Roman"/>
        <family val="1"/>
      </rPr>
      <t xml:space="preserve"> 00 0000 180</t>
    </r>
  </si>
  <si>
    <t xml:space="preserve">Прочие неналоговые доходы </t>
  </si>
  <si>
    <r>
      <t xml:space="preserve">000 </t>
    </r>
    <r>
      <rPr>
        <b/>
        <sz val="7"/>
        <rFont val="Times New Roman"/>
        <family val="1"/>
      </rPr>
      <t>1 17 05040</t>
    </r>
    <r>
      <rPr>
        <sz val="7"/>
        <rFont val="Times New Roman"/>
        <family val="1"/>
      </rPr>
      <t xml:space="preserve"> 04 0000 180</t>
    </r>
  </si>
  <si>
    <t xml:space="preserve"> -прочие неналоговые доходы бюджетов городских округов</t>
  </si>
  <si>
    <r>
      <t>Итого: не</t>
    </r>
    <r>
      <rPr>
        <b/>
        <i/>
        <sz val="10"/>
        <rFont val="Times New Roman"/>
        <family val="1"/>
      </rPr>
      <t>налоговые</t>
    </r>
    <r>
      <rPr>
        <b/>
        <sz val="10"/>
        <rFont val="Times New Roman"/>
        <family val="1"/>
      </rPr>
      <t xml:space="preserve"> доходы </t>
    </r>
  </si>
  <si>
    <t xml:space="preserve">000 2 00 00000 00 0000 000 </t>
  </si>
  <si>
    <t xml:space="preserve">Безвозмездные поступления </t>
  </si>
  <si>
    <r>
      <t>Удельный вес (</t>
    </r>
    <r>
      <rPr>
        <sz val="7"/>
        <rFont val="Arial Cyr"/>
        <family val="2"/>
      </rPr>
      <t>в общем объёме доходов</t>
    </r>
    <r>
      <rPr>
        <sz val="8"/>
        <rFont val="Arial Cyr"/>
        <family val="2"/>
      </rPr>
      <t>)-</t>
    </r>
    <r>
      <rPr>
        <sz val="7"/>
        <rFont val="Arial Cyr"/>
        <family val="2"/>
      </rPr>
      <t>всего</t>
    </r>
  </si>
  <si>
    <t xml:space="preserve"> - на выполнение обязательств городского округа</t>
  </si>
  <si>
    <r>
      <t xml:space="preserve"> - на выполнение областных и</t>
    </r>
    <r>
      <rPr>
        <sz val="6"/>
        <rFont val="Arial Cyr"/>
        <family val="2"/>
      </rPr>
      <t xml:space="preserve"> федеральных </t>
    </r>
    <r>
      <rPr>
        <sz val="7"/>
        <rFont val="Arial Cyr"/>
        <family val="2"/>
      </rPr>
      <t xml:space="preserve">полномочий </t>
    </r>
  </si>
  <si>
    <r>
      <t xml:space="preserve">000 </t>
    </r>
    <r>
      <rPr>
        <b/>
        <sz val="7"/>
        <rFont val="Times New Roman"/>
        <family val="1"/>
      </rPr>
      <t>2 02 00000</t>
    </r>
    <r>
      <rPr>
        <sz val="7"/>
        <rFont val="Times New Roman"/>
        <family val="1"/>
      </rPr>
      <t xml:space="preserve"> 00 0000 000 </t>
    </r>
  </si>
  <si>
    <t>Бюджетные поступления от других бюджетов бюджетной системы РФ, кроме бюджетов государственных внебюджетных фондов</t>
  </si>
  <si>
    <r>
      <t xml:space="preserve"> - Дотация (</t>
    </r>
    <r>
      <rPr>
        <sz val="7"/>
        <rFont val="Arial Cyr"/>
        <family val="2"/>
      </rPr>
      <t>на выравнивание бюджетной обеспеченности</t>
    </r>
    <r>
      <rPr>
        <sz val="8"/>
        <rFont val="Arial Cyr"/>
        <family val="2"/>
      </rPr>
      <t>)</t>
    </r>
  </si>
  <si>
    <r>
      <t xml:space="preserve"> - Дотация (</t>
    </r>
    <r>
      <rPr>
        <sz val="7"/>
        <rFont val="Arial Cyr"/>
        <family val="2"/>
      </rPr>
      <t>на поддержку мер по обеспечению сбалансированности бюджета</t>
    </r>
    <r>
      <rPr>
        <sz val="8"/>
        <rFont val="Arial Cyr"/>
        <family val="2"/>
      </rPr>
      <t>)</t>
    </r>
  </si>
  <si>
    <t xml:space="preserve"> - Субвенции</t>
  </si>
  <si>
    <t xml:space="preserve"> - Субсидии </t>
  </si>
  <si>
    <t xml:space="preserve"> - Прочие безвозмездные поступления</t>
  </si>
  <si>
    <r>
      <t xml:space="preserve">000 </t>
    </r>
    <r>
      <rPr>
        <b/>
        <sz val="7"/>
        <rFont val="Times New Roman"/>
        <family val="1"/>
      </rPr>
      <t>890 00000</t>
    </r>
    <r>
      <rPr>
        <sz val="7"/>
        <rFont val="Times New Roman"/>
        <family val="1"/>
      </rPr>
      <t xml:space="preserve"> 00 0000 000</t>
    </r>
  </si>
  <si>
    <t xml:space="preserve">ВСЕГО ДОХОДОВ </t>
  </si>
  <si>
    <t>Из общей суммы доходов:</t>
  </si>
  <si>
    <t xml:space="preserve"> - На выполнение обязательств городского округа</t>
  </si>
  <si>
    <t xml:space="preserve">                    Удельный вес (в общем объёме доходов)</t>
  </si>
  <si>
    <t xml:space="preserve"> - На выполнение областных и федеральных полномочий</t>
  </si>
  <si>
    <r>
      <t>Профицит бюджета (</t>
    </r>
    <r>
      <rPr>
        <b/>
        <sz val="7"/>
        <rFont val="Arial Cyr"/>
        <family val="2"/>
      </rPr>
      <t>со знаком "плюс"</t>
    </r>
    <r>
      <rPr>
        <sz val="8"/>
        <rFont val="Arial Cyr"/>
        <family val="2"/>
      </rPr>
      <t xml:space="preserve">)                                   или                                                                                             </t>
    </r>
    <r>
      <rPr>
        <b/>
        <sz val="8"/>
        <rFont val="Arial Cyr"/>
        <family val="2"/>
      </rPr>
      <t>Дефицит  бюджета (</t>
    </r>
    <r>
      <rPr>
        <b/>
        <sz val="7"/>
        <rFont val="Arial Cyr"/>
        <family val="2"/>
      </rPr>
      <t>со знаком "минус"</t>
    </r>
    <r>
      <rPr>
        <b/>
        <sz val="8"/>
        <rFont val="Arial Cyr"/>
        <family val="2"/>
      </rPr>
      <t>)</t>
    </r>
  </si>
  <si>
    <t>Источники внутреннего финансирования дефицита бюджета</t>
  </si>
  <si>
    <t xml:space="preserve">000 01 03 00 00 00 0000 000 </t>
  </si>
  <si>
    <t>Бюджетные кредиты от других бюджетов бюджетной системы  Российской Федерации</t>
  </si>
  <si>
    <t xml:space="preserve">892 01 03 00 00 04 0000 710 </t>
  </si>
  <si>
    <t>Получение бюджетных кредитов от других бюджетов бюджетной системы</t>
  </si>
  <si>
    <t xml:space="preserve">892 01 03 00 00 04 0000 810 </t>
  </si>
  <si>
    <t>Погашение бюджетных кредитов, полученных от других бюджетов бюджетной системы</t>
  </si>
  <si>
    <t xml:space="preserve">000 01 05 00 00 00 0000 600 </t>
  </si>
  <si>
    <t>Уменьшение остатков средств бюджетов</t>
  </si>
  <si>
    <t xml:space="preserve">000 01 05 02 00 00 0000 610 </t>
  </si>
  <si>
    <t>Уменьшение прочих остатков средств бюджетов</t>
  </si>
  <si>
    <t xml:space="preserve">892 01 05 02 01 04 0000 610 </t>
  </si>
  <si>
    <t>Уменьшение прочих остатков денежных средств местных бюджетов</t>
  </si>
  <si>
    <t xml:space="preserve"> - на начало отчётного  периода</t>
  </si>
  <si>
    <t xml:space="preserve"> - на конец  отчётного периода</t>
  </si>
  <si>
    <t xml:space="preserve">000 01 06 00 00 00 0000 000 </t>
  </si>
  <si>
    <t>Иные источники внутреннего финансирования дефицита бюджета</t>
  </si>
  <si>
    <t xml:space="preserve">892 01 06 01 00 04 0000 630 </t>
  </si>
  <si>
    <t>Средства от продажи акций и иных форм участия в капитале, находящихся в собственности городских округов</t>
  </si>
  <si>
    <t>Приложение 4</t>
  </si>
  <si>
    <t>Распределение бюджетных ассигнований в бюджете города Мценска на 2012 год</t>
  </si>
  <si>
    <t>по разделам, подразделам, целевым статьям и видам расходов</t>
  </si>
  <si>
    <t xml:space="preserve">Наименование организаций и показателей </t>
  </si>
  <si>
    <t>Коды классификации расходов</t>
  </si>
  <si>
    <t xml:space="preserve"> 2012год   (всего)</t>
  </si>
  <si>
    <t>в том числе:</t>
  </si>
  <si>
    <t>код главы</t>
  </si>
  <si>
    <t>раздел</t>
  </si>
  <si>
    <t>подраздел</t>
  </si>
  <si>
    <t>целевая статья</t>
  </si>
  <si>
    <t>вид расхода</t>
  </si>
  <si>
    <t>за счёт собственных средств</t>
  </si>
  <si>
    <t>за счёт федеральных и областных средств</t>
  </si>
  <si>
    <t xml:space="preserve">изменения </t>
  </si>
  <si>
    <t>Общегосударственные вопросы</t>
  </si>
  <si>
    <t>892</t>
  </si>
  <si>
    <t>01</t>
  </si>
  <si>
    <t>00</t>
  </si>
  <si>
    <t>000 00 00</t>
  </si>
  <si>
    <t>000</t>
  </si>
  <si>
    <t>Удельный вес (в общем объёме расходов)</t>
  </si>
  <si>
    <t>Глава города</t>
  </si>
  <si>
    <t>02</t>
  </si>
  <si>
    <t>002 03 00</t>
  </si>
  <si>
    <t>013</t>
  </si>
  <si>
    <t>Мценский городской Совет народных депутатов</t>
  </si>
  <si>
    <t>03</t>
  </si>
  <si>
    <t>в т.числе:</t>
  </si>
  <si>
    <t>Совет (аппарат)</t>
  </si>
  <si>
    <t>002 04 00</t>
  </si>
  <si>
    <t>Председатель горсовета</t>
  </si>
  <si>
    <t xml:space="preserve">002 11 00 </t>
  </si>
  <si>
    <t>Депутаты горсовета</t>
  </si>
  <si>
    <t>002 12 00</t>
  </si>
  <si>
    <t>Администрация города (аппарат)</t>
  </si>
  <si>
    <t>04</t>
  </si>
  <si>
    <t>Финансовые органы и органы финансового (финансово-бюджетного) надзора</t>
  </si>
  <si>
    <t>06</t>
  </si>
  <si>
    <t>002 00 00</t>
  </si>
  <si>
    <t>в т.ч:</t>
  </si>
  <si>
    <t>Финансовое управление администрации города</t>
  </si>
  <si>
    <t>Контрольно-счётная палата города</t>
  </si>
  <si>
    <t>002 25 00</t>
  </si>
  <si>
    <t xml:space="preserve">Выборы </t>
  </si>
  <si>
    <t>07</t>
  </si>
  <si>
    <t>020 00 00</t>
  </si>
  <si>
    <t>Выборы депутатов горсовета</t>
  </si>
  <si>
    <t>020 00 02</t>
  </si>
  <si>
    <t>Выборы главы города</t>
  </si>
  <si>
    <t>020 00 03</t>
  </si>
  <si>
    <t xml:space="preserve">Резервные фонды местных администраций </t>
  </si>
  <si>
    <t>11</t>
  </si>
  <si>
    <t>070 05 00</t>
  </si>
  <si>
    <t xml:space="preserve">Другие общегосударственные вопросы, всего </t>
  </si>
  <si>
    <t>13</t>
  </si>
  <si>
    <t>Управление по муниципальному имуществу</t>
  </si>
  <si>
    <t>Административная комиссия</t>
  </si>
  <si>
    <t>521 02 06</t>
  </si>
  <si>
    <t>Комиссия по делам несовершеннолетних</t>
  </si>
  <si>
    <t>521 02 07</t>
  </si>
  <si>
    <t>Полномочия в сфере трудовых отношений</t>
  </si>
  <si>
    <t>521 02 13</t>
  </si>
  <si>
    <t>Итого:(по ЦС 002 04 00 и переданным полномочиям)</t>
  </si>
  <si>
    <t>Прочие расходы (приложение 6)</t>
  </si>
  <si>
    <t>092 03 00</t>
  </si>
  <si>
    <t>Оценка недвижимости, признание прав и регулирование отношений по гос. и муниципальной собственности</t>
  </si>
  <si>
    <t xml:space="preserve">090 02 00 </t>
  </si>
  <si>
    <t>ЗАГС</t>
  </si>
  <si>
    <t>001 38 00</t>
  </si>
  <si>
    <t xml:space="preserve">Национальная экономика </t>
  </si>
  <si>
    <t>Дорожное хозяйство (дорожные фонды)</t>
  </si>
  <si>
    <t>09</t>
  </si>
  <si>
    <r>
      <t xml:space="preserve">Строительство, реконструкция, капитальный ремонт и содержание сети автомобильных дорог </t>
    </r>
    <r>
      <rPr>
        <i/>
        <sz val="8"/>
        <rFont val="Times New Roman"/>
        <family val="1"/>
      </rPr>
      <t>общего пользования</t>
    </r>
    <r>
      <rPr>
        <sz val="8"/>
        <rFont val="Times New Roman"/>
        <family val="1"/>
      </rPr>
      <t xml:space="preserve"> местного значения и искусственных сооружений на них</t>
    </r>
  </si>
  <si>
    <t>796 05 00</t>
  </si>
  <si>
    <t>в т.ч</t>
  </si>
  <si>
    <t xml:space="preserve"> в т.ч.- санитарное содержание дорог и сооружений на них</t>
  </si>
  <si>
    <t xml:space="preserve"> - текущий ремонт дорог </t>
  </si>
  <si>
    <r>
      <t xml:space="preserve"> - текущий ремонт дорог </t>
    </r>
    <r>
      <rPr>
        <sz val="7"/>
        <rFont val="Times New Roman"/>
        <family val="1"/>
      </rPr>
      <t>(по предложениям избирателей)</t>
    </r>
  </si>
  <si>
    <t xml:space="preserve"> - капитальный ремонт дорог</t>
  </si>
  <si>
    <t>Другие вопросы в области национальной экономики</t>
  </si>
  <si>
    <t>12</t>
  </si>
  <si>
    <t>Архитектура и градостроительство</t>
  </si>
  <si>
    <t>338 00 00</t>
  </si>
  <si>
    <t>Городская целевая программа "Стимумирование развития жилищного строительства на 2011-2015 годы в городе Мценске Орловской области"</t>
  </si>
  <si>
    <t>795 00 00</t>
  </si>
  <si>
    <t>─ 1 ─</t>
  </si>
  <si>
    <t xml:space="preserve"> Жилищно-коммунальное хозяйство</t>
  </si>
  <si>
    <t>05</t>
  </si>
  <si>
    <t>Жилищное хозяйство</t>
  </si>
  <si>
    <t>"Обеспечение мероприятий по капитальному ремонту многоквартирных домов и переселение граждан из аварийного жилищного фонда" -всего</t>
  </si>
  <si>
    <t>098 00 00</t>
  </si>
  <si>
    <t>в т.ч.-за счёт гос.корп Фонд содейств реформ ЖКХ (всего)</t>
  </si>
  <si>
    <r>
      <t xml:space="preserve">098 </t>
    </r>
    <r>
      <rPr>
        <b/>
        <sz val="8"/>
        <rFont val="Times New Roman"/>
        <family val="1"/>
      </rPr>
      <t>01</t>
    </r>
    <r>
      <rPr>
        <sz val="8"/>
        <rFont val="Times New Roman"/>
        <family val="1"/>
      </rPr>
      <t xml:space="preserve"> 00</t>
    </r>
  </si>
  <si>
    <t xml:space="preserve">               - по капремонту (за счёт Фонда)</t>
  </si>
  <si>
    <t>098 01 01</t>
  </si>
  <si>
    <t>006</t>
  </si>
  <si>
    <t>в т.ч.-за счёт  бюджетов (всего)</t>
  </si>
  <si>
    <t>098 02 00</t>
  </si>
  <si>
    <t xml:space="preserve">  - по капремонту (за счёт бюджетов) - всего</t>
  </si>
  <si>
    <t>098 02 01</t>
  </si>
  <si>
    <t xml:space="preserve">  - по капремонту (за счёт областного бюджета)</t>
  </si>
  <si>
    <t>010</t>
  </si>
  <si>
    <t xml:space="preserve">  - по капремонту (за счёт городского бюджета)</t>
  </si>
  <si>
    <t>Поддержка жилищного хозяйства</t>
  </si>
  <si>
    <t>796 00 0</t>
  </si>
  <si>
    <t xml:space="preserve">  - Капремонт жилого фонда (всего)</t>
  </si>
  <si>
    <t>796 02 00</t>
  </si>
  <si>
    <t>в т. ч. - капремонт лифтов</t>
  </si>
  <si>
    <t xml:space="preserve"> - доля собственника по капремонту                                                                             ( 5 % за счёт городского бюджета) </t>
  </si>
  <si>
    <t xml:space="preserve">  - Мероприятия в области жилищного хозяйства (всего)</t>
  </si>
  <si>
    <t>796 03 00</t>
  </si>
  <si>
    <t>в т.ч. - по предложениям избирателей</t>
  </si>
  <si>
    <t>Коммунальное хозяйство</t>
  </si>
  <si>
    <t>в т.ч.</t>
  </si>
  <si>
    <t>Убытки по бане</t>
  </si>
  <si>
    <t xml:space="preserve">Благоустройство </t>
  </si>
  <si>
    <t>Уличное освещение</t>
  </si>
  <si>
    <t>600 01 00</t>
  </si>
  <si>
    <t>в т.ч. - уличное освещение</t>
  </si>
  <si>
    <t xml:space="preserve">              - ТО уличных сетей</t>
  </si>
  <si>
    <t>Строительство и содержание дорог и инженерных сооружений на них</t>
  </si>
  <si>
    <t>600 02 00</t>
  </si>
  <si>
    <t xml:space="preserve"> в т.ч.- санитарное содержание дорог и инженерных сооружений на них</t>
  </si>
  <si>
    <t xml:space="preserve">         - текущий ремонт дорог </t>
  </si>
  <si>
    <t xml:space="preserve">         - капитальный ремонт дорог</t>
  </si>
  <si>
    <t xml:space="preserve">Озеленение </t>
  </si>
  <si>
    <t>600 03 00</t>
  </si>
  <si>
    <t>в т.ч.-бюджет</t>
  </si>
  <si>
    <t>Организация и содержание мест захоронения</t>
  </si>
  <si>
    <t>600 04 00</t>
  </si>
  <si>
    <t>в т.ч.- бюджет</t>
  </si>
  <si>
    <t>Прочие мероприятия по благоустройству (всего)</t>
  </si>
  <si>
    <t>600 05 00</t>
  </si>
  <si>
    <t>в т.ч.-прочие мероприятия по благоустройству</t>
  </si>
  <si>
    <t xml:space="preserve">         - по предложениям избирателей</t>
  </si>
  <si>
    <t>Другие вопросы в области ЖКХ</t>
  </si>
  <si>
    <t xml:space="preserve">Управление жилищно-коммунального хозяйства </t>
  </si>
  <si>
    <t xml:space="preserve">002 04 00 </t>
  </si>
  <si>
    <t>Городская целевая программа "Комплексное развитие коммунальной инфраструктуры города Мценска на 2011-2015 годы"</t>
  </si>
  <si>
    <t>─ 2 ─</t>
  </si>
  <si>
    <t xml:space="preserve"> Образование </t>
  </si>
  <si>
    <t>Свод по 07 00</t>
  </si>
  <si>
    <t>Дошкольное образование</t>
  </si>
  <si>
    <t xml:space="preserve">Общее образование </t>
  </si>
  <si>
    <t>Молодёжная политика и оздоровление детей</t>
  </si>
  <si>
    <t>Другие вопросы в области образования</t>
  </si>
  <si>
    <t>ГРП  07 01</t>
  </si>
  <si>
    <t>МДОУ "Детский сад № 1 общеразвивающего вида"</t>
  </si>
  <si>
    <t>420 99 00</t>
  </si>
  <si>
    <t>001</t>
  </si>
  <si>
    <t>МДОУ ЦРР детский сад N 4</t>
  </si>
  <si>
    <t>МДОУ детский сад общеразвивающего вида N 5</t>
  </si>
  <si>
    <t>МДОУ "Детский сад N 6 комбинированного вида"</t>
  </si>
  <si>
    <t>МДОУ "Детский сад N 7 комбинированного вида"</t>
  </si>
  <si>
    <t>МДОУ детский сад комбинированного вида N9</t>
  </si>
  <si>
    <t>МДОУ ЦРР детский сад N 10</t>
  </si>
  <si>
    <t>МДОУ детский сад комбинированного вида N 11</t>
  </si>
  <si>
    <t>МДОУ детский сад комбинированного вида N 12</t>
  </si>
  <si>
    <t>МДОУ детский сад комбинированного вида N 13</t>
  </si>
  <si>
    <t>МДОУ детский сад комбинированного вида N 14</t>
  </si>
  <si>
    <t>МДОУ детский сад комбинированного вида N 15</t>
  </si>
  <si>
    <t>Итого по учреждениям дошкольного образования</t>
  </si>
  <si>
    <t>420 00 00</t>
  </si>
  <si>
    <t>Мунмципальная целевая программа "Развитие сети дошкольных образовательных учреждений города Мценска на 2012-2016 годы"</t>
  </si>
  <si>
    <t>795 00 0</t>
  </si>
  <si>
    <t>Всего по учреждениям дошкольного образования</t>
  </si>
  <si>
    <t>к ГРП 07 02</t>
  </si>
  <si>
    <t>МОУ - Средняя школа N1</t>
  </si>
  <si>
    <t>в т.ч.: - на содержание и обеспечение деятельности учреждения</t>
  </si>
  <si>
    <t>421 99 00</t>
  </si>
  <si>
    <t xml:space="preserve">           - на обеспечение образовательного процесса</t>
  </si>
  <si>
    <t>521 02 04</t>
  </si>
  <si>
    <t xml:space="preserve">          - на возмещение затрат по питанию учащихся</t>
  </si>
  <si>
    <t>670 00 00</t>
  </si>
  <si>
    <t>МОУ - Средняя школа N 2 г. Мценска</t>
  </si>
  <si>
    <t>МОУ средняя школа N 3</t>
  </si>
  <si>
    <t>МОУ Средняя школа N 4</t>
  </si>
  <si>
    <t>МОУ - Лицей N 5 города Мценска</t>
  </si>
  <si>
    <t>МОУ Средняя общеобразовательная школа N 7</t>
  </si>
  <si>
    <t>МОУ - Средняя общеобразовательная школа N8</t>
  </si>
  <si>
    <t>МОУ - Средняя школа N 9 г. Мценска</t>
  </si>
  <si>
    <t>МОУ - гимназия г. Мценска Орловской области</t>
  </si>
  <si>
    <t xml:space="preserve">Итого по общеобразовательным учреждениям </t>
  </si>
  <si>
    <t>Ежемесячное денежное вознаграждение за классное руководство  (свод)</t>
  </si>
  <si>
    <t>520 09 00</t>
  </si>
  <si>
    <t xml:space="preserve">Единовременное пособие и компенсация предметов вещевого обеспечения выпускникам муниципальных учреждений, из числа детей-сирот и детей оставшихся без попечения родителей </t>
  </si>
  <si>
    <t>521 02 15</t>
  </si>
  <si>
    <t xml:space="preserve">Всего по общеобразовательным учреждениям </t>
  </si>
  <si>
    <t>─ 3 ─</t>
  </si>
  <si>
    <t>МОУДОД "Детско-юношеский центр"</t>
  </si>
  <si>
    <t>423 99 00</t>
  </si>
  <si>
    <t>МОУДОД "Центр внешкольной работы"</t>
  </si>
  <si>
    <t>МОУ ДОД "Станция юных техников"</t>
  </si>
  <si>
    <t>МОУДОД "ДЮСШ"</t>
  </si>
  <si>
    <t>МОУДОД "Мценская ДШИ"</t>
  </si>
  <si>
    <t>МОУДОД-ДХШ</t>
  </si>
  <si>
    <t>Итого:(Музыкальная + Художественная школы)</t>
  </si>
  <si>
    <t xml:space="preserve">Итого по внешкольным учреждениям в образовании </t>
  </si>
  <si>
    <t xml:space="preserve">423 00 00 </t>
  </si>
  <si>
    <t>Общее образование (свод)</t>
  </si>
  <si>
    <t>00 00 00</t>
  </si>
  <si>
    <t>ГРП   07 07</t>
  </si>
  <si>
    <t>Проведение мероприятий для детей и молодёжи (всего)</t>
  </si>
  <si>
    <t>431 01 00</t>
  </si>
  <si>
    <t>022</t>
  </si>
  <si>
    <t>- через Администрацию</t>
  </si>
  <si>
    <t>- через Упр. образования администрации города</t>
  </si>
  <si>
    <t>Отдых детей в каникулярное время (всего)</t>
  </si>
  <si>
    <t>432 02 00</t>
  </si>
  <si>
    <t xml:space="preserve"> -за счёт собственных средств</t>
  </si>
  <si>
    <t xml:space="preserve"> -за счёт федеральных и областных средств</t>
  </si>
  <si>
    <t>Городская целевая программа "Комплексные меры противодействия злоупотреблению наркотиками и их незаконному обороту на 2011-2015 годы"</t>
  </si>
  <si>
    <t xml:space="preserve">795 00 00 </t>
  </si>
  <si>
    <t>Молодёжная политика и оздоровление детей (свод)</t>
  </si>
  <si>
    <t>ГРП 07 09</t>
  </si>
  <si>
    <t>Управление образования администрации города</t>
  </si>
  <si>
    <t>МОУ "ПМС - Центр"</t>
  </si>
  <si>
    <t>435 99 00</t>
  </si>
  <si>
    <t>МУИСО "РХУ" г. Мценска</t>
  </si>
  <si>
    <t>452 99 00</t>
  </si>
  <si>
    <t>Мероприятия в области образования</t>
  </si>
  <si>
    <t>Выплата ежегодной премии педагогическим работникам муниципальных образовательных учреждений города Мценска (№ 167 - МПА от 23.09.2008 года)</t>
  </si>
  <si>
    <t>Другие вопросы в области образования (свод)</t>
  </si>
  <si>
    <t>Культура и кинематография</t>
  </si>
  <si>
    <t>08</t>
  </si>
  <si>
    <t xml:space="preserve">Культура </t>
  </si>
  <si>
    <t>МУ "Мценский Дворец культуры"</t>
  </si>
  <si>
    <t>440 99 00</t>
  </si>
  <si>
    <t>МУК "Парк культуры и отдыха" г. Мценска</t>
  </si>
  <si>
    <t xml:space="preserve">Итого: (Дворец+Парк) </t>
  </si>
  <si>
    <t>МУК "Мценский краеведческий музей"</t>
  </si>
  <si>
    <t>441 99 00</t>
  </si>
  <si>
    <t>МУ "Мценская художественная галерея"</t>
  </si>
  <si>
    <t xml:space="preserve">Итого: (Музей+Галерея) </t>
  </si>
  <si>
    <t>441 00 00</t>
  </si>
  <si>
    <t>МУ "ЦБС"</t>
  </si>
  <si>
    <t>442 99 00</t>
  </si>
  <si>
    <t>Комплектование книжных фондов библиотек</t>
  </si>
  <si>
    <t>440 02 00</t>
  </si>
  <si>
    <t>Другие вопросы в области культуры и кинематографии</t>
  </si>
  <si>
    <t>в т.ч.:</t>
  </si>
  <si>
    <t>Городская целевая программа "Культура и искусство г.Мценска на 2011-2015 годы"</t>
  </si>
  <si>
    <t xml:space="preserve"> Здравоохранение</t>
  </si>
  <si>
    <t>Здравоохранение (свод  с 09 01 по 09 04)</t>
  </si>
  <si>
    <r>
      <t xml:space="preserve">МУЗ "Мценская ЦРБ" (свод) - </t>
    </r>
    <r>
      <rPr>
        <sz val="7"/>
        <rFont val="Times New Roman"/>
        <family val="1"/>
      </rPr>
      <t xml:space="preserve">без денежных выплат скорой </t>
    </r>
  </si>
  <si>
    <t>470 99 00</t>
  </si>
  <si>
    <r>
      <t xml:space="preserve"> в том числе</t>
    </r>
    <r>
      <rPr>
        <sz val="8"/>
        <rFont val="Times New Roman"/>
        <family val="1"/>
      </rPr>
      <t>-Стационарная медицинская помощь</t>
    </r>
  </si>
  <si>
    <t xml:space="preserve">              -Амбулаторная помощь</t>
  </si>
  <si>
    <t xml:space="preserve">              -Мед помощь в дневных стационарах</t>
  </si>
  <si>
    <t xml:space="preserve">              -Скорая медицинская помощь</t>
  </si>
  <si>
    <t>Денежные выплаты (скорая)</t>
  </si>
  <si>
    <t>520 18 00</t>
  </si>
  <si>
    <t>Другие вопросы в области здравоохранения</t>
  </si>
  <si>
    <t>Гор.цел.программа "Медицинские кадры" на 2007-2011 годы</t>
  </si>
  <si>
    <t>Мун.цел.программа "Первоочередные мероприятия по профилактике, диагностике и лечению сердечно-сосудистых заболеваний в г.Мценске на 2011-2012 годы"</t>
  </si>
  <si>
    <t>─ 4 ─</t>
  </si>
  <si>
    <t>Социальная политика</t>
  </si>
  <si>
    <t>10</t>
  </si>
  <si>
    <t xml:space="preserve">Пенсионное обеспечение </t>
  </si>
  <si>
    <t>490 00 00</t>
  </si>
  <si>
    <t>714</t>
  </si>
  <si>
    <t xml:space="preserve">Муниципальные пенси и доплаты </t>
  </si>
  <si>
    <t>491 01 00</t>
  </si>
  <si>
    <t>005</t>
  </si>
  <si>
    <t>Персональные надбавки местного значения</t>
  </si>
  <si>
    <t>491 02 00</t>
  </si>
  <si>
    <t>Социальное обеспечение населения (10 03)</t>
  </si>
  <si>
    <t>в том числе</t>
  </si>
  <si>
    <t>Городская целевая программа"Обеспечение жильём молодых семей"на 2011-2015 годы</t>
  </si>
  <si>
    <t xml:space="preserve">104 02 00 </t>
  </si>
  <si>
    <t>100 88 20</t>
  </si>
  <si>
    <r>
      <t>Оказание социальной помощи</t>
    </r>
    <r>
      <rPr>
        <sz val="8"/>
        <rFont val="Times New Roman"/>
        <family val="1"/>
      </rPr>
      <t xml:space="preserve"> (</t>
    </r>
    <r>
      <rPr>
        <sz val="7"/>
        <rFont val="Times New Roman"/>
        <family val="1"/>
      </rPr>
      <t>Решение Мценского городского Совета народных депутатов от 26.01.2006 г. №78/896-ГС "О дополнительных социальных гарантиях гражданам, предоставляемых за счёт средств бюджета города Мценска"</t>
    </r>
    <r>
      <rPr>
        <sz val="8"/>
        <rFont val="Times New Roman"/>
        <family val="1"/>
      </rPr>
      <t xml:space="preserve">)  </t>
    </r>
  </si>
  <si>
    <t>505 86 00</t>
  </si>
  <si>
    <r>
      <t xml:space="preserve">Обеспечение </t>
    </r>
    <r>
      <rPr>
        <i/>
        <sz val="7"/>
        <rFont val="Times New Roman"/>
        <family val="1"/>
      </rPr>
      <t>жильём детей-сирот</t>
    </r>
    <r>
      <rPr>
        <sz val="7"/>
        <rFont val="Times New Roman"/>
        <family val="1"/>
      </rPr>
      <t xml:space="preserve">, детей, оставшихся без попечения родителей, а также детей, находящихся под опекой (попечительством), не имеющих закреплённого жилого помещения </t>
    </r>
  </si>
  <si>
    <t>505 36 00</t>
  </si>
  <si>
    <t>Мероприятия в области социальной политики (Обеспечение полноценным питанием беременных женщин, кормящих матерей и детей до трёх лет)</t>
  </si>
  <si>
    <t>514 01 00</t>
  </si>
  <si>
    <t>Охрана семьи и детства</t>
  </si>
  <si>
    <t>Выплата единовременного пособия при всех формах устройства детей, лишённых родительского попечения, в семью</t>
  </si>
  <si>
    <t>505 05 02</t>
  </si>
  <si>
    <t>Компенсация части родительской платы за содержание ребёнка в дошкольном учереждении</t>
  </si>
  <si>
    <t>520 10 00</t>
  </si>
  <si>
    <r>
      <t xml:space="preserve">Содержание ребёнка в семье опекуна и приёмной семье, </t>
    </r>
    <r>
      <rPr>
        <i/>
        <sz val="8"/>
        <rFont val="Times New Roman"/>
        <family val="1"/>
      </rPr>
      <t>а также</t>
    </r>
    <r>
      <rPr>
        <sz val="8"/>
        <rFont val="Times New Roman"/>
        <family val="1"/>
      </rPr>
      <t xml:space="preserve"> вознаграждение, причитающееся приёмному родителю</t>
    </r>
  </si>
  <si>
    <t>520 13 00</t>
  </si>
  <si>
    <t>-Выплаты приёмной семье на содержание подопечных детей</t>
  </si>
  <si>
    <r>
      <t xml:space="preserve">520 13 </t>
    </r>
    <r>
      <rPr>
        <b/>
        <sz val="8"/>
        <rFont val="Times New Roman"/>
        <family val="1"/>
      </rPr>
      <t>11</t>
    </r>
  </si>
  <si>
    <t xml:space="preserve">-Вознаграждение приёмному родителю </t>
  </si>
  <si>
    <r>
      <t xml:space="preserve">520 13 </t>
    </r>
    <r>
      <rPr>
        <b/>
        <sz val="8"/>
        <rFont val="Times New Roman"/>
        <family val="1"/>
      </rPr>
      <t>12</t>
    </r>
  </si>
  <si>
    <t>-Выплаты семьям опекунов на содержание подопечных детей</t>
  </si>
  <si>
    <r>
      <t xml:space="preserve">520 13 </t>
    </r>
    <r>
      <rPr>
        <b/>
        <sz val="8"/>
        <rFont val="Times New Roman"/>
        <family val="1"/>
      </rPr>
      <t>20</t>
    </r>
  </si>
  <si>
    <t>009</t>
  </si>
  <si>
    <t>Обеспечение бесплатного проезда детей, из числа детей-сирот</t>
  </si>
  <si>
    <t>521 02 18</t>
  </si>
  <si>
    <r>
      <t xml:space="preserve">Единовременное пособие на усыновлённого (удочерённого) ребёнка </t>
    </r>
    <r>
      <rPr>
        <sz val="7"/>
        <rFont val="Times New Roman"/>
        <family val="1"/>
      </rPr>
      <t>(Закон Орловской области от 12.11.2008 года №832-ОЗ)</t>
    </r>
    <r>
      <rPr>
        <sz val="8"/>
        <rFont val="Times New Roman"/>
        <family val="1"/>
      </rPr>
      <t xml:space="preserve">  </t>
    </r>
  </si>
  <si>
    <t>522 13 04</t>
  </si>
  <si>
    <t xml:space="preserve">Другие вопросы  в области социальной политики </t>
  </si>
  <si>
    <t>Отдел опеки и попечительства</t>
  </si>
  <si>
    <t>521 02 12</t>
  </si>
  <si>
    <t>Физическая культура и спорт</t>
  </si>
  <si>
    <t xml:space="preserve">Физическая культура </t>
  </si>
  <si>
    <t>Мероприятия в области физической культуры</t>
  </si>
  <si>
    <t>512 97 00</t>
  </si>
  <si>
    <t>Средства массовой информации</t>
  </si>
  <si>
    <t>Телевидение и радиовещание</t>
  </si>
  <si>
    <t>МУ "МТРК"</t>
  </si>
  <si>
    <t>453 99 00</t>
  </si>
  <si>
    <t>Обслуживание государственного и муниципального долга</t>
  </si>
  <si>
    <t>Обслуживание государственного внутреннего и муниципального долга</t>
  </si>
  <si>
    <t>065 03 00</t>
  </si>
  <si>
    <t xml:space="preserve"> Всего расходов   </t>
  </si>
  <si>
    <t>96</t>
  </si>
  <si>
    <t>─ 5 ─</t>
  </si>
</sst>
</file>

<file path=xl/styles.xml><?xml version="1.0" encoding="utf-8"?>
<styleSheet xmlns="http://schemas.openxmlformats.org/spreadsheetml/2006/main">
  <numFmts count="6">
    <numFmt numFmtId="164" formatCode="GENERAL"/>
    <numFmt numFmtId="165" formatCode="@"/>
    <numFmt numFmtId="166" formatCode="#,##0.0"/>
    <numFmt numFmtId="167" formatCode="0.00%"/>
    <numFmt numFmtId="168" formatCode="0.0%"/>
    <numFmt numFmtId="169" formatCode="0%"/>
  </numFmts>
  <fonts count="36">
    <font>
      <sz val="10"/>
      <name val="Arial Cyr"/>
      <family val="2"/>
    </font>
    <font>
      <sz val="10"/>
      <name val="Arial"/>
      <family val="0"/>
    </font>
    <font>
      <sz val="8"/>
      <name val="Arial Narrow"/>
      <family val="2"/>
    </font>
    <font>
      <b/>
      <u val="single"/>
      <sz val="10"/>
      <name val="Arial Cyr"/>
      <family val="2"/>
    </font>
    <font>
      <sz val="8"/>
      <name val="Arial Cyr"/>
      <family val="2"/>
    </font>
    <font>
      <sz val="10"/>
      <name val="Times New Roman"/>
      <family val="1"/>
    </font>
    <font>
      <b/>
      <sz val="7"/>
      <name val="Times New Roman"/>
      <family val="1"/>
    </font>
    <font>
      <b/>
      <sz val="8"/>
      <name val="Arial Cyr"/>
      <family val="2"/>
    </font>
    <font>
      <sz val="7"/>
      <name val="Arial Cyr"/>
      <family val="2"/>
    </font>
    <font>
      <b/>
      <i/>
      <sz val="8"/>
      <name val="Arial Cyr"/>
      <family val="2"/>
    </font>
    <font>
      <sz val="7"/>
      <name val="Times New Roman"/>
      <family val="1"/>
    </font>
    <font>
      <sz val="9"/>
      <name val="Arial Cyr"/>
      <family val="2"/>
    </font>
    <font>
      <b/>
      <sz val="10"/>
      <name val="Times New Roman"/>
      <family val="1"/>
    </font>
    <font>
      <sz val="8"/>
      <name val="Times New Roman"/>
      <family val="1"/>
    </font>
    <font>
      <sz val="7"/>
      <name val="Arial"/>
      <family val="2"/>
    </font>
    <font>
      <i/>
      <sz val="8"/>
      <name val="Arial Cyr"/>
      <family val="2"/>
    </font>
    <font>
      <sz val="8"/>
      <name val="Arial"/>
      <family val="2"/>
    </font>
    <font>
      <b/>
      <i/>
      <sz val="10"/>
      <name val="Times New Roman"/>
      <family val="1"/>
    </font>
    <font>
      <b/>
      <sz val="9"/>
      <name val="Times New Roman"/>
      <family val="1"/>
    </font>
    <font>
      <b/>
      <sz val="7"/>
      <name val="Arial Cyr"/>
      <family val="2"/>
    </font>
    <font>
      <sz val="6"/>
      <name val="Times New Roman"/>
      <family val="1"/>
    </font>
    <font>
      <sz val="6"/>
      <name val="Arial Cyr"/>
      <family val="2"/>
    </font>
    <font>
      <b/>
      <sz val="12"/>
      <name val="Arial Cyr"/>
      <family val="2"/>
    </font>
    <font>
      <i/>
      <sz val="7"/>
      <name val="Arial Cyr"/>
      <family val="2"/>
    </font>
    <font>
      <b/>
      <sz val="10"/>
      <name val="Arial Cyr"/>
      <family val="2"/>
    </font>
    <font>
      <b/>
      <sz val="8"/>
      <name val="Times New Roman"/>
      <family val="1"/>
    </font>
    <font>
      <b/>
      <u val="single"/>
      <sz val="8"/>
      <name val="Arial Cyr"/>
      <family val="2"/>
    </font>
    <font>
      <sz val="9"/>
      <name val="Times New Roman"/>
      <family val="1"/>
    </font>
    <font>
      <b/>
      <sz val="8"/>
      <name val="Arial Narrow"/>
      <family val="2"/>
    </font>
    <font>
      <sz val="10"/>
      <name val="Arial Narrow"/>
      <family val="2"/>
    </font>
    <font>
      <i/>
      <sz val="8"/>
      <name val="Times New Roman"/>
      <family val="1"/>
    </font>
    <font>
      <sz val="9"/>
      <name val="Arial Narrow"/>
      <family val="2"/>
    </font>
    <font>
      <i/>
      <sz val="7"/>
      <name val="Times New Roman"/>
      <family val="1"/>
    </font>
    <font>
      <i/>
      <sz val="8"/>
      <name val="Arial Narrow"/>
      <family val="2"/>
    </font>
    <font>
      <b/>
      <sz val="6"/>
      <name val="Times New Roman"/>
      <family val="1"/>
    </font>
    <font>
      <b/>
      <sz val="11"/>
      <name val="Arial CYR"/>
      <family val="2"/>
    </font>
  </fonts>
  <fills count="9">
    <fill>
      <patternFill/>
    </fill>
    <fill>
      <patternFill patternType="gray125"/>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42"/>
        <bgColor indexed="64"/>
      </patternFill>
    </fill>
  </fills>
  <borders count="159">
    <border>
      <left/>
      <right/>
      <top/>
      <bottom/>
      <diagonal/>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style="medium">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medium">
        <color indexed="8"/>
      </left>
      <right style="thin">
        <color indexed="8"/>
      </right>
      <top style="hair">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hair">
        <color indexed="8"/>
      </top>
      <bottom style="thin">
        <color indexed="8"/>
      </bottom>
    </border>
    <border>
      <left>
        <color indexed="63"/>
      </left>
      <right>
        <color indexed="63"/>
      </right>
      <top style="hair">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hair">
        <color indexed="8"/>
      </top>
      <bottom style="medium">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hair">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thin">
        <color indexed="8"/>
      </left>
      <right>
        <color indexed="63"/>
      </right>
      <top style="hair">
        <color indexed="8"/>
      </top>
      <bottom>
        <color indexed="63"/>
      </bottom>
    </border>
    <border>
      <left style="thin">
        <color indexed="8"/>
      </left>
      <right style="thin">
        <color indexed="8"/>
      </right>
      <top style="thick">
        <color indexed="8"/>
      </top>
      <bottom style="thick">
        <color indexed="8"/>
      </bottom>
    </border>
    <border>
      <left style="thin">
        <color indexed="8"/>
      </left>
      <right>
        <color indexed="63"/>
      </right>
      <top style="thick">
        <color indexed="8"/>
      </top>
      <bottom style="thick">
        <color indexed="8"/>
      </bottom>
    </border>
    <border>
      <left style="medium">
        <color indexed="8"/>
      </left>
      <right style="thin">
        <color indexed="8"/>
      </right>
      <top style="thick">
        <color indexed="8"/>
      </top>
      <bottom style="thick">
        <color indexed="8"/>
      </bottom>
    </border>
    <border>
      <left style="thin">
        <color indexed="8"/>
      </left>
      <right style="medium">
        <color indexed="8"/>
      </right>
      <top style="thick">
        <color indexed="8"/>
      </top>
      <bottom style="thick">
        <color indexed="8"/>
      </bottom>
    </border>
    <border>
      <left style="thin">
        <color indexed="8"/>
      </left>
      <right style="thin">
        <color indexed="8"/>
      </right>
      <top style="thick">
        <color indexed="8"/>
      </top>
      <bottom style="thin">
        <color indexed="8"/>
      </bottom>
    </border>
    <border>
      <left style="thin">
        <color indexed="8"/>
      </left>
      <right>
        <color indexed="63"/>
      </right>
      <top style="thick">
        <color indexed="8"/>
      </top>
      <bottom style="thin">
        <color indexed="8"/>
      </bottom>
    </border>
    <border>
      <left style="medium">
        <color indexed="8"/>
      </left>
      <right style="thin">
        <color indexed="8"/>
      </right>
      <top style="thick">
        <color indexed="8"/>
      </top>
      <bottom style="thin">
        <color indexed="8"/>
      </bottom>
    </border>
    <border>
      <left style="thin">
        <color indexed="8"/>
      </left>
      <right style="medium">
        <color indexed="8"/>
      </right>
      <top style="thick">
        <color indexed="8"/>
      </top>
      <bottom style="thin">
        <color indexed="8"/>
      </bottom>
    </border>
    <border>
      <left>
        <color indexed="63"/>
      </left>
      <right>
        <color indexed="63"/>
      </right>
      <top>
        <color indexed="63"/>
      </top>
      <bottom style="medium">
        <color indexed="8"/>
      </bottom>
    </border>
    <border>
      <left style="medium">
        <color indexed="8"/>
      </left>
      <right style="hair">
        <color indexed="8"/>
      </right>
      <top style="thin">
        <color indexed="8"/>
      </top>
      <bottom style="thin">
        <color indexed="8"/>
      </bottom>
    </border>
    <border>
      <left style="medium">
        <color indexed="8"/>
      </left>
      <right style="hair">
        <color indexed="8"/>
      </right>
      <top style="thin">
        <color indexed="8"/>
      </top>
      <bottom style="medium">
        <color indexed="8"/>
      </bottom>
    </border>
    <border>
      <left style="hair">
        <color indexed="8"/>
      </left>
      <right style="thin">
        <color indexed="8"/>
      </right>
      <top style="thin">
        <color indexed="8"/>
      </top>
      <bottom style="medium">
        <color indexed="8"/>
      </bottom>
    </border>
    <border>
      <left style="thin">
        <color indexed="8"/>
      </left>
      <right style="hair">
        <color indexed="8"/>
      </right>
      <top style="thin">
        <color indexed="8"/>
      </top>
      <bottom style="medium">
        <color indexed="8"/>
      </bottom>
    </border>
    <border>
      <left>
        <color indexed="63"/>
      </left>
      <right style="thin">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thin">
        <color indexed="8"/>
      </left>
      <right style="hair">
        <color indexed="8"/>
      </right>
      <top style="medium">
        <color indexed="8"/>
      </top>
      <bottom style="medium">
        <color indexed="8"/>
      </bottom>
    </border>
    <border>
      <left style="hair">
        <color indexed="8"/>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thin">
        <color indexed="8"/>
      </left>
      <right style="hair">
        <color indexed="8"/>
      </right>
      <top style="medium">
        <color indexed="8"/>
      </top>
      <bottom style="thin">
        <color indexed="8"/>
      </bottom>
    </border>
    <border>
      <left style="hair">
        <color indexed="8"/>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medium">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medium">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medium">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hair">
        <color indexed="8"/>
      </top>
      <bottom>
        <color indexed="63"/>
      </bottom>
    </border>
    <border>
      <left>
        <color indexed="63"/>
      </left>
      <right>
        <color indexed="63"/>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color indexed="63"/>
      </right>
      <top style="medium">
        <color indexed="8"/>
      </top>
      <bottom style="thin">
        <color indexed="8"/>
      </bottom>
    </border>
    <border>
      <left style="hair">
        <color indexed="8"/>
      </left>
      <right>
        <color indexed="63"/>
      </right>
      <top style="thin">
        <color indexed="8"/>
      </top>
      <bottom style="thin">
        <color indexed="8"/>
      </bottom>
    </border>
    <border>
      <left style="medium">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hair">
        <color indexed="8"/>
      </left>
      <right>
        <color indexed="63"/>
      </right>
      <top style="thin">
        <color indexed="8"/>
      </top>
      <bottom style="hair">
        <color indexed="8"/>
      </bottom>
    </border>
    <border>
      <left>
        <color indexed="63"/>
      </left>
      <right style="thin">
        <color indexed="8"/>
      </right>
      <top>
        <color indexed="63"/>
      </top>
      <bottom style="hair">
        <color indexed="8"/>
      </bottom>
    </border>
    <border>
      <left style="thin">
        <color indexed="8"/>
      </left>
      <right>
        <color indexed="63"/>
      </right>
      <top>
        <color indexed="63"/>
      </top>
      <bottom style="hair">
        <color indexed="8"/>
      </bottom>
    </border>
    <border>
      <left style="hair">
        <color indexed="8"/>
      </left>
      <right>
        <color indexed="63"/>
      </right>
      <top style="hair">
        <color indexed="8"/>
      </top>
      <bottom>
        <color indexed="63"/>
      </bottom>
    </border>
    <border>
      <left>
        <color indexed="63"/>
      </left>
      <right>
        <color indexed="63"/>
      </right>
      <top style="medium">
        <color indexed="8"/>
      </top>
      <bottom>
        <color indexed="63"/>
      </bottom>
    </border>
    <border>
      <left style="hair">
        <color indexed="8"/>
      </left>
      <right>
        <color indexed="63"/>
      </right>
      <top>
        <color indexed="63"/>
      </top>
      <bottom style="thin">
        <color indexed="8"/>
      </bottom>
    </border>
    <border>
      <left style="hair">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hair">
        <color indexed="8"/>
      </left>
      <right>
        <color indexed="63"/>
      </right>
      <top style="thin">
        <color indexed="8"/>
      </top>
      <bottom>
        <color indexed="63"/>
      </bottom>
    </border>
    <border>
      <left>
        <color indexed="63"/>
      </left>
      <right>
        <color indexed="63"/>
      </right>
      <top style="hair">
        <color indexed="8"/>
      </top>
      <bottom>
        <color indexed="63"/>
      </bottom>
    </border>
    <border>
      <left style="medium">
        <color indexed="8"/>
      </left>
      <right style="hair">
        <color indexed="8"/>
      </right>
      <top>
        <color indexed="63"/>
      </top>
      <bottom>
        <color indexed="63"/>
      </bottom>
    </border>
    <border>
      <left style="hair">
        <color indexed="8"/>
      </left>
      <right style="hair">
        <color indexed="8"/>
      </right>
      <top>
        <color indexed="63"/>
      </top>
      <bottom>
        <color indexed="63"/>
      </bottom>
    </border>
    <border>
      <left style="thin">
        <color indexed="8"/>
      </left>
      <right style="hair">
        <color indexed="8"/>
      </right>
      <top>
        <color indexed="63"/>
      </top>
      <bottom>
        <color indexed="63"/>
      </bottom>
    </border>
    <border>
      <left style="hair">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thin">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color indexed="63"/>
      </left>
      <right>
        <color indexed="63"/>
      </right>
      <top>
        <color indexed="63"/>
      </top>
      <bottom style="hair">
        <color indexed="8"/>
      </bottom>
    </border>
    <border>
      <left style="hair">
        <color indexed="8"/>
      </left>
      <right style="hair">
        <color indexed="8"/>
      </right>
      <top>
        <color indexed="63"/>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thin">
        <color indexed="8"/>
      </bottom>
    </border>
    <border>
      <left>
        <color indexed="63"/>
      </left>
      <right style="thin">
        <color indexed="8"/>
      </right>
      <top style="thin">
        <color indexed="8"/>
      </top>
      <bottom style="medium">
        <color indexed="8"/>
      </bottom>
    </border>
    <border>
      <left style="hair">
        <color indexed="8"/>
      </left>
      <right style="hair">
        <color indexed="8"/>
      </right>
      <top style="thin">
        <color indexed="8"/>
      </top>
      <bottom style="medium">
        <color indexed="8"/>
      </bottom>
    </border>
    <border>
      <left>
        <color indexed="63"/>
      </left>
      <right style="thin">
        <color indexed="8"/>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thin">
        <color indexed="8"/>
      </left>
      <right style="hair">
        <color indexed="8"/>
      </right>
      <top style="medium">
        <color indexed="8"/>
      </top>
      <bottom>
        <color indexed="63"/>
      </bottom>
    </border>
    <border>
      <left style="hair">
        <color indexed="8"/>
      </left>
      <right style="thin">
        <color indexed="8"/>
      </right>
      <top style="medium">
        <color indexed="8"/>
      </top>
      <bottom>
        <color indexed="63"/>
      </bottom>
    </border>
    <border>
      <left>
        <color indexed="63"/>
      </left>
      <right style="thin">
        <color indexed="8"/>
      </right>
      <top style="thin">
        <color indexed="8"/>
      </top>
      <bottom style="hair">
        <color indexed="8"/>
      </bottom>
    </border>
    <border>
      <left>
        <color indexed="63"/>
      </left>
      <right style="thin">
        <color indexed="8"/>
      </right>
      <top>
        <color indexed="63"/>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73">
    <xf numFmtId="164" fontId="0" fillId="0" borderId="0" xfId="0" applyAlignment="1">
      <alignment/>
    </xf>
    <xf numFmtId="164" fontId="2" fillId="0" borderId="0" xfId="0" applyFont="1" applyBorder="1" applyAlignment="1">
      <alignment horizontal="right"/>
    </xf>
    <xf numFmtId="164" fontId="2" fillId="0" borderId="0" xfId="0" applyFont="1" applyAlignment="1">
      <alignment horizontal="right"/>
    </xf>
    <xf numFmtId="164" fontId="3" fillId="0" borderId="0" xfId="0" applyFont="1" applyFill="1" applyAlignment="1">
      <alignment/>
    </xf>
    <xf numFmtId="164" fontId="2" fillId="0" borderId="0" xfId="0" applyFont="1" applyBorder="1" applyAlignment="1">
      <alignment horizontal="right" vertical="center"/>
    </xf>
    <xf numFmtId="164" fontId="0" fillId="0" borderId="0" xfId="0" applyAlignment="1">
      <alignment horizontal="right" vertical="center"/>
    </xf>
    <xf numFmtId="164" fontId="2" fillId="0" borderId="0" xfId="0" applyFont="1" applyAlignment="1">
      <alignment horizontal="right" vertical="center"/>
    </xf>
    <xf numFmtId="164" fontId="3" fillId="0" borderId="0" xfId="0" applyFont="1" applyBorder="1" applyAlignment="1">
      <alignment horizontal="center"/>
    </xf>
    <xf numFmtId="164" fontId="4" fillId="0" borderId="0" xfId="0" applyFont="1" applyBorder="1" applyAlignment="1">
      <alignment horizontal="center" vertical="center"/>
    </xf>
    <xf numFmtId="164" fontId="5" fillId="0" borderId="0" xfId="0" applyFont="1" applyBorder="1" applyAlignment="1">
      <alignment/>
    </xf>
    <xf numFmtId="164" fontId="4" fillId="0" borderId="1" xfId="0" applyFont="1" applyBorder="1" applyAlignment="1">
      <alignment horizontal="center" vertical="center"/>
    </xf>
    <xf numFmtId="164" fontId="4" fillId="0" borderId="2" xfId="0" applyFont="1" applyBorder="1" applyAlignment="1">
      <alignment horizontal="center" vertical="center" wrapText="1"/>
    </xf>
    <xf numFmtId="164" fontId="2" fillId="0" borderId="3" xfId="0" applyFont="1" applyBorder="1" applyAlignment="1">
      <alignment horizontal="center" vertical="center"/>
    </xf>
    <xf numFmtId="164" fontId="3" fillId="0" borderId="0" xfId="0" applyFont="1" applyAlignment="1">
      <alignment horizontal="center"/>
    </xf>
    <xf numFmtId="164" fontId="2" fillId="0" borderId="4" xfId="0" applyFont="1" applyBorder="1" applyAlignment="1">
      <alignment horizontal="center" vertical="center" wrapText="1"/>
    </xf>
    <xf numFmtId="164" fontId="2" fillId="0" borderId="5" xfId="0" applyFont="1" applyBorder="1" applyAlignment="1">
      <alignment horizontal="center" vertical="center" wrapText="1"/>
    </xf>
    <xf numFmtId="164" fontId="3" fillId="0" borderId="0" xfId="0" applyFont="1" applyAlignment="1">
      <alignment/>
    </xf>
    <xf numFmtId="165" fontId="6" fillId="2" borderId="1" xfId="0" applyNumberFormat="1" applyFont="1" applyFill="1" applyBorder="1" applyAlignment="1">
      <alignment horizontal="center" vertical="center"/>
    </xf>
    <xf numFmtId="164" fontId="7" fillId="2" borderId="2" xfId="0" applyFont="1" applyFill="1" applyBorder="1" applyAlignment="1">
      <alignment vertical="center"/>
    </xf>
    <xf numFmtId="166" fontId="7" fillId="2" borderId="6" xfId="0" applyNumberFormat="1" applyFont="1" applyFill="1" applyBorder="1" applyAlignment="1">
      <alignment vertical="center"/>
    </xf>
    <xf numFmtId="166" fontId="7" fillId="2" borderId="7" xfId="0" applyNumberFormat="1" applyFont="1" applyFill="1" applyBorder="1" applyAlignment="1">
      <alignment vertical="center"/>
    </xf>
    <xf numFmtId="165" fontId="6" fillId="0" borderId="1" xfId="0" applyNumberFormat="1" applyFont="1" applyFill="1" applyBorder="1" applyAlignment="1">
      <alignment horizontal="center" vertical="center"/>
    </xf>
    <xf numFmtId="164" fontId="8" fillId="2" borderId="2" xfId="0" applyFont="1" applyFill="1" applyBorder="1" applyAlignment="1">
      <alignment vertical="center"/>
    </xf>
    <xf numFmtId="167" fontId="8" fillId="2" borderId="6" xfId="0" applyNumberFormat="1" applyFont="1" applyFill="1" applyBorder="1" applyAlignment="1">
      <alignment vertical="center"/>
    </xf>
    <xf numFmtId="167" fontId="8" fillId="2" borderId="7" xfId="0" applyNumberFormat="1" applyFont="1" applyFill="1" applyBorder="1" applyAlignment="1">
      <alignment vertical="center"/>
    </xf>
    <xf numFmtId="164" fontId="9" fillId="2" borderId="2" xfId="0" applyFont="1" applyFill="1" applyBorder="1" applyAlignment="1">
      <alignment horizontal="left" vertical="center" wrapText="1"/>
    </xf>
    <xf numFmtId="165" fontId="10" fillId="0" borderId="8" xfId="0" applyNumberFormat="1" applyFont="1" applyFill="1" applyBorder="1" applyAlignment="1">
      <alignment horizontal="center" vertical="center"/>
    </xf>
    <xf numFmtId="164" fontId="8" fillId="2" borderId="9" xfId="0" applyFont="1" applyFill="1" applyBorder="1" applyAlignment="1">
      <alignment vertical="center"/>
    </xf>
    <xf numFmtId="167" fontId="8" fillId="2" borderId="10" xfId="0" applyNumberFormat="1" applyFont="1" applyFill="1" applyBorder="1" applyAlignment="1">
      <alignment vertical="center"/>
    </xf>
    <xf numFmtId="167" fontId="8" fillId="2" borderId="11" xfId="0" applyNumberFormat="1" applyFont="1" applyFill="1" applyBorder="1" applyAlignment="1">
      <alignment vertical="center"/>
    </xf>
    <xf numFmtId="165" fontId="10" fillId="0" borderId="12" xfId="0" applyNumberFormat="1" applyFont="1" applyBorder="1" applyAlignment="1">
      <alignment horizontal="center" vertical="center"/>
    </xf>
    <xf numFmtId="164" fontId="11" fillId="0" borderId="13" xfId="0" applyFont="1" applyBorder="1" applyAlignment="1">
      <alignment vertical="center"/>
    </xf>
    <xf numFmtId="166" fontId="4" fillId="3" borderId="14" xfId="0" applyNumberFormat="1" applyFont="1" applyFill="1" applyBorder="1" applyAlignment="1">
      <alignment vertical="center"/>
    </xf>
    <xf numFmtId="166" fontId="4" fillId="3" borderId="15" xfId="0" applyNumberFormat="1" applyFont="1" applyFill="1" applyBorder="1" applyAlignment="1">
      <alignment vertical="center"/>
    </xf>
    <xf numFmtId="165" fontId="10" fillId="0" borderId="16" xfId="0" applyNumberFormat="1" applyFont="1" applyBorder="1" applyAlignment="1">
      <alignment horizontal="center" vertical="center" wrapText="1"/>
    </xf>
    <xf numFmtId="165" fontId="10" fillId="0" borderId="17" xfId="0" applyNumberFormat="1" applyFont="1" applyBorder="1" applyAlignment="1">
      <alignment horizontal="left" vertical="center" wrapText="1"/>
    </xf>
    <xf numFmtId="166" fontId="4" fillId="0" borderId="14" xfId="0" applyNumberFormat="1" applyFont="1" applyFill="1" applyBorder="1" applyAlignment="1">
      <alignment vertical="center"/>
    </xf>
    <xf numFmtId="166" fontId="4" fillId="0" borderId="15" xfId="0" applyNumberFormat="1" applyFont="1" applyFill="1" applyBorder="1" applyAlignment="1">
      <alignment vertical="center"/>
    </xf>
    <xf numFmtId="165" fontId="10" fillId="0" borderId="18" xfId="0" applyNumberFormat="1" applyFont="1" applyBorder="1" applyAlignment="1">
      <alignment horizontal="center" vertical="center"/>
    </xf>
    <xf numFmtId="166" fontId="4" fillId="3" borderId="19" xfId="0" applyNumberFormat="1" applyFont="1" applyFill="1" applyBorder="1" applyAlignment="1">
      <alignment vertical="center"/>
    </xf>
    <xf numFmtId="166" fontId="4" fillId="3" borderId="20" xfId="0" applyNumberFormat="1" applyFont="1" applyFill="1" applyBorder="1" applyAlignment="1">
      <alignment vertical="center"/>
    </xf>
    <xf numFmtId="165" fontId="10" fillId="0" borderId="21" xfId="0" applyNumberFormat="1" applyFont="1" applyBorder="1" applyAlignment="1">
      <alignment horizontal="center" vertical="center" wrapText="1"/>
    </xf>
    <xf numFmtId="164" fontId="10" fillId="0" borderId="22" xfId="0" applyFont="1" applyBorder="1" applyAlignment="1">
      <alignment horizontal="left" vertical="center" wrapText="1"/>
    </xf>
    <xf numFmtId="166" fontId="4" fillId="0" borderId="23" xfId="0" applyNumberFormat="1" applyFont="1" applyFill="1" applyBorder="1" applyAlignment="1">
      <alignment vertical="center"/>
    </xf>
    <xf numFmtId="166" fontId="4" fillId="0" borderId="24" xfId="0" applyNumberFormat="1" applyFont="1" applyFill="1" applyBorder="1" applyAlignment="1">
      <alignment vertical="center"/>
    </xf>
    <xf numFmtId="164" fontId="12" fillId="0" borderId="0" xfId="0" applyFont="1" applyFill="1" applyBorder="1" applyAlignment="1">
      <alignment horizontal="center" vertical="center"/>
    </xf>
    <xf numFmtId="164" fontId="5" fillId="0" borderId="0" xfId="0" applyFont="1" applyFill="1" applyBorder="1" applyAlignment="1">
      <alignment/>
    </xf>
    <xf numFmtId="166" fontId="13" fillId="0" borderId="0" xfId="0" applyNumberFormat="1" applyFont="1" applyBorder="1" applyAlignment="1">
      <alignment vertical="center"/>
    </xf>
    <xf numFmtId="165" fontId="10" fillId="0" borderId="25" xfId="0" applyNumberFormat="1" applyFont="1" applyBorder="1" applyAlignment="1">
      <alignment horizontal="center" vertical="center" wrapText="1"/>
    </xf>
    <xf numFmtId="164" fontId="10" fillId="0" borderId="26" xfId="0" applyFont="1" applyBorder="1" applyAlignment="1">
      <alignment horizontal="left" vertical="center" wrapText="1"/>
    </xf>
    <xf numFmtId="166" fontId="4" fillId="0" borderId="27" xfId="0" applyNumberFormat="1" applyFont="1" applyFill="1" applyBorder="1" applyAlignment="1">
      <alignment vertical="center"/>
    </xf>
    <xf numFmtId="166" fontId="4" fillId="0" borderId="28" xfId="0" applyNumberFormat="1" applyFont="1" applyFill="1" applyBorder="1" applyAlignment="1">
      <alignment vertical="center"/>
    </xf>
    <xf numFmtId="165" fontId="10" fillId="0" borderId="12" xfId="0" applyNumberFormat="1" applyFont="1" applyBorder="1" applyAlignment="1">
      <alignment horizontal="center" vertical="center" wrapText="1"/>
    </xf>
    <xf numFmtId="164" fontId="10" fillId="0" borderId="13" xfId="0" applyFont="1" applyBorder="1" applyAlignment="1">
      <alignment horizontal="left" vertical="center" wrapText="1"/>
    </xf>
    <xf numFmtId="166" fontId="4" fillId="0" borderId="29" xfId="0" applyNumberFormat="1" applyFont="1" applyFill="1" applyBorder="1" applyAlignment="1">
      <alignment vertical="center"/>
    </xf>
    <xf numFmtId="166" fontId="4" fillId="0" borderId="30" xfId="0" applyNumberFormat="1" applyFont="1" applyFill="1" applyBorder="1" applyAlignment="1">
      <alignment vertical="center"/>
    </xf>
    <xf numFmtId="165" fontId="9" fillId="2" borderId="2" xfId="0" applyNumberFormat="1" applyFont="1" applyFill="1" applyBorder="1" applyAlignment="1">
      <alignment vertical="center"/>
    </xf>
    <xf numFmtId="164" fontId="10" fillId="0" borderId="21" xfId="0" applyNumberFormat="1" applyFont="1" applyFill="1" applyBorder="1" applyAlignment="1">
      <alignment horizontal="center" vertical="center" wrapText="1"/>
    </xf>
    <xf numFmtId="165" fontId="4" fillId="0" borderId="24" xfId="0" applyNumberFormat="1" applyFont="1" applyFill="1" applyBorder="1" applyAlignment="1">
      <alignment horizontal="left" vertical="center" wrapText="1"/>
    </xf>
    <xf numFmtId="164" fontId="10" fillId="0" borderId="31" xfId="0" applyNumberFormat="1" applyFont="1" applyFill="1" applyBorder="1" applyAlignment="1">
      <alignment horizontal="center" vertical="center" wrapText="1"/>
    </xf>
    <xf numFmtId="165" fontId="4" fillId="0" borderId="32" xfId="0" applyNumberFormat="1" applyFont="1" applyFill="1" applyBorder="1" applyAlignment="1">
      <alignment horizontal="left" vertical="center" wrapText="1"/>
    </xf>
    <xf numFmtId="166" fontId="4" fillId="0" borderId="33" xfId="0" applyNumberFormat="1" applyFont="1" applyFill="1" applyBorder="1" applyAlignment="1">
      <alignment vertical="center"/>
    </xf>
    <xf numFmtId="166" fontId="4" fillId="0" borderId="32" xfId="0" applyNumberFormat="1" applyFont="1" applyFill="1" applyBorder="1" applyAlignment="1">
      <alignment vertical="center"/>
    </xf>
    <xf numFmtId="164" fontId="11" fillId="0" borderId="34" xfId="0" applyFont="1" applyBorder="1" applyAlignment="1">
      <alignment vertical="center" wrapText="1"/>
    </xf>
    <xf numFmtId="164" fontId="14" fillId="0" borderId="0" xfId="0" applyFont="1" applyAlignment="1">
      <alignment vertical="center" wrapText="1"/>
    </xf>
    <xf numFmtId="165" fontId="10" fillId="0" borderId="16" xfId="0" applyNumberFormat="1" applyFont="1" applyFill="1" applyBorder="1" applyAlignment="1">
      <alignment vertical="center"/>
    </xf>
    <xf numFmtId="164" fontId="11" fillId="0" borderId="35" xfId="0" applyFont="1" applyFill="1" applyBorder="1" applyAlignment="1">
      <alignment vertical="center"/>
    </xf>
    <xf numFmtId="165" fontId="10" fillId="0" borderId="18" xfId="0" applyNumberFormat="1" applyFont="1" applyBorder="1" applyAlignment="1">
      <alignment vertical="center"/>
    </xf>
    <xf numFmtId="165" fontId="15" fillId="0" borderId="36" xfId="0" applyNumberFormat="1" applyFont="1" applyBorder="1" applyAlignment="1">
      <alignment horizontal="left" vertical="center" wrapText="1"/>
    </xf>
    <xf numFmtId="166" fontId="4" fillId="3" borderId="29" xfId="0" applyNumberFormat="1" applyFont="1" applyFill="1" applyBorder="1" applyAlignment="1">
      <alignment vertical="center"/>
    </xf>
    <xf numFmtId="166" fontId="4" fillId="3" borderId="30" xfId="0" applyNumberFormat="1" applyFont="1" applyFill="1" applyBorder="1" applyAlignment="1">
      <alignment vertical="center"/>
    </xf>
    <xf numFmtId="165" fontId="10" fillId="0" borderId="25" xfId="0" applyNumberFormat="1" applyFont="1" applyBorder="1" applyAlignment="1">
      <alignment vertical="center"/>
    </xf>
    <xf numFmtId="164" fontId="14" fillId="0" borderId="37" xfId="0" applyFont="1" applyBorder="1" applyAlignment="1">
      <alignment vertical="center" wrapText="1"/>
    </xf>
    <xf numFmtId="165" fontId="10" fillId="0" borderId="31" xfId="0" applyNumberFormat="1" applyFont="1" applyBorder="1" applyAlignment="1">
      <alignment vertical="center"/>
    </xf>
    <xf numFmtId="164" fontId="14" fillId="0" borderId="38" xfId="0" applyFont="1" applyBorder="1" applyAlignment="1">
      <alignment horizontal="left" vertical="center" wrapText="1"/>
    </xf>
    <xf numFmtId="165" fontId="10" fillId="2" borderId="1" xfId="0" applyNumberFormat="1" applyFont="1" applyFill="1" applyBorder="1" applyAlignment="1">
      <alignment horizontal="center" vertical="center"/>
    </xf>
    <xf numFmtId="165" fontId="10" fillId="0" borderId="39" xfId="0" applyNumberFormat="1" applyFont="1" applyBorder="1" applyAlignment="1">
      <alignment horizontal="center" vertical="center"/>
    </xf>
    <xf numFmtId="164" fontId="16" fillId="0" borderId="40" xfId="0" applyFont="1" applyBorder="1" applyAlignment="1">
      <alignment horizontal="left" vertical="center" wrapText="1"/>
    </xf>
    <xf numFmtId="166" fontId="4" fillId="3" borderId="41" xfId="0" applyNumberFormat="1" applyFont="1" applyFill="1" applyBorder="1" applyAlignment="1">
      <alignment horizontal="right" vertical="center"/>
    </xf>
    <xf numFmtId="166" fontId="4" fillId="3" borderId="42" xfId="0" applyNumberFormat="1" applyFont="1" applyFill="1" applyBorder="1" applyAlignment="1">
      <alignment horizontal="right" vertical="center"/>
    </xf>
    <xf numFmtId="165" fontId="10" fillId="0" borderId="25" xfId="0" applyNumberFormat="1" applyFont="1" applyBorder="1" applyAlignment="1">
      <alignment horizontal="center" vertical="center"/>
    </xf>
    <xf numFmtId="164" fontId="8" fillId="0" borderId="26" xfId="0" applyFont="1" applyBorder="1" applyAlignment="1">
      <alignment horizontal="left" vertical="center" wrapText="1"/>
    </xf>
    <xf numFmtId="166" fontId="4" fillId="0" borderId="27" xfId="0" applyNumberFormat="1" applyFont="1" applyFill="1" applyBorder="1" applyAlignment="1">
      <alignment horizontal="right" vertical="center"/>
    </xf>
    <xf numFmtId="166" fontId="4" fillId="0" borderId="28" xfId="0" applyNumberFormat="1" applyFont="1" applyFill="1" applyBorder="1" applyAlignment="1">
      <alignment horizontal="right" vertical="center"/>
    </xf>
    <xf numFmtId="164" fontId="4" fillId="0" borderId="43" xfId="0" applyFont="1" applyBorder="1" applyAlignment="1">
      <alignment horizontal="left" vertical="center" wrapText="1"/>
    </xf>
    <xf numFmtId="166" fontId="4" fillId="3" borderId="29" xfId="0" applyNumberFormat="1" applyFont="1" applyFill="1" applyBorder="1" applyAlignment="1">
      <alignment horizontal="right" vertical="center"/>
    </xf>
    <xf numFmtId="166" fontId="4" fillId="3" borderId="30" xfId="0" applyNumberFormat="1" applyFont="1" applyFill="1" applyBorder="1" applyAlignment="1">
      <alignment horizontal="right" vertical="center"/>
    </xf>
    <xf numFmtId="165" fontId="10" fillId="0" borderId="31" xfId="0" applyNumberFormat="1" applyFont="1" applyBorder="1" applyAlignment="1">
      <alignment horizontal="center" vertical="center"/>
    </xf>
    <xf numFmtId="164" fontId="8" fillId="0" borderId="44" xfId="0" applyFont="1" applyBorder="1" applyAlignment="1">
      <alignment horizontal="left" vertical="center" wrapText="1"/>
    </xf>
    <xf numFmtId="166" fontId="4" fillId="0" borderId="33" xfId="0" applyNumberFormat="1" applyFont="1" applyFill="1" applyBorder="1" applyAlignment="1">
      <alignment horizontal="right" vertical="center"/>
    </xf>
    <xf numFmtId="166" fontId="4" fillId="0" borderId="32" xfId="0" applyNumberFormat="1" applyFont="1" applyFill="1" applyBorder="1" applyAlignment="1">
      <alignment horizontal="right" vertical="center"/>
    </xf>
    <xf numFmtId="165" fontId="12" fillId="2" borderId="2" xfId="0" applyNumberFormat="1" applyFont="1" applyFill="1" applyBorder="1" applyAlignment="1">
      <alignment horizontal="center" vertical="center"/>
    </xf>
    <xf numFmtId="166" fontId="7" fillId="2" borderId="6" xfId="0" applyNumberFormat="1" applyFont="1" applyFill="1" applyBorder="1" applyAlignment="1">
      <alignment horizontal="right" vertical="center"/>
    </xf>
    <xf numFmtId="166" fontId="7" fillId="2" borderId="7" xfId="0" applyNumberFormat="1" applyFont="1" applyFill="1" applyBorder="1" applyAlignment="1">
      <alignment horizontal="right" vertical="center"/>
    </xf>
    <xf numFmtId="165" fontId="18" fillId="0" borderId="8" xfId="0" applyNumberFormat="1" applyFont="1" applyFill="1" applyBorder="1" applyAlignment="1">
      <alignment horizontal="center" vertical="center"/>
    </xf>
    <xf numFmtId="164" fontId="4" fillId="2" borderId="9" xfId="0" applyFont="1" applyFill="1" applyBorder="1" applyAlignment="1">
      <alignment vertical="center"/>
    </xf>
    <xf numFmtId="168" fontId="19" fillId="2" borderId="10" xfId="0" applyNumberFormat="1" applyFont="1" applyFill="1" applyBorder="1" applyAlignment="1">
      <alignment vertical="center"/>
    </xf>
    <xf numFmtId="168" fontId="19" fillId="2" borderId="11" xfId="0" applyNumberFormat="1" applyFont="1" applyFill="1" applyBorder="1" applyAlignment="1">
      <alignment vertical="center"/>
    </xf>
    <xf numFmtId="164" fontId="4" fillId="2" borderId="17" xfId="0" applyFont="1" applyFill="1" applyBorder="1" applyAlignment="1">
      <alignment vertical="center"/>
    </xf>
    <xf numFmtId="168" fontId="19" fillId="2" borderId="19" xfId="0" applyNumberFormat="1" applyFont="1" applyFill="1" applyBorder="1" applyAlignment="1">
      <alignment vertical="center"/>
    </xf>
    <xf numFmtId="168" fontId="19" fillId="2" borderId="20" xfId="0" applyNumberFormat="1" applyFont="1" applyFill="1" applyBorder="1" applyAlignment="1">
      <alignment vertical="center"/>
    </xf>
    <xf numFmtId="164" fontId="0" fillId="0" borderId="0" xfId="0" applyFill="1" applyBorder="1" applyAlignment="1">
      <alignment horizontal="center" vertical="center"/>
    </xf>
    <xf numFmtId="164" fontId="4" fillId="0" borderId="0" xfId="0" applyFont="1" applyFill="1" applyBorder="1" applyAlignment="1">
      <alignment vertical="center"/>
    </xf>
    <xf numFmtId="168" fontId="19" fillId="0" borderId="0" xfId="0" applyNumberFormat="1" applyFont="1" applyFill="1" applyBorder="1" applyAlignment="1">
      <alignment vertical="center"/>
    </xf>
    <xf numFmtId="164" fontId="7" fillId="2" borderId="2" xfId="0" applyFont="1" applyFill="1" applyBorder="1" applyAlignment="1">
      <alignment horizontal="left" vertical="center" wrapText="1"/>
    </xf>
    <xf numFmtId="167" fontId="19" fillId="2" borderId="10" xfId="0" applyNumberFormat="1" applyFont="1" applyFill="1" applyBorder="1" applyAlignment="1">
      <alignment vertical="center"/>
    </xf>
    <xf numFmtId="167" fontId="19" fillId="2" borderId="11" xfId="0" applyNumberFormat="1" applyFont="1" applyFill="1" applyBorder="1" applyAlignment="1">
      <alignment vertical="center"/>
    </xf>
    <xf numFmtId="165" fontId="10" fillId="0" borderId="12" xfId="0" applyNumberFormat="1" applyFont="1" applyBorder="1" applyAlignment="1">
      <alignment horizontal="left" vertical="center"/>
    </xf>
    <xf numFmtId="165" fontId="19" fillId="4" borderId="13" xfId="0" applyNumberFormat="1" applyFont="1" applyFill="1" applyBorder="1" applyAlignment="1">
      <alignment horizontal="left" vertical="center" wrapText="1"/>
    </xf>
    <xf numFmtId="166" fontId="7" fillId="4" borderId="14" xfId="0" applyNumberFormat="1" applyFont="1" applyFill="1" applyBorder="1" applyAlignment="1">
      <alignment horizontal="right" vertical="center"/>
    </xf>
    <xf numFmtId="166" fontId="7" fillId="4" borderId="15" xfId="0" applyNumberFormat="1" applyFont="1" applyFill="1" applyBorder="1" applyAlignment="1">
      <alignment horizontal="right" vertical="center"/>
    </xf>
    <xf numFmtId="165" fontId="8" fillId="3" borderId="17" xfId="0" applyNumberFormat="1" applyFont="1" applyFill="1" applyBorder="1" applyAlignment="1">
      <alignment horizontal="left" vertical="center" wrapText="1"/>
    </xf>
    <xf numFmtId="165" fontId="8" fillId="0" borderId="40" xfId="0" applyNumberFormat="1" applyFont="1" applyBorder="1" applyAlignment="1">
      <alignment horizontal="left" vertical="center" wrapText="1"/>
    </xf>
    <xf numFmtId="164" fontId="8" fillId="0" borderId="26" xfId="0" applyNumberFormat="1" applyFont="1" applyBorder="1" applyAlignment="1">
      <alignment horizontal="left" vertical="center" wrapText="1"/>
    </xf>
    <xf numFmtId="164" fontId="10" fillId="0" borderId="18" xfId="0" applyFont="1" applyBorder="1" applyAlignment="1">
      <alignment horizontal="center" vertical="center"/>
    </xf>
    <xf numFmtId="164" fontId="8" fillId="0" borderId="36" xfId="0" applyNumberFormat="1" applyFont="1" applyBorder="1" applyAlignment="1">
      <alignment horizontal="left" vertical="center" wrapText="1"/>
    </xf>
    <xf numFmtId="166" fontId="9" fillId="3" borderId="29" xfId="0" applyNumberFormat="1" applyFont="1" applyFill="1" applyBorder="1" applyAlignment="1">
      <alignment horizontal="right" vertical="center"/>
    </xf>
    <xf numFmtId="166" fontId="7" fillId="3" borderId="30" xfId="0" applyNumberFormat="1" applyFont="1" applyFill="1" applyBorder="1" applyAlignment="1">
      <alignment horizontal="right" vertical="center"/>
    </xf>
    <xf numFmtId="164" fontId="10" fillId="0" borderId="25" xfId="0" applyFont="1" applyBorder="1" applyAlignment="1">
      <alignment horizontal="center" vertical="center"/>
    </xf>
    <xf numFmtId="165" fontId="10" fillId="0" borderId="18" xfId="0" applyNumberFormat="1" applyFont="1" applyBorder="1" applyAlignment="1">
      <alignment horizontal="left" vertical="center"/>
    </xf>
    <xf numFmtId="164" fontId="14" fillId="3" borderId="36" xfId="0" applyFont="1" applyFill="1" applyBorder="1" applyAlignment="1">
      <alignment wrapText="1"/>
    </xf>
    <xf numFmtId="165" fontId="10" fillId="0" borderId="45" xfId="0" applyNumberFormat="1" applyFont="1" applyBorder="1" applyAlignment="1">
      <alignment horizontal="left" vertical="center"/>
    </xf>
    <xf numFmtId="165" fontId="8" fillId="0" borderId="46" xfId="0" applyNumberFormat="1" applyFont="1" applyBorder="1" applyAlignment="1">
      <alignment horizontal="left" vertical="center" wrapText="1"/>
    </xf>
    <xf numFmtId="166" fontId="4" fillId="0" borderId="47" xfId="0" applyNumberFormat="1" applyFont="1" applyFill="1" applyBorder="1" applyAlignment="1">
      <alignment horizontal="right" vertical="center"/>
    </xf>
    <xf numFmtId="166" fontId="4" fillId="0" borderId="48" xfId="0" applyNumberFormat="1" applyFont="1" applyFill="1" applyBorder="1" applyAlignment="1">
      <alignment horizontal="right" vertical="center"/>
    </xf>
    <xf numFmtId="165" fontId="10" fillId="0" borderId="25" xfId="0" applyNumberFormat="1" applyFont="1" applyBorder="1" applyAlignment="1">
      <alignment horizontal="left" vertical="center"/>
    </xf>
    <xf numFmtId="165" fontId="10" fillId="0" borderId="16" xfId="0" applyNumberFormat="1" applyFont="1" applyBorder="1" applyAlignment="1">
      <alignment horizontal="left" vertical="center"/>
    </xf>
    <xf numFmtId="165" fontId="7" fillId="4" borderId="17" xfId="0" applyNumberFormat="1" applyFont="1" applyFill="1" applyBorder="1" applyAlignment="1">
      <alignment horizontal="left" vertical="center" wrapText="1"/>
    </xf>
    <xf numFmtId="166" fontId="7" fillId="4" borderId="19" xfId="0" applyNumberFormat="1" applyFont="1" applyFill="1" applyBorder="1" applyAlignment="1">
      <alignment horizontal="right" vertical="center"/>
    </xf>
    <xf numFmtId="166" fontId="7" fillId="4" borderId="20" xfId="0" applyNumberFormat="1" applyFont="1" applyFill="1" applyBorder="1" applyAlignment="1">
      <alignment horizontal="right" vertical="center"/>
    </xf>
    <xf numFmtId="165" fontId="8" fillId="0" borderId="43" xfId="0" applyNumberFormat="1" applyFont="1" applyBorder="1" applyAlignment="1">
      <alignment horizontal="left" vertical="center" wrapText="1"/>
    </xf>
    <xf numFmtId="165" fontId="10" fillId="0" borderId="31" xfId="0" applyNumberFormat="1" applyFont="1" applyBorder="1" applyAlignment="1">
      <alignment horizontal="left" vertical="center"/>
    </xf>
    <xf numFmtId="165" fontId="8" fillId="0" borderId="44" xfId="0" applyNumberFormat="1" applyFont="1" applyBorder="1" applyAlignment="1">
      <alignment horizontal="left" vertical="center" wrapText="1"/>
    </xf>
    <xf numFmtId="165" fontId="9" fillId="2" borderId="2" xfId="0" applyNumberFormat="1" applyFont="1" applyFill="1" applyBorder="1" applyAlignment="1">
      <alignment horizontal="left" vertical="center" wrapText="1"/>
    </xf>
    <xf numFmtId="165" fontId="10" fillId="0" borderId="49" xfId="0" applyNumberFormat="1" applyFont="1" applyFill="1" applyBorder="1" applyAlignment="1">
      <alignment horizontal="center" vertical="center"/>
    </xf>
    <xf numFmtId="164" fontId="8" fillId="2" borderId="50" xfId="0" applyFont="1" applyFill="1" applyBorder="1" applyAlignment="1">
      <alignment vertical="center"/>
    </xf>
    <xf numFmtId="165" fontId="10" fillId="0" borderId="16" xfId="0" applyNumberFormat="1" applyFont="1" applyBorder="1" applyAlignment="1">
      <alignment horizontal="center" vertical="center"/>
    </xf>
    <xf numFmtId="165" fontId="4" fillId="0" borderId="17" xfId="0" applyNumberFormat="1" applyFont="1" applyBorder="1" applyAlignment="1">
      <alignment horizontal="left" vertical="center" wrapText="1"/>
    </xf>
    <xf numFmtId="166" fontId="4" fillId="0" borderId="19" xfId="0" applyNumberFormat="1" applyFont="1" applyFill="1" applyBorder="1" applyAlignment="1">
      <alignment vertical="center"/>
    </xf>
    <xf numFmtId="166" fontId="4" fillId="0" borderId="20" xfId="0" applyNumberFormat="1" applyFont="1" applyFill="1" applyBorder="1" applyAlignment="1">
      <alignment vertical="center"/>
    </xf>
    <xf numFmtId="165" fontId="10" fillId="2" borderId="51" xfId="0" applyNumberFormat="1" applyFont="1" applyFill="1" applyBorder="1" applyAlignment="1">
      <alignment horizontal="center" vertical="center"/>
    </xf>
    <xf numFmtId="165" fontId="7" fillId="2" borderId="52" xfId="0" applyNumberFormat="1" applyFont="1" applyFill="1" applyBorder="1" applyAlignment="1">
      <alignment horizontal="left" vertical="center" wrapText="1"/>
    </xf>
    <xf numFmtId="166" fontId="7" fillId="2" borderId="4" xfId="0" applyNumberFormat="1" applyFont="1" applyFill="1" applyBorder="1" applyAlignment="1">
      <alignment vertical="center"/>
    </xf>
    <xf numFmtId="166" fontId="7" fillId="2" borderId="5" xfId="0" applyNumberFormat="1" applyFont="1" applyFill="1" applyBorder="1" applyAlignment="1">
      <alignment vertical="center"/>
    </xf>
    <xf numFmtId="165" fontId="10" fillId="0" borderId="18" xfId="0" applyNumberFormat="1" applyFont="1" applyFill="1" applyBorder="1" applyAlignment="1">
      <alignment horizontal="center" vertical="center"/>
    </xf>
    <xf numFmtId="165" fontId="4" fillId="0" borderId="43" xfId="0" applyNumberFormat="1" applyFont="1" applyFill="1" applyBorder="1" applyAlignment="1">
      <alignment horizontal="left" vertical="center" wrapText="1"/>
    </xf>
    <xf numFmtId="166" fontId="4" fillId="3" borderId="41" xfId="0" applyNumberFormat="1" applyFont="1" applyFill="1" applyBorder="1" applyAlignment="1">
      <alignment vertical="center"/>
    </xf>
    <xf numFmtId="166" fontId="4" fillId="3" borderId="42" xfId="0" applyNumberFormat="1" applyFont="1" applyFill="1" applyBorder="1" applyAlignment="1">
      <alignment vertical="center"/>
    </xf>
    <xf numFmtId="165" fontId="10" fillId="0" borderId="21" xfId="0" applyNumberFormat="1" applyFont="1" applyFill="1" applyBorder="1" applyAlignment="1">
      <alignment horizontal="center" vertical="center"/>
    </xf>
    <xf numFmtId="164" fontId="14" fillId="0" borderId="53" xfId="0" applyFont="1" applyBorder="1" applyAlignment="1">
      <alignment vertical="center" wrapText="1"/>
    </xf>
    <xf numFmtId="166" fontId="4" fillId="3" borderId="23" xfId="0" applyNumberFormat="1" applyFont="1" applyFill="1" applyBorder="1" applyAlignment="1">
      <alignment vertical="center"/>
    </xf>
    <xf numFmtId="166" fontId="4" fillId="3" borderId="24" xfId="0" applyNumberFormat="1" applyFont="1" applyFill="1" applyBorder="1" applyAlignment="1">
      <alignment vertical="center"/>
    </xf>
    <xf numFmtId="165" fontId="10" fillId="0" borderId="31" xfId="0" applyNumberFormat="1" applyFont="1" applyFill="1" applyBorder="1" applyAlignment="1">
      <alignment horizontal="center" vertical="center"/>
    </xf>
    <xf numFmtId="164" fontId="14" fillId="0" borderId="38" xfId="0" applyFont="1" applyBorder="1" applyAlignment="1">
      <alignment vertical="center" wrapText="1"/>
    </xf>
    <xf numFmtId="165" fontId="4" fillId="0" borderId="13" xfId="0" applyNumberFormat="1" applyFont="1" applyBorder="1" applyAlignment="1">
      <alignment horizontal="left" vertical="center" wrapText="1"/>
    </xf>
    <xf numFmtId="166" fontId="4" fillId="3" borderId="14" xfId="0" applyNumberFormat="1" applyFont="1" applyFill="1" applyBorder="1" applyAlignment="1">
      <alignment horizontal="right" vertical="center"/>
    </xf>
    <xf numFmtId="166" fontId="4" fillId="3" borderId="15" xfId="0" applyNumberFormat="1" applyFont="1" applyFill="1" applyBorder="1" applyAlignment="1">
      <alignment horizontal="right" vertical="center"/>
    </xf>
    <xf numFmtId="165" fontId="14" fillId="0" borderId="17" xfId="0" applyNumberFormat="1" applyFont="1" applyBorder="1" applyAlignment="1">
      <alignment horizontal="left" vertical="center" wrapText="1"/>
    </xf>
    <xf numFmtId="166" fontId="4" fillId="0" borderId="29" xfId="0" applyNumberFormat="1" applyFont="1" applyFill="1" applyBorder="1" applyAlignment="1">
      <alignment horizontal="right" vertical="center"/>
    </xf>
    <xf numFmtId="166" fontId="4" fillId="0" borderId="30" xfId="0" applyNumberFormat="1" applyFont="1" applyFill="1" applyBorder="1" applyAlignment="1">
      <alignment horizontal="right" vertical="center"/>
    </xf>
    <xf numFmtId="165" fontId="13" fillId="0" borderId="40" xfId="0" applyNumberFormat="1" applyFont="1" applyBorder="1" applyAlignment="1">
      <alignment horizontal="left" vertical="center" wrapText="1"/>
    </xf>
    <xf numFmtId="165" fontId="10" fillId="0" borderId="45" xfId="0" applyNumberFormat="1" applyFont="1" applyBorder="1" applyAlignment="1">
      <alignment horizontal="center" vertical="center"/>
    </xf>
    <xf numFmtId="165" fontId="10" fillId="0" borderId="46" xfId="0" applyNumberFormat="1" applyFont="1" applyBorder="1" applyAlignment="1">
      <alignment horizontal="left" vertical="center" wrapText="1"/>
    </xf>
    <xf numFmtId="166" fontId="4" fillId="3" borderId="47" xfId="0" applyNumberFormat="1" applyFont="1" applyFill="1" applyBorder="1" applyAlignment="1">
      <alignment horizontal="right" vertical="center"/>
    </xf>
    <xf numFmtId="166" fontId="4" fillId="3" borderId="48" xfId="0" applyNumberFormat="1" applyFont="1" applyFill="1" applyBorder="1" applyAlignment="1">
      <alignment horizontal="right" vertical="center"/>
    </xf>
    <xf numFmtId="164" fontId="10" fillId="0" borderId="28" xfId="0" applyNumberFormat="1" applyFont="1" applyBorder="1" applyAlignment="1">
      <alignment horizontal="left" vertical="center" wrapText="1"/>
    </xf>
    <xf numFmtId="164" fontId="13" fillId="0" borderId="17" xfId="0" applyNumberFormat="1" applyFont="1" applyBorder="1" applyAlignment="1">
      <alignment horizontal="left" vertical="center" wrapText="1"/>
    </xf>
    <xf numFmtId="166" fontId="4" fillId="3" borderId="19" xfId="0" applyNumberFormat="1" applyFont="1" applyFill="1" applyBorder="1" applyAlignment="1">
      <alignment horizontal="right" vertical="center"/>
    </xf>
    <xf numFmtId="166" fontId="4" fillId="3" borderId="20" xfId="0" applyNumberFormat="1" applyFont="1" applyFill="1" applyBorder="1" applyAlignment="1">
      <alignment horizontal="right" vertical="center"/>
    </xf>
    <xf numFmtId="165" fontId="10" fillId="0" borderId="21" xfId="0" applyNumberFormat="1" applyFont="1" applyBorder="1" applyAlignment="1">
      <alignment horizontal="left" vertical="center" wrapText="1"/>
    </xf>
    <xf numFmtId="165" fontId="13" fillId="0" borderId="22" xfId="0" applyNumberFormat="1" applyFont="1" applyBorder="1" applyAlignment="1">
      <alignment horizontal="left" vertical="center" wrapText="1"/>
    </xf>
    <xf numFmtId="166" fontId="4" fillId="3" borderId="23" xfId="0" applyNumberFormat="1" applyFont="1" applyFill="1" applyBorder="1" applyAlignment="1">
      <alignment horizontal="right" vertical="center"/>
    </xf>
    <xf numFmtId="166" fontId="4" fillId="3" borderId="24" xfId="0" applyNumberFormat="1" applyFont="1" applyFill="1" applyBorder="1" applyAlignment="1">
      <alignment horizontal="right" vertical="center"/>
    </xf>
    <xf numFmtId="165" fontId="20" fillId="0" borderId="25" xfId="0" applyNumberFormat="1" applyFont="1" applyBorder="1" applyAlignment="1">
      <alignment horizontal="left" vertical="center"/>
    </xf>
    <xf numFmtId="165" fontId="8" fillId="0" borderId="26" xfId="0" applyNumberFormat="1" applyFont="1" applyBorder="1" applyAlignment="1">
      <alignment horizontal="left" vertical="center" wrapText="1"/>
    </xf>
    <xf numFmtId="165" fontId="10" fillId="0" borderId="31" xfId="0" applyNumberFormat="1" applyFont="1" applyBorder="1" applyAlignment="1">
      <alignment horizontal="left" vertical="center" wrapText="1"/>
    </xf>
    <xf numFmtId="165" fontId="10" fillId="0" borderId="44" xfId="0" applyNumberFormat="1" applyFont="1" applyBorder="1" applyAlignment="1">
      <alignment horizontal="left" vertical="center" wrapText="1"/>
    </xf>
    <xf numFmtId="165" fontId="7" fillId="2" borderId="2" xfId="0" applyNumberFormat="1" applyFont="1" applyFill="1" applyBorder="1" applyAlignment="1">
      <alignment horizontal="left" vertical="center" wrapText="1"/>
    </xf>
    <xf numFmtId="166" fontId="4" fillId="0" borderId="47" xfId="0" applyNumberFormat="1" applyFont="1" applyFill="1" applyBorder="1" applyAlignment="1">
      <alignment vertical="center"/>
    </xf>
    <xf numFmtId="166" fontId="4" fillId="0" borderId="48" xfId="0" applyNumberFormat="1" applyFont="1" applyFill="1" applyBorder="1" applyAlignment="1">
      <alignment vertical="center"/>
    </xf>
    <xf numFmtId="165" fontId="10" fillId="0" borderId="26" xfId="0" applyNumberFormat="1" applyFont="1" applyBorder="1" applyAlignment="1">
      <alignment horizontal="left" vertical="center" wrapText="1"/>
    </xf>
    <xf numFmtId="165" fontId="13" fillId="0" borderId="17" xfId="0" applyNumberFormat="1" applyFont="1" applyBorder="1" applyAlignment="1">
      <alignment horizontal="left" vertical="center" wrapText="1"/>
    </xf>
    <xf numFmtId="165" fontId="13" fillId="0" borderId="17" xfId="0" applyNumberFormat="1" applyFont="1" applyFill="1" applyBorder="1" applyAlignment="1">
      <alignment horizontal="left" vertical="center" wrapText="1"/>
    </xf>
    <xf numFmtId="164" fontId="10" fillId="0" borderId="0" xfId="0" applyFont="1" applyAlignment="1">
      <alignment wrapText="1"/>
    </xf>
    <xf numFmtId="166" fontId="4" fillId="0" borderId="41" xfId="0" applyNumberFormat="1" applyFont="1" applyFill="1" applyBorder="1" applyAlignment="1">
      <alignment vertical="center"/>
    </xf>
    <xf numFmtId="166" fontId="4" fillId="0" borderId="42" xfId="0" applyNumberFormat="1" applyFont="1" applyFill="1" applyBorder="1" applyAlignment="1">
      <alignment vertical="center"/>
    </xf>
    <xf numFmtId="164" fontId="10" fillId="0" borderId="18" xfId="0" applyFont="1" applyFill="1" applyBorder="1" applyAlignment="1">
      <alignment horizontal="center" vertical="center"/>
    </xf>
    <xf numFmtId="164" fontId="10" fillId="0" borderId="30" xfId="0" applyFont="1" applyFill="1" applyBorder="1" applyAlignment="1">
      <alignment vertical="center" wrapText="1"/>
    </xf>
    <xf numFmtId="164" fontId="10" fillId="0" borderId="45" xfId="0" applyFont="1" applyFill="1" applyBorder="1" applyAlignment="1">
      <alignment horizontal="center" vertical="center"/>
    </xf>
    <xf numFmtId="164" fontId="10" fillId="0" borderId="48" xfId="0" applyFont="1" applyFill="1" applyBorder="1" applyAlignment="1">
      <alignment vertical="center" wrapText="1"/>
    </xf>
    <xf numFmtId="164" fontId="10" fillId="0" borderId="25" xfId="0" applyFont="1" applyFill="1" applyBorder="1" applyAlignment="1">
      <alignment horizontal="center" vertical="center"/>
    </xf>
    <xf numFmtId="164" fontId="10" fillId="0" borderId="28" xfId="0" applyFont="1" applyFill="1" applyBorder="1" applyAlignment="1">
      <alignment vertical="center" wrapText="1"/>
    </xf>
    <xf numFmtId="165" fontId="13" fillId="0" borderId="17" xfId="0" applyNumberFormat="1" applyFont="1" applyBorder="1" applyAlignment="1">
      <alignment horizontal="left" vertical="top" wrapText="1"/>
    </xf>
    <xf numFmtId="165" fontId="10" fillId="0" borderId="18" xfId="0" applyNumberFormat="1" applyFont="1" applyBorder="1" applyAlignment="1">
      <alignment horizontal="center" vertical="center" wrapText="1"/>
    </xf>
    <xf numFmtId="165" fontId="13" fillId="0" borderId="43" xfId="0" applyNumberFormat="1" applyFont="1" applyBorder="1" applyAlignment="1">
      <alignment horizontal="left" vertical="top" wrapText="1"/>
    </xf>
    <xf numFmtId="165" fontId="10" fillId="0" borderId="51" xfId="0" applyNumberFormat="1" applyFont="1" applyBorder="1" applyAlignment="1">
      <alignment horizontal="center" vertical="center"/>
    </xf>
    <xf numFmtId="165" fontId="10" fillId="0" borderId="52" xfId="0" applyNumberFormat="1" applyFont="1" applyBorder="1" applyAlignment="1">
      <alignment horizontal="left" vertical="center" wrapText="1"/>
    </xf>
    <xf numFmtId="166" fontId="4" fillId="0" borderId="4" xfId="0" applyNumberFormat="1" applyFont="1" applyFill="1" applyBorder="1" applyAlignment="1">
      <alignment vertical="center"/>
    </xf>
    <xf numFmtId="166" fontId="4" fillId="0" borderId="5" xfId="0" applyNumberFormat="1" applyFont="1" applyFill="1" applyBorder="1" applyAlignment="1">
      <alignment vertical="center"/>
    </xf>
    <xf numFmtId="164" fontId="5" fillId="0" borderId="0" xfId="0" applyFont="1" applyFill="1" applyBorder="1" applyAlignment="1">
      <alignment horizontal="center"/>
    </xf>
    <xf numFmtId="165" fontId="7" fillId="2" borderId="2" xfId="0" applyNumberFormat="1" applyFont="1" applyFill="1" applyBorder="1" applyAlignment="1">
      <alignment vertical="center"/>
    </xf>
    <xf numFmtId="165" fontId="4" fillId="0" borderId="22" xfId="0" applyNumberFormat="1" applyFont="1" applyFill="1" applyBorder="1" applyAlignment="1">
      <alignment horizontal="left" vertical="center" wrapText="1"/>
    </xf>
    <xf numFmtId="165" fontId="10" fillId="0" borderId="54" xfId="0" applyNumberFormat="1" applyFont="1" applyFill="1" applyBorder="1" applyAlignment="1">
      <alignment horizontal="center" vertical="center"/>
    </xf>
    <xf numFmtId="165" fontId="8" fillId="0" borderId="55" xfId="0" applyNumberFormat="1" applyFont="1" applyFill="1" applyBorder="1" applyAlignment="1">
      <alignment horizontal="left" vertical="center" wrapText="1"/>
    </xf>
    <xf numFmtId="167" fontId="19" fillId="2" borderId="19" xfId="0" applyNumberFormat="1" applyFont="1" applyFill="1" applyBorder="1" applyAlignment="1">
      <alignment vertical="center"/>
    </xf>
    <xf numFmtId="167" fontId="19" fillId="2" borderId="20" xfId="0" applyNumberFormat="1" applyFont="1" applyFill="1" applyBorder="1" applyAlignment="1">
      <alignment vertical="center"/>
    </xf>
    <xf numFmtId="167" fontId="19" fillId="0" borderId="0" xfId="0" applyNumberFormat="1" applyFont="1" applyFill="1" applyBorder="1" applyAlignment="1">
      <alignment vertical="center"/>
    </xf>
    <xf numFmtId="165" fontId="10" fillId="0" borderId="8" xfId="0" applyNumberFormat="1" applyFont="1" applyFill="1" applyBorder="1" applyAlignment="1">
      <alignment horizontal="center" vertical="center" wrapText="1"/>
    </xf>
    <xf numFmtId="164" fontId="8" fillId="5" borderId="22" xfId="0" applyFont="1" applyFill="1" applyBorder="1" applyAlignment="1">
      <alignment vertical="center"/>
    </xf>
    <xf numFmtId="167" fontId="19" fillId="5" borderId="23" xfId="0" applyNumberFormat="1" applyFont="1" applyFill="1" applyBorder="1" applyAlignment="1">
      <alignment vertical="center"/>
    </xf>
    <xf numFmtId="167" fontId="19" fillId="5" borderId="24" xfId="0" applyNumberFormat="1" applyFont="1" applyFill="1" applyBorder="1" applyAlignment="1">
      <alignment vertical="center"/>
    </xf>
    <xf numFmtId="164" fontId="8" fillId="5" borderId="26" xfId="0" applyFont="1" applyFill="1" applyBorder="1" applyAlignment="1">
      <alignment vertical="center"/>
    </xf>
    <xf numFmtId="167" fontId="19" fillId="5" borderId="56" xfId="0" applyNumberFormat="1" applyFont="1" applyFill="1" applyBorder="1" applyAlignment="1">
      <alignment vertical="center"/>
    </xf>
    <xf numFmtId="167" fontId="19" fillId="5" borderId="57" xfId="0" applyNumberFormat="1" applyFont="1" applyFill="1" applyBorder="1" applyAlignment="1">
      <alignment vertical="center"/>
    </xf>
    <xf numFmtId="165" fontId="13" fillId="6" borderId="17" xfId="0" applyNumberFormat="1" applyFont="1" applyFill="1" applyBorder="1" applyAlignment="1">
      <alignment horizontal="left" vertical="center" wrapText="1"/>
    </xf>
    <xf numFmtId="166" fontId="4" fillId="6" borderId="19" xfId="0" applyNumberFormat="1" applyFont="1" applyFill="1" applyBorder="1" applyAlignment="1">
      <alignment vertical="center"/>
    </xf>
    <xf numFmtId="166" fontId="4" fillId="6" borderId="20" xfId="0" applyNumberFormat="1" applyFont="1" applyFill="1" applyBorder="1" applyAlignment="1">
      <alignment vertical="center"/>
    </xf>
    <xf numFmtId="165" fontId="4" fillId="0" borderId="46" xfId="0" applyNumberFormat="1" applyFont="1" applyFill="1" applyBorder="1" applyAlignment="1">
      <alignment horizontal="left" vertical="center" wrapText="1"/>
    </xf>
    <xf numFmtId="166" fontId="4" fillId="0" borderId="58" xfId="0" applyNumberFormat="1" applyFont="1" applyFill="1" applyBorder="1" applyAlignment="1">
      <alignment vertical="center"/>
    </xf>
    <xf numFmtId="166" fontId="4" fillId="0" borderId="59" xfId="0" applyNumberFormat="1" applyFont="1" applyFill="1" applyBorder="1" applyAlignment="1">
      <alignment vertical="center"/>
    </xf>
    <xf numFmtId="165" fontId="4" fillId="0" borderId="60" xfId="0" applyNumberFormat="1" applyFont="1" applyFill="1" applyBorder="1" applyAlignment="1">
      <alignment horizontal="left" vertical="center" wrapText="1"/>
    </xf>
    <xf numFmtId="166" fontId="4" fillId="0" borderId="56" xfId="0" applyNumberFormat="1" applyFont="1" applyFill="1" applyBorder="1" applyAlignment="1">
      <alignment vertical="center"/>
    </xf>
    <xf numFmtId="166" fontId="4" fillId="0" borderId="57" xfId="0" applyNumberFormat="1" applyFont="1" applyFill="1" applyBorder="1" applyAlignment="1">
      <alignment vertical="center"/>
    </xf>
    <xf numFmtId="165" fontId="4" fillId="0" borderId="44" xfId="0" applyNumberFormat="1" applyFont="1" applyFill="1" applyBorder="1" applyAlignment="1">
      <alignment horizontal="left" vertical="center" wrapText="1"/>
    </xf>
    <xf numFmtId="165" fontId="10" fillId="2" borderId="61" xfId="0" applyNumberFormat="1" applyFont="1" applyFill="1" applyBorder="1" applyAlignment="1">
      <alignment horizontal="center" vertical="center"/>
    </xf>
    <xf numFmtId="165" fontId="22" fillId="2" borderId="62" xfId="0" applyNumberFormat="1" applyFont="1" applyFill="1" applyBorder="1" applyAlignment="1">
      <alignment vertical="center"/>
    </xf>
    <xf numFmtId="166" fontId="7" fillId="2" borderId="63" xfId="0" applyNumberFormat="1" applyFont="1" applyFill="1" applyBorder="1" applyAlignment="1">
      <alignment vertical="center"/>
    </xf>
    <xf numFmtId="166" fontId="7" fillId="2" borderId="64" xfId="0" applyNumberFormat="1" applyFont="1" applyFill="1" applyBorder="1" applyAlignment="1">
      <alignment vertical="center"/>
    </xf>
    <xf numFmtId="164" fontId="5" fillId="0" borderId="0" xfId="0" applyFont="1" applyAlignment="1">
      <alignment/>
    </xf>
    <xf numFmtId="165" fontId="23" fillId="0" borderId="16" xfId="0" applyNumberFormat="1" applyFont="1" applyFill="1" applyBorder="1" applyAlignment="1">
      <alignment horizontal="center" vertical="center" wrapText="1"/>
    </xf>
    <xf numFmtId="165" fontId="9" fillId="0" borderId="43" xfId="0" applyNumberFormat="1" applyFont="1" applyFill="1" applyBorder="1" applyAlignment="1">
      <alignment vertical="center" wrapText="1"/>
    </xf>
    <xf numFmtId="166" fontId="7" fillId="3" borderId="29" xfId="0" applyNumberFormat="1" applyFont="1" applyFill="1" applyBorder="1" applyAlignment="1">
      <alignment vertical="center"/>
    </xf>
    <xf numFmtId="166" fontId="7" fillId="3" borderId="30" xfId="0" applyNumberFormat="1" applyFont="1" applyFill="1" applyBorder="1" applyAlignment="1">
      <alignment vertical="center"/>
    </xf>
    <xf numFmtId="164" fontId="19" fillId="0" borderId="60" xfId="0" applyFont="1" applyFill="1" applyBorder="1" applyAlignment="1">
      <alignment horizontal="right" vertical="center"/>
    </xf>
    <xf numFmtId="167" fontId="19" fillId="0" borderId="56" xfId="0" applyNumberFormat="1" applyFont="1" applyFill="1" applyBorder="1" applyAlignment="1">
      <alignment vertical="center"/>
    </xf>
    <xf numFmtId="167" fontId="19" fillId="0" borderId="57" xfId="0" applyNumberFormat="1" applyFont="1" applyFill="1" applyBorder="1" applyAlignment="1">
      <alignment vertical="center"/>
    </xf>
    <xf numFmtId="165" fontId="9" fillId="0" borderId="22" xfId="0" applyNumberFormat="1" applyFont="1" applyFill="1" applyBorder="1" applyAlignment="1">
      <alignment vertical="center" wrapText="1"/>
    </xf>
    <xf numFmtId="166" fontId="7" fillId="3" borderId="23" xfId="0" applyNumberFormat="1" applyFont="1" applyFill="1" applyBorder="1" applyAlignment="1">
      <alignment vertical="center"/>
    </xf>
    <xf numFmtId="166" fontId="7" fillId="3" borderId="24" xfId="0" applyNumberFormat="1" applyFont="1" applyFill="1" applyBorder="1" applyAlignment="1">
      <alignment vertical="center"/>
    </xf>
    <xf numFmtId="164" fontId="19" fillId="0" borderId="26" xfId="0" applyFont="1" applyFill="1" applyBorder="1" applyAlignment="1">
      <alignment horizontal="right" vertical="center"/>
    </xf>
    <xf numFmtId="167" fontId="19" fillId="0" borderId="27" xfId="0" applyNumberFormat="1" applyFont="1" applyFill="1" applyBorder="1" applyAlignment="1">
      <alignment vertical="center"/>
    </xf>
    <xf numFmtId="167" fontId="19" fillId="0" borderId="28" xfId="0" applyNumberFormat="1" applyFont="1" applyFill="1" applyBorder="1" applyAlignment="1">
      <alignment vertical="center"/>
    </xf>
    <xf numFmtId="165" fontId="10" fillId="2" borderId="65" xfId="0" applyNumberFormat="1" applyFont="1" applyFill="1" applyBorder="1" applyAlignment="1">
      <alignment horizontal="center" vertical="center"/>
    </xf>
    <xf numFmtId="165" fontId="7" fillId="2" borderId="66" xfId="0" applyNumberFormat="1" applyFont="1" applyFill="1" applyBorder="1" applyAlignment="1">
      <alignment vertical="center" wrapText="1"/>
    </xf>
    <xf numFmtId="166" fontId="7" fillId="2" borderId="67" xfId="0" applyNumberFormat="1" applyFont="1" applyFill="1" applyBorder="1" applyAlignment="1">
      <alignment vertical="center"/>
    </xf>
    <xf numFmtId="166" fontId="7" fillId="2" borderId="68" xfId="0" applyNumberFormat="1" applyFont="1" applyFill="1" applyBorder="1" applyAlignment="1">
      <alignment vertical="center"/>
    </xf>
    <xf numFmtId="165" fontId="8" fillId="0" borderId="36" xfId="0" applyNumberFormat="1" applyFont="1" applyBorder="1" applyAlignment="1">
      <alignment horizontal="center" vertical="center"/>
    </xf>
    <xf numFmtId="165" fontId="24" fillId="0" borderId="0" xfId="0" applyNumberFormat="1" applyFont="1" applyBorder="1" applyAlignment="1">
      <alignment vertical="center"/>
    </xf>
    <xf numFmtId="166" fontId="7" fillId="0" borderId="0" xfId="0" applyNumberFormat="1" applyFont="1" applyBorder="1" applyAlignment="1">
      <alignment vertical="center"/>
    </xf>
    <xf numFmtId="165" fontId="8" fillId="0" borderId="0" xfId="0" applyNumberFormat="1" applyFont="1" applyBorder="1" applyAlignment="1">
      <alignment horizontal="center" vertical="center"/>
    </xf>
    <xf numFmtId="166" fontId="5" fillId="0" borderId="0" xfId="0" applyNumberFormat="1" applyFont="1" applyAlignment="1">
      <alignment/>
    </xf>
    <xf numFmtId="165" fontId="6" fillId="6" borderId="16" xfId="0" applyNumberFormat="1" applyFont="1" applyFill="1" applyBorder="1" applyAlignment="1">
      <alignment horizontal="center" vertical="center"/>
    </xf>
    <xf numFmtId="165" fontId="25" fillId="6" borderId="9" xfId="0" applyNumberFormat="1" applyFont="1" applyFill="1" applyBorder="1" applyAlignment="1">
      <alignment vertical="center" wrapText="1"/>
    </xf>
    <xf numFmtId="166" fontId="7" fillId="6" borderId="19" xfId="0" applyNumberFormat="1" applyFont="1" applyFill="1" applyBorder="1" applyAlignment="1">
      <alignment vertical="center"/>
    </xf>
    <xf numFmtId="166" fontId="7" fillId="6" borderId="20" xfId="0" applyNumberFormat="1" applyFont="1" applyFill="1" applyBorder="1" applyAlignment="1">
      <alignment vertical="center"/>
    </xf>
    <xf numFmtId="165" fontId="10" fillId="0" borderId="21" xfId="0" applyNumberFormat="1" applyFont="1" applyBorder="1" applyAlignment="1">
      <alignment horizontal="center" vertical="center"/>
    </xf>
    <xf numFmtId="165" fontId="4" fillId="0" borderId="22" xfId="0" applyNumberFormat="1" applyFont="1" applyBorder="1" applyAlignment="1">
      <alignment horizontal="left" vertical="center" wrapText="1"/>
    </xf>
    <xf numFmtId="165" fontId="4" fillId="0" borderId="26" xfId="0" applyNumberFormat="1" applyFont="1" applyBorder="1" applyAlignment="1">
      <alignment horizontal="left" vertical="center" wrapText="1"/>
    </xf>
    <xf numFmtId="165" fontId="25" fillId="6" borderId="17" xfId="0" applyNumberFormat="1" applyFont="1" applyFill="1" applyBorder="1" applyAlignment="1">
      <alignment vertical="center"/>
    </xf>
    <xf numFmtId="165" fontId="5" fillId="0" borderId="16" xfId="0" applyNumberFormat="1" applyFont="1" applyBorder="1" applyAlignment="1">
      <alignment/>
    </xf>
    <xf numFmtId="164" fontId="4" fillId="0" borderId="22" xfId="0" applyFont="1" applyBorder="1" applyAlignment="1">
      <alignment/>
    </xf>
    <xf numFmtId="164" fontId="4" fillId="0" borderId="26" xfId="0" applyFont="1" applyBorder="1" applyAlignment="1">
      <alignment/>
    </xf>
    <xf numFmtId="164" fontId="26" fillId="0" borderId="0" xfId="0" applyFont="1" applyFill="1" applyAlignment="1">
      <alignment/>
    </xf>
    <xf numFmtId="164" fontId="0" fillId="0" borderId="0" xfId="0" applyFill="1" applyAlignment="1">
      <alignment/>
    </xf>
    <xf numFmtId="164" fontId="2" fillId="0" borderId="0" xfId="0" applyFont="1" applyFill="1" applyBorder="1" applyAlignment="1">
      <alignment horizontal="right"/>
    </xf>
    <xf numFmtId="164" fontId="3" fillId="0" borderId="0" xfId="0" applyFont="1" applyFill="1" applyBorder="1" applyAlignment="1">
      <alignment horizontal="center" vertical="center"/>
    </xf>
    <xf numFmtId="164" fontId="27" fillId="0" borderId="69" xfId="0" applyFont="1" applyBorder="1" applyAlignment="1">
      <alignment horizontal="right"/>
    </xf>
    <xf numFmtId="165" fontId="27" fillId="0" borderId="1" xfId="0" applyNumberFormat="1" applyFont="1" applyBorder="1" applyAlignment="1">
      <alignment horizontal="center" vertical="center" wrapText="1"/>
    </xf>
    <xf numFmtId="164" fontId="13" fillId="0" borderId="9" xfId="0" applyFont="1" applyBorder="1" applyAlignment="1">
      <alignment horizontal="center" vertical="center" wrapText="1"/>
    </xf>
    <xf numFmtId="165" fontId="12" fillId="0" borderId="3"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165" fontId="13" fillId="0" borderId="51" xfId="0" applyNumberFormat="1" applyFont="1" applyBorder="1" applyAlignment="1">
      <alignment horizontal="center" vertical="center" textRotation="90" wrapText="1"/>
    </xf>
    <xf numFmtId="165" fontId="13" fillId="0" borderId="52" xfId="0" applyNumberFormat="1" applyFont="1" applyBorder="1" applyAlignment="1">
      <alignment horizontal="center" vertical="center" textRotation="90" wrapText="1"/>
    </xf>
    <xf numFmtId="165" fontId="10" fillId="0" borderId="70" xfId="0" applyNumberFormat="1" applyFont="1" applyBorder="1" applyAlignment="1">
      <alignment horizontal="center" vertical="center" wrapText="1"/>
    </xf>
    <xf numFmtId="165" fontId="2" fillId="0" borderId="4" xfId="0" applyNumberFormat="1" applyFont="1" applyBorder="1" applyAlignment="1">
      <alignment horizontal="center" textRotation="90" wrapText="1"/>
    </xf>
    <xf numFmtId="165" fontId="2" fillId="0" borderId="5" xfId="0" applyNumberFormat="1" applyFont="1" applyBorder="1" applyAlignment="1">
      <alignment horizontal="center" textRotation="90" wrapText="1"/>
    </xf>
    <xf numFmtId="165" fontId="2" fillId="0" borderId="71" xfId="0" applyNumberFormat="1" applyFont="1" applyBorder="1" applyAlignment="1">
      <alignment horizontal="center" textRotation="90" wrapText="1"/>
    </xf>
    <xf numFmtId="165" fontId="2" fillId="0" borderId="72" xfId="0" applyNumberFormat="1" applyFont="1" applyBorder="1" applyAlignment="1">
      <alignment horizontal="center" textRotation="90" wrapText="1"/>
    </xf>
    <xf numFmtId="165" fontId="2" fillId="0" borderId="73" xfId="0" applyNumberFormat="1" applyFont="1" applyBorder="1" applyAlignment="1">
      <alignment horizontal="center" textRotation="90" wrapText="1"/>
    </xf>
    <xf numFmtId="165" fontId="18" fillId="2" borderId="1" xfId="0" applyNumberFormat="1" applyFont="1" applyFill="1" applyBorder="1" applyAlignment="1" applyProtection="1">
      <alignment vertical="center" wrapText="1"/>
      <protection/>
    </xf>
    <xf numFmtId="165" fontId="28" fillId="2" borderId="74" xfId="0" applyNumberFormat="1" applyFont="1" applyFill="1" applyBorder="1" applyAlignment="1" applyProtection="1">
      <alignment horizontal="center" vertical="center"/>
      <protection/>
    </xf>
    <xf numFmtId="165" fontId="28" fillId="2" borderId="1" xfId="0" applyNumberFormat="1" applyFont="1" applyFill="1" applyBorder="1" applyAlignment="1" applyProtection="1">
      <alignment horizontal="center" vertical="center"/>
      <protection/>
    </xf>
    <xf numFmtId="165" fontId="28" fillId="2" borderId="1" xfId="0" applyNumberFormat="1" applyFont="1" applyFill="1" applyBorder="1" applyAlignment="1" applyProtection="1">
      <alignment vertical="center"/>
      <protection/>
    </xf>
    <xf numFmtId="165" fontId="28" fillId="2" borderId="2" xfId="0" applyNumberFormat="1" applyFont="1" applyFill="1" applyBorder="1" applyAlignment="1" applyProtection="1">
      <alignment vertical="center"/>
      <protection/>
    </xf>
    <xf numFmtId="166" fontId="13" fillId="2" borderId="6" xfId="0" applyNumberFormat="1" applyFont="1" applyFill="1" applyBorder="1" applyAlignment="1">
      <alignment vertical="center"/>
    </xf>
    <xf numFmtId="166" fontId="25" fillId="2" borderId="7" xfId="0" applyNumberFormat="1" applyFont="1" applyFill="1" applyBorder="1" applyAlignment="1">
      <alignment vertical="center"/>
    </xf>
    <xf numFmtId="166" fontId="13" fillId="2" borderId="75" xfId="0" applyNumberFormat="1" applyFont="1" applyFill="1" applyBorder="1" applyAlignment="1">
      <alignment vertical="center"/>
    </xf>
    <xf numFmtId="166" fontId="13" fillId="2" borderId="76" xfId="0" applyNumberFormat="1" applyFont="1" applyFill="1" applyBorder="1" applyAlignment="1">
      <alignment vertical="center"/>
    </xf>
    <xf numFmtId="166" fontId="13" fillId="2" borderId="77" xfId="0" applyNumberFormat="1" applyFont="1" applyFill="1" applyBorder="1" applyAlignment="1">
      <alignment vertical="center"/>
    </xf>
    <xf numFmtId="166" fontId="13" fillId="2" borderId="78" xfId="0" applyNumberFormat="1" applyFont="1" applyFill="1" applyBorder="1" applyAlignment="1">
      <alignment vertical="center"/>
    </xf>
    <xf numFmtId="165" fontId="13" fillId="2" borderId="8" xfId="0" applyNumberFormat="1" applyFont="1" applyFill="1" applyBorder="1" applyAlignment="1" applyProtection="1">
      <alignment horizontal="right" vertical="center" wrapText="1"/>
      <protection/>
    </xf>
    <xf numFmtId="165" fontId="29" fillId="2" borderId="79" xfId="0" applyNumberFormat="1" applyFont="1" applyFill="1" applyBorder="1" applyAlignment="1" applyProtection="1">
      <alignment horizontal="center" vertical="center"/>
      <protection/>
    </xf>
    <xf numFmtId="165" fontId="28" fillId="2" borderId="79" xfId="0" applyNumberFormat="1" applyFont="1" applyFill="1" applyBorder="1" applyAlignment="1" applyProtection="1">
      <alignment horizontal="center" vertical="center"/>
      <protection/>
    </xf>
    <xf numFmtId="165" fontId="28" fillId="2" borderId="8" xfId="0" applyNumberFormat="1" applyFont="1" applyFill="1" applyBorder="1" applyAlignment="1" applyProtection="1">
      <alignment horizontal="center" vertical="center"/>
      <protection/>
    </xf>
    <xf numFmtId="165" fontId="28" fillId="2" borderId="8" xfId="0" applyNumberFormat="1" applyFont="1" applyFill="1" applyBorder="1" applyAlignment="1" applyProtection="1">
      <alignment vertical="center"/>
      <protection/>
    </xf>
    <xf numFmtId="165" fontId="28" fillId="2" borderId="9" xfId="0" applyNumberFormat="1" applyFont="1" applyFill="1" applyBorder="1" applyAlignment="1" applyProtection="1">
      <alignment vertical="center"/>
      <protection/>
    </xf>
    <xf numFmtId="167" fontId="10" fillId="2" borderId="10" xfId="0" applyNumberFormat="1" applyFont="1" applyFill="1" applyBorder="1" applyAlignment="1">
      <alignment vertical="center"/>
    </xf>
    <xf numFmtId="167" fontId="10" fillId="2" borderId="11" xfId="0" applyNumberFormat="1" applyFont="1" applyFill="1" applyBorder="1" applyAlignment="1">
      <alignment vertical="center"/>
    </xf>
    <xf numFmtId="167" fontId="10" fillId="2" borderId="80" xfId="0" applyNumberFormat="1" applyFont="1" applyFill="1" applyBorder="1" applyAlignment="1">
      <alignment vertical="center"/>
    </xf>
    <xf numFmtId="167" fontId="10" fillId="2" borderId="81" xfId="0" applyNumberFormat="1" applyFont="1" applyFill="1" applyBorder="1" applyAlignment="1">
      <alignment vertical="center"/>
    </xf>
    <xf numFmtId="167" fontId="10" fillId="2" borderId="82" xfId="0" applyNumberFormat="1" applyFont="1" applyFill="1" applyBorder="1" applyAlignment="1">
      <alignment vertical="center"/>
    </xf>
    <xf numFmtId="167" fontId="10" fillId="2" borderId="83" xfId="0" applyNumberFormat="1" applyFont="1" applyFill="1" applyBorder="1" applyAlignment="1">
      <alignment vertical="center"/>
    </xf>
    <xf numFmtId="165" fontId="27" fillId="0" borderId="12" xfId="0" applyNumberFormat="1" applyFont="1" applyFill="1" applyBorder="1" applyAlignment="1" applyProtection="1">
      <alignment vertical="center" wrapText="1"/>
      <protection/>
    </xf>
    <xf numFmtId="165" fontId="13" fillId="0" borderId="84" xfId="0" applyNumberFormat="1" applyFont="1" applyBorder="1" applyAlignment="1" applyProtection="1">
      <alignment horizontal="center" vertical="center"/>
      <protection/>
    </xf>
    <xf numFmtId="165" fontId="13" fillId="0" borderId="84" xfId="0" applyNumberFormat="1" applyFont="1" applyFill="1" applyBorder="1" applyAlignment="1" applyProtection="1">
      <alignment horizontal="center" vertical="center"/>
      <protection/>
    </xf>
    <xf numFmtId="165" fontId="13" fillId="0" borderId="12" xfId="0" applyNumberFormat="1" applyFont="1" applyFill="1" applyBorder="1" applyAlignment="1" applyProtection="1">
      <alignment horizontal="center" vertical="center"/>
      <protection/>
    </xf>
    <xf numFmtId="165" fontId="13" fillId="0" borderId="39" xfId="0" applyNumberFormat="1" applyFont="1" applyFill="1" applyBorder="1" applyAlignment="1" applyProtection="1">
      <alignment vertical="center"/>
      <protection/>
    </xf>
    <xf numFmtId="165" fontId="13" fillId="0" borderId="40" xfId="0" applyNumberFormat="1" applyFont="1" applyFill="1" applyBorder="1" applyAlignment="1" applyProtection="1">
      <alignment vertical="center"/>
      <protection/>
    </xf>
    <xf numFmtId="166" fontId="13" fillId="0" borderId="14" xfId="0" applyNumberFormat="1" applyFont="1" applyBorder="1" applyAlignment="1">
      <alignment vertical="center"/>
    </xf>
    <xf numFmtId="166" fontId="25" fillId="0" borderId="15" xfId="0" applyNumberFormat="1" applyFont="1" applyBorder="1" applyAlignment="1">
      <alignment vertical="center"/>
    </xf>
    <xf numFmtId="166" fontId="13" fillId="0" borderId="85" xfId="0" applyNumberFormat="1" applyFont="1" applyBorder="1" applyAlignment="1">
      <alignment vertical="center"/>
    </xf>
    <xf numFmtId="166" fontId="13" fillId="0" borderId="86" xfId="0" applyNumberFormat="1" applyFont="1" applyBorder="1" applyAlignment="1">
      <alignment vertical="center"/>
    </xf>
    <xf numFmtId="166" fontId="13" fillId="0" borderId="87" xfId="0" applyNumberFormat="1" applyFont="1" applyBorder="1" applyAlignment="1">
      <alignment vertical="center"/>
    </xf>
    <xf numFmtId="166" fontId="13" fillId="0" borderId="88" xfId="0" applyNumberFormat="1" applyFont="1" applyBorder="1" applyAlignment="1">
      <alignment vertical="center"/>
    </xf>
    <xf numFmtId="165" fontId="27" fillId="0" borderId="16" xfId="0" applyNumberFormat="1" applyFont="1" applyFill="1" applyBorder="1" applyAlignment="1" applyProtection="1">
      <alignment vertical="center" wrapText="1"/>
      <protection/>
    </xf>
    <xf numFmtId="165" fontId="13" fillId="0" borderId="89" xfId="0" applyNumberFormat="1" applyFont="1" applyFill="1" applyBorder="1" applyAlignment="1" applyProtection="1">
      <alignment horizontal="center" vertical="center"/>
      <protection/>
    </xf>
    <xf numFmtId="165" fontId="13" fillId="0" borderId="16" xfId="0" applyNumberFormat="1" applyFont="1" applyFill="1" applyBorder="1" applyAlignment="1" applyProtection="1">
      <alignment horizontal="center" vertical="center"/>
      <protection/>
    </xf>
    <xf numFmtId="165" fontId="13" fillId="0" borderId="16" xfId="0" applyNumberFormat="1" applyFont="1" applyFill="1" applyBorder="1" applyAlignment="1" applyProtection="1">
      <alignment vertical="center"/>
      <protection/>
    </xf>
    <xf numFmtId="165" fontId="13" fillId="0" borderId="17" xfId="0" applyNumberFormat="1" applyFont="1" applyFill="1" applyBorder="1" applyAlignment="1" applyProtection="1">
      <alignment vertical="center"/>
      <protection/>
    </xf>
    <xf numFmtId="166" fontId="13" fillId="3" borderId="19" xfId="0" applyNumberFormat="1" applyFont="1" applyFill="1" applyBorder="1" applyAlignment="1">
      <alignment vertical="center"/>
    </xf>
    <xf numFmtId="166" fontId="25" fillId="3" borderId="20" xfId="0" applyNumberFormat="1" applyFont="1" applyFill="1" applyBorder="1" applyAlignment="1">
      <alignment vertical="center"/>
    </xf>
    <xf numFmtId="166" fontId="13" fillId="3" borderId="70" xfId="0" applyNumberFormat="1" applyFont="1" applyFill="1" applyBorder="1" applyAlignment="1">
      <alignment vertical="center"/>
    </xf>
    <xf numFmtId="166" fontId="13" fillId="3" borderId="90" xfId="0" applyNumberFormat="1" applyFont="1" applyFill="1" applyBorder="1" applyAlignment="1">
      <alignment vertical="center"/>
    </xf>
    <xf numFmtId="166" fontId="13" fillId="3" borderId="91" xfId="0" applyNumberFormat="1" applyFont="1" applyFill="1" applyBorder="1" applyAlignment="1">
      <alignment vertical="center"/>
    </xf>
    <xf numFmtId="166" fontId="13" fillId="3" borderId="92" xfId="0" applyNumberFormat="1" applyFont="1" applyFill="1" applyBorder="1" applyAlignment="1">
      <alignment vertical="center"/>
    </xf>
    <xf numFmtId="165" fontId="10" fillId="0" borderId="16" xfId="0" applyNumberFormat="1" applyFont="1" applyBorder="1" applyAlignment="1" applyProtection="1">
      <alignment horizontal="center" vertical="center" textRotation="90" wrapText="1"/>
      <protection/>
    </xf>
    <xf numFmtId="165" fontId="30" fillId="0" borderId="21" xfId="0" applyNumberFormat="1" applyFont="1" applyBorder="1" applyAlignment="1" applyProtection="1">
      <alignment vertical="center" wrapText="1"/>
      <protection/>
    </xf>
    <xf numFmtId="165" fontId="13" fillId="0" borderId="16" xfId="0" applyNumberFormat="1" applyFont="1" applyBorder="1" applyAlignment="1" applyProtection="1">
      <alignment horizontal="center" vertical="center"/>
      <protection/>
    </xf>
    <xf numFmtId="165" fontId="13" fillId="0" borderId="21" xfId="0" applyNumberFormat="1" applyFont="1" applyFill="1" applyBorder="1" applyAlignment="1" applyProtection="1">
      <alignment vertical="center"/>
      <protection/>
    </xf>
    <xf numFmtId="165" fontId="13" fillId="0" borderId="22" xfId="0" applyNumberFormat="1" applyFont="1" applyFill="1" applyBorder="1" applyAlignment="1" applyProtection="1">
      <alignment vertical="center"/>
      <protection/>
    </xf>
    <xf numFmtId="166" fontId="13" fillId="0" borderId="23" xfId="0" applyNumberFormat="1" applyFont="1" applyBorder="1" applyAlignment="1">
      <alignment vertical="center"/>
    </xf>
    <xf numFmtId="166" fontId="25" fillId="0" borderId="24" xfId="0" applyNumberFormat="1" applyFont="1" applyBorder="1" applyAlignment="1">
      <alignment vertical="center"/>
    </xf>
    <xf numFmtId="166" fontId="13" fillId="0" borderId="93" xfId="0" applyNumberFormat="1" applyFont="1" applyBorder="1" applyAlignment="1">
      <alignment vertical="center"/>
    </xf>
    <xf numFmtId="166" fontId="13" fillId="0" borderId="94" xfId="0" applyNumberFormat="1" applyFont="1" applyBorder="1" applyAlignment="1">
      <alignment vertical="center"/>
    </xf>
    <xf numFmtId="166" fontId="13" fillId="0" borderId="95" xfId="0" applyNumberFormat="1" applyFont="1" applyBorder="1" applyAlignment="1">
      <alignment vertical="center"/>
    </xf>
    <xf numFmtId="166" fontId="13" fillId="0" borderId="96" xfId="0" applyNumberFormat="1" applyFont="1" applyBorder="1" applyAlignment="1">
      <alignment vertical="center"/>
    </xf>
    <xf numFmtId="165" fontId="30" fillId="0" borderId="45" xfId="0" applyNumberFormat="1" applyFont="1" applyBorder="1" applyAlignment="1" applyProtection="1">
      <alignment vertical="center" wrapText="1"/>
      <protection/>
    </xf>
    <xf numFmtId="165" fontId="13" fillId="0" borderId="45" xfId="0" applyNumberFormat="1" applyFont="1" applyFill="1" applyBorder="1" applyAlignment="1" applyProtection="1">
      <alignment vertical="center"/>
      <protection/>
    </xf>
    <xf numFmtId="165" fontId="13" fillId="0" borderId="46" xfId="0" applyNumberFormat="1" applyFont="1" applyFill="1" applyBorder="1" applyAlignment="1" applyProtection="1">
      <alignment vertical="center"/>
      <protection/>
    </xf>
    <xf numFmtId="166" fontId="13" fillId="0" borderId="47" xfId="0" applyNumberFormat="1" applyFont="1" applyBorder="1" applyAlignment="1">
      <alignment vertical="center"/>
    </xf>
    <xf numFmtId="166" fontId="25" fillId="0" borderId="48" xfId="0" applyNumberFormat="1" applyFont="1" applyBorder="1" applyAlignment="1">
      <alignment vertical="center"/>
    </xf>
    <xf numFmtId="166" fontId="13" fillId="0" borderId="97" xfId="0" applyNumberFormat="1" applyFont="1" applyBorder="1" applyAlignment="1">
      <alignment vertical="center"/>
    </xf>
    <xf numFmtId="166" fontId="13" fillId="0" borderId="98" xfId="0" applyNumberFormat="1" applyFont="1" applyBorder="1" applyAlignment="1">
      <alignment vertical="center"/>
    </xf>
    <xf numFmtId="166" fontId="13" fillId="0" borderId="99" xfId="0" applyNumberFormat="1" applyFont="1" applyBorder="1" applyAlignment="1">
      <alignment vertical="center"/>
    </xf>
    <xf numFmtId="166" fontId="13" fillId="0" borderId="100" xfId="0" applyNumberFormat="1" applyFont="1" applyBorder="1" applyAlignment="1">
      <alignment vertical="center"/>
    </xf>
    <xf numFmtId="165" fontId="30" fillId="0" borderId="25" xfId="0" applyNumberFormat="1" applyFont="1" applyBorder="1" applyAlignment="1" applyProtection="1">
      <alignment vertical="center" wrapText="1"/>
      <protection/>
    </xf>
    <xf numFmtId="165" fontId="13" fillId="0" borderId="25" xfId="0" applyNumberFormat="1" applyFont="1" applyFill="1" applyBorder="1" applyAlignment="1" applyProtection="1">
      <alignment vertical="center"/>
      <protection/>
    </xf>
    <xf numFmtId="165" fontId="13" fillId="0" borderId="26" xfId="0" applyNumberFormat="1" applyFont="1" applyFill="1" applyBorder="1" applyAlignment="1" applyProtection="1">
      <alignment vertical="center"/>
      <protection/>
    </xf>
    <xf numFmtId="166" fontId="13" fillId="0" borderId="27" xfId="0" applyNumberFormat="1" applyFont="1" applyBorder="1" applyAlignment="1">
      <alignment vertical="center"/>
    </xf>
    <xf numFmtId="166" fontId="25" fillId="0" borderId="28" xfId="0" applyNumberFormat="1" applyFont="1" applyBorder="1" applyAlignment="1">
      <alignment vertical="center"/>
    </xf>
    <xf numFmtId="166" fontId="13" fillId="0" borderId="101" xfId="0" applyNumberFormat="1" applyFont="1" applyBorder="1" applyAlignment="1">
      <alignment vertical="center"/>
    </xf>
    <xf numFmtId="166" fontId="13" fillId="0" borderId="102" xfId="0" applyNumberFormat="1" applyFont="1" applyBorder="1" applyAlignment="1">
      <alignment vertical="center"/>
    </xf>
    <xf numFmtId="166" fontId="13" fillId="0" borderId="103" xfId="0" applyNumberFormat="1" applyFont="1" applyBorder="1" applyAlignment="1">
      <alignment vertical="center"/>
    </xf>
    <xf numFmtId="166" fontId="13" fillId="0" borderId="104" xfId="0" applyNumberFormat="1" applyFont="1" applyBorder="1" applyAlignment="1">
      <alignment vertical="center"/>
    </xf>
    <xf numFmtId="166" fontId="13" fillId="0" borderId="19" xfId="0" applyNumberFormat="1" applyFont="1" applyBorder="1" applyAlignment="1">
      <alignment vertical="center"/>
    </xf>
    <xf numFmtId="166" fontId="25" fillId="0" borderId="20" xfId="0" applyNumberFormat="1" applyFont="1" applyBorder="1" applyAlignment="1">
      <alignment vertical="center"/>
    </xf>
    <xf numFmtId="166" fontId="13" fillId="0" borderId="70" xfId="0" applyNumberFormat="1" applyFont="1" applyBorder="1" applyAlignment="1">
      <alignment vertical="center"/>
    </xf>
    <xf numFmtId="166" fontId="13" fillId="0" borderId="90" xfId="0" applyNumberFormat="1" applyFont="1" applyBorder="1" applyAlignment="1">
      <alignment vertical="center"/>
    </xf>
    <xf numFmtId="166" fontId="13" fillId="0" borderId="91" xfId="0" applyNumberFormat="1" applyFont="1" applyBorder="1" applyAlignment="1">
      <alignment vertical="center"/>
    </xf>
    <xf numFmtId="166" fontId="13" fillId="0" borderId="92" xfId="0" applyNumberFormat="1" applyFont="1" applyBorder="1" applyAlignment="1">
      <alignment vertical="center"/>
    </xf>
    <xf numFmtId="165" fontId="27" fillId="0" borderId="16" xfId="0" applyNumberFormat="1" applyFont="1" applyFill="1" applyBorder="1" applyAlignment="1" applyProtection="1">
      <alignment horizontal="left" vertical="center" wrapText="1"/>
      <protection/>
    </xf>
    <xf numFmtId="165" fontId="10" fillId="0" borderId="16" xfId="0" applyNumberFormat="1" applyFont="1" applyFill="1" applyBorder="1" applyAlignment="1" applyProtection="1">
      <alignment horizontal="center" vertical="center" textRotation="90" wrapText="1"/>
      <protection/>
    </xf>
    <xf numFmtId="165" fontId="30" fillId="0" borderId="21" xfId="0" applyNumberFormat="1" applyFont="1" applyBorder="1" applyAlignment="1" applyProtection="1">
      <alignment wrapText="1"/>
      <protection/>
    </xf>
    <xf numFmtId="165" fontId="30" fillId="0" borderId="25" xfId="0" applyNumberFormat="1" applyFont="1" applyBorder="1" applyAlignment="1" applyProtection="1">
      <alignment wrapText="1"/>
      <protection/>
    </xf>
    <xf numFmtId="165" fontId="13" fillId="0" borderId="105" xfId="0" applyNumberFormat="1" applyFont="1" applyFill="1" applyBorder="1" applyAlignment="1" applyProtection="1">
      <alignment vertical="center"/>
      <protection/>
    </xf>
    <xf numFmtId="165" fontId="13" fillId="0" borderId="18" xfId="0" applyNumberFormat="1" applyFont="1" applyFill="1" applyBorder="1" applyAlignment="1" applyProtection="1">
      <alignment vertical="center"/>
      <protection/>
    </xf>
    <xf numFmtId="165" fontId="10" fillId="0" borderId="18" xfId="0" applyNumberFormat="1" applyFont="1" applyBorder="1" applyAlignment="1" applyProtection="1">
      <alignment horizontal="center" vertical="center" textRotation="90" wrapText="1"/>
      <protection/>
    </xf>
    <xf numFmtId="165" fontId="2" fillId="0" borderId="21" xfId="0" applyNumberFormat="1" applyFont="1" applyFill="1" applyBorder="1" applyAlignment="1" applyProtection="1">
      <alignment horizontal="left" vertical="center" wrapText="1"/>
      <protection/>
    </xf>
    <xf numFmtId="165" fontId="2" fillId="0" borderId="45" xfId="0" applyNumberFormat="1" applyFont="1" applyFill="1" applyBorder="1" applyAlignment="1" applyProtection="1">
      <alignment vertical="center" wrapText="1"/>
      <protection/>
    </xf>
    <xf numFmtId="165" fontId="2" fillId="0" borderId="45" xfId="0" applyNumberFormat="1" applyFont="1" applyFill="1" applyBorder="1" applyAlignment="1" applyProtection="1">
      <alignment horizontal="left" vertical="center" wrapText="1"/>
      <protection/>
    </xf>
    <xf numFmtId="166" fontId="13" fillId="0" borderId="56" xfId="0" applyNumberFormat="1" applyFont="1" applyBorder="1" applyAlignment="1">
      <alignment vertical="center"/>
    </xf>
    <xf numFmtId="166" fontId="25" fillId="0" borderId="57" xfId="0" applyNumberFormat="1" applyFont="1" applyBorder="1" applyAlignment="1">
      <alignment vertical="center"/>
    </xf>
    <xf numFmtId="166" fontId="13" fillId="0" borderId="106" xfId="0" applyNumberFormat="1" applyFont="1" applyBorder="1" applyAlignment="1">
      <alignment vertical="center"/>
    </xf>
    <xf numFmtId="166" fontId="13" fillId="0" borderId="107" xfId="0" applyNumberFormat="1" applyFont="1" applyBorder="1" applyAlignment="1">
      <alignment vertical="center"/>
    </xf>
    <xf numFmtId="166" fontId="13" fillId="0" borderId="108" xfId="0" applyNumberFormat="1" applyFont="1" applyBorder="1" applyAlignment="1">
      <alignment vertical="center"/>
    </xf>
    <xf numFmtId="166" fontId="13" fillId="0" borderId="109" xfId="0" applyNumberFormat="1" applyFont="1" applyBorder="1" applyAlignment="1">
      <alignment vertical="center"/>
    </xf>
    <xf numFmtId="165" fontId="2" fillId="0" borderId="25" xfId="0" applyNumberFormat="1" applyFont="1" applyFill="1" applyBorder="1" applyAlignment="1" applyProtection="1">
      <alignment horizontal="left" vertical="center" wrapText="1"/>
      <protection/>
    </xf>
    <xf numFmtId="165" fontId="13" fillId="0" borderId="25" xfId="0" applyNumberFormat="1" applyFont="1" applyBorder="1" applyAlignment="1">
      <alignment vertical="center"/>
    </xf>
    <xf numFmtId="165" fontId="13" fillId="3" borderId="16" xfId="0" applyNumberFormat="1" applyFont="1" applyFill="1" applyBorder="1" applyAlignment="1" applyProtection="1">
      <alignment vertical="center" wrapText="1"/>
      <protection/>
    </xf>
    <xf numFmtId="165" fontId="13" fillId="3" borderId="89" xfId="0" applyNumberFormat="1" applyFont="1" applyFill="1" applyBorder="1" applyAlignment="1" applyProtection="1">
      <alignment horizontal="center" vertical="center"/>
      <protection/>
    </xf>
    <xf numFmtId="165" fontId="13" fillId="3" borderId="16" xfId="0" applyNumberFormat="1" applyFont="1" applyFill="1" applyBorder="1" applyAlignment="1" applyProtection="1">
      <alignment horizontal="center" vertical="center"/>
      <protection/>
    </xf>
    <xf numFmtId="165" fontId="13" fillId="3" borderId="16" xfId="0" applyNumberFormat="1" applyFont="1" applyFill="1" applyBorder="1" applyAlignment="1" applyProtection="1">
      <alignment vertical="center"/>
      <protection/>
    </xf>
    <xf numFmtId="165" fontId="13" fillId="3" borderId="17" xfId="0" applyNumberFormat="1" applyFont="1" applyFill="1" applyBorder="1" applyAlignment="1" applyProtection="1">
      <alignment vertical="center"/>
      <protection/>
    </xf>
    <xf numFmtId="165" fontId="2" fillId="0" borderId="21" xfId="0" applyNumberFormat="1" applyFont="1" applyFill="1" applyBorder="1" applyAlignment="1" applyProtection="1">
      <alignment vertical="center" wrapText="1"/>
      <protection/>
    </xf>
    <xf numFmtId="165" fontId="13" fillId="0" borderId="21" xfId="0" applyNumberFormat="1" applyFont="1" applyFill="1" applyBorder="1" applyAlignment="1" applyProtection="1">
      <alignment horizontal="center" vertical="center"/>
      <protection/>
    </xf>
    <xf numFmtId="165" fontId="13" fillId="0" borderId="24" xfId="0" applyNumberFormat="1" applyFont="1" applyFill="1" applyBorder="1" applyAlignment="1" applyProtection="1">
      <alignment vertical="center"/>
      <protection/>
    </xf>
    <xf numFmtId="166" fontId="13" fillId="0" borderId="29" xfId="0" applyNumberFormat="1" applyFont="1" applyBorder="1" applyAlignment="1">
      <alignment vertical="center"/>
    </xf>
    <xf numFmtId="166" fontId="25" fillId="0" borderId="30" xfId="0" applyNumberFormat="1" applyFont="1" applyBorder="1" applyAlignment="1">
      <alignment vertical="center"/>
    </xf>
    <xf numFmtId="166" fontId="13" fillId="0" borderId="110" xfId="0" applyNumberFormat="1" applyFont="1" applyBorder="1" applyAlignment="1">
      <alignment vertical="center"/>
    </xf>
    <xf numFmtId="166" fontId="13" fillId="0" borderId="111" xfId="0" applyNumberFormat="1" applyFont="1" applyBorder="1" applyAlignment="1">
      <alignment vertical="center"/>
    </xf>
    <xf numFmtId="166" fontId="13" fillId="0" borderId="112" xfId="0" applyNumberFormat="1" applyFont="1" applyBorder="1" applyAlignment="1">
      <alignment vertical="center"/>
    </xf>
    <xf numFmtId="166" fontId="13" fillId="0" borderId="113" xfId="0" applyNumberFormat="1" applyFont="1" applyBorder="1" applyAlignment="1">
      <alignment vertical="center"/>
    </xf>
    <xf numFmtId="165" fontId="13" fillId="0" borderId="48" xfId="0" applyNumberFormat="1" applyFont="1" applyFill="1" applyBorder="1" applyAlignment="1" applyProtection="1">
      <alignment vertical="center"/>
      <protection/>
    </xf>
    <xf numFmtId="165" fontId="2" fillId="0" borderId="105" xfId="0" applyNumberFormat="1" applyFont="1" applyFill="1" applyBorder="1" applyAlignment="1" applyProtection="1">
      <alignment vertical="center" wrapText="1"/>
      <protection/>
    </xf>
    <xf numFmtId="165" fontId="13" fillId="0" borderId="114" xfId="0" applyNumberFormat="1" applyFont="1" applyBorder="1" applyAlignment="1">
      <alignment horizontal="center" vertical="center"/>
    </xf>
    <xf numFmtId="165" fontId="13" fillId="0" borderId="115" xfId="0" applyNumberFormat="1" applyFont="1" applyFill="1" applyBorder="1" applyAlignment="1" applyProtection="1">
      <alignment horizontal="center" vertical="center"/>
      <protection/>
    </xf>
    <xf numFmtId="165" fontId="13" fillId="0" borderId="105" xfId="0" applyNumberFormat="1" applyFont="1" applyFill="1" applyBorder="1" applyAlignment="1" applyProtection="1">
      <alignment horizontal="center" vertical="center"/>
      <protection/>
    </xf>
    <xf numFmtId="165" fontId="13" fillId="0" borderId="60" xfId="0" applyNumberFormat="1" applyFont="1" applyFill="1" applyBorder="1" applyAlignment="1" applyProtection="1">
      <alignment vertical="center"/>
      <protection/>
    </xf>
    <xf numFmtId="165" fontId="10" fillId="0" borderId="116" xfId="0" applyNumberFormat="1" applyFont="1" applyFill="1" applyBorder="1" applyAlignment="1" applyProtection="1">
      <alignment horizontal="center" vertical="center" textRotation="90" wrapText="1"/>
      <protection/>
    </xf>
    <xf numFmtId="165" fontId="2" fillId="0" borderId="116" xfId="0" applyNumberFormat="1" applyFont="1" applyFill="1" applyBorder="1" applyAlignment="1" applyProtection="1">
      <alignment vertical="center" wrapText="1"/>
      <protection/>
    </xf>
    <xf numFmtId="164" fontId="0" fillId="0" borderId="116" xfId="0" applyFill="1" applyBorder="1" applyAlignment="1">
      <alignment vertical="center" wrapText="1"/>
    </xf>
    <xf numFmtId="165" fontId="13" fillId="0" borderId="116" xfId="0" applyNumberFormat="1" applyFont="1" applyFill="1" applyBorder="1" applyAlignment="1">
      <alignment horizontal="center" vertical="center"/>
    </xf>
    <xf numFmtId="165" fontId="13" fillId="0" borderId="116" xfId="0" applyNumberFormat="1" applyFont="1" applyFill="1" applyBorder="1" applyAlignment="1" applyProtection="1">
      <alignment horizontal="center" vertical="center"/>
      <protection/>
    </xf>
    <xf numFmtId="165" fontId="13" fillId="0" borderId="116" xfId="0" applyNumberFormat="1" applyFont="1" applyFill="1" applyBorder="1" applyAlignment="1" applyProtection="1">
      <alignment vertical="center"/>
      <protection/>
    </xf>
    <xf numFmtId="166" fontId="10" fillId="0" borderId="116" xfId="0" applyNumberFormat="1" applyFont="1" applyFill="1" applyBorder="1" applyAlignment="1">
      <alignment vertical="center"/>
    </xf>
    <xf numFmtId="166" fontId="6" fillId="0" borderId="116" xfId="0" applyNumberFormat="1" applyFont="1" applyFill="1" applyBorder="1" applyAlignment="1">
      <alignment vertical="center"/>
    </xf>
    <xf numFmtId="165" fontId="25" fillId="2" borderId="74" xfId="0" applyNumberFormat="1" applyFont="1" applyFill="1" applyBorder="1" applyAlignment="1" applyProtection="1">
      <alignment horizontal="center" vertical="center"/>
      <protection/>
    </xf>
    <xf numFmtId="165" fontId="25" fillId="2" borderId="1" xfId="0" applyNumberFormat="1" applyFont="1" applyFill="1" applyBorder="1" applyAlignment="1" applyProtection="1">
      <alignment horizontal="center" vertical="center"/>
      <protection/>
    </xf>
    <xf numFmtId="165" fontId="25" fillId="2" borderId="1" xfId="0" applyNumberFormat="1" applyFont="1" applyFill="1" applyBorder="1" applyAlignment="1" applyProtection="1">
      <alignment vertical="center"/>
      <protection/>
    </xf>
    <xf numFmtId="165" fontId="25" fillId="2" borderId="2" xfId="0" applyNumberFormat="1" applyFont="1" applyFill="1" applyBorder="1" applyAlignment="1" applyProtection="1">
      <alignment vertical="center"/>
      <protection/>
    </xf>
    <xf numFmtId="166" fontId="13" fillId="2" borderId="117" xfId="0" applyNumberFormat="1" applyFont="1" applyFill="1" applyBorder="1" applyAlignment="1">
      <alignment vertical="center"/>
    </xf>
    <xf numFmtId="165" fontId="13" fillId="2" borderId="79" xfId="0" applyNumberFormat="1" applyFont="1" applyFill="1" applyBorder="1" applyAlignment="1" applyProtection="1">
      <alignment horizontal="center" vertical="center"/>
      <protection/>
    </xf>
    <xf numFmtId="167" fontId="10" fillId="2" borderId="118" xfId="0" applyNumberFormat="1" applyFont="1" applyFill="1" applyBorder="1" applyAlignment="1">
      <alignment vertical="center"/>
    </xf>
    <xf numFmtId="165" fontId="31" fillId="3" borderId="16" xfId="0" applyNumberFormat="1" applyFont="1" applyFill="1" applyBorder="1" applyAlignment="1" applyProtection="1">
      <alignment vertical="center" wrapText="1"/>
      <protection/>
    </xf>
    <xf numFmtId="166" fontId="13" fillId="3" borderId="119" xfId="0" applyNumberFormat="1" applyFont="1" applyFill="1" applyBorder="1" applyAlignment="1">
      <alignment vertical="center"/>
    </xf>
    <xf numFmtId="165" fontId="13" fillId="3" borderId="21" xfId="0" applyNumberFormat="1" applyFont="1" applyFill="1" applyBorder="1" applyAlignment="1" applyProtection="1">
      <alignment horizontal="left" vertical="center" wrapText="1"/>
      <protection/>
    </xf>
    <xf numFmtId="165" fontId="13" fillId="3" borderId="21" xfId="0" applyNumberFormat="1" applyFont="1" applyFill="1" applyBorder="1" applyAlignment="1" applyProtection="1">
      <alignment horizontal="center" vertical="center"/>
      <protection/>
    </xf>
    <xf numFmtId="165" fontId="13" fillId="3" borderId="21" xfId="0" applyNumberFormat="1" applyFont="1" applyFill="1" applyBorder="1" applyAlignment="1" applyProtection="1">
      <alignment vertical="center"/>
      <protection/>
    </xf>
    <xf numFmtId="165" fontId="13" fillId="3" borderId="22" xfId="0" applyNumberFormat="1" applyFont="1" applyFill="1" applyBorder="1" applyAlignment="1" applyProtection="1">
      <alignment vertical="center"/>
      <protection/>
    </xf>
    <xf numFmtId="166" fontId="13" fillId="3" borderId="58" xfId="0" applyNumberFormat="1" applyFont="1" applyFill="1" applyBorder="1" applyAlignment="1">
      <alignment vertical="center"/>
    </xf>
    <xf numFmtId="166" fontId="25" fillId="3" borderId="59" xfId="0" applyNumberFormat="1" applyFont="1" applyFill="1" applyBorder="1" applyAlignment="1">
      <alignment vertical="center"/>
    </xf>
    <xf numFmtId="166" fontId="13" fillId="3" borderId="120" xfId="0" applyNumberFormat="1" applyFont="1" applyFill="1" applyBorder="1" applyAlignment="1">
      <alignment vertical="center"/>
    </xf>
    <xf numFmtId="166" fontId="13" fillId="3" borderId="121" xfId="0" applyNumberFormat="1" applyFont="1" applyFill="1" applyBorder="1" applyAlignment="1">
      <alignment vertical="center"/>
    </xf>
    <xf numFmtId="166" fontId="13" fillId="3" borderId="122" xfId="0" applyNumberFormat="1" applyFont="1" applyFill="1" applyBorder="1" applyAlignment="1">
      <alignment vertical="center"/>
    </xf>
    <xf numFmtId="166" fontId="13" fillId="3" borderId="123" xfId="0" applyNumberFormat="1" applyFont="1" applyFill="1" applyBorder="1" applyAlignment="1">
      <alignment vertical="center"/>
    </xf>
    <xf numFmtId="165" fontId="13" fillId="0" borderId="12" xfId="0" applyNumberFormat="1" applyFont="1" applyFill="1" applyBorder="1" applyAlignment="1" applyProtection="1">
      <alignment horizontal="center" vertical="center" textRotation="90" wrapText="1"/>
      <protection/>
    </xf>
    <xf numFmtId="165" fontId="32" fillId="0" borderId="124" xfId="0" applyNumberFormat="1" applyFont="1" applyFill="1" applyBorder="1" applyAlignment="1" applyProtection="1">
      <alignment vertical="center" wrapText="1"/>
      <protection/>
    </xf>
    <xf numFmtId="165" fontId="2" fillId="0" borderId="12" xfId="0" applyNumberFormat="1" applyFont="1" applyFill="1" applyBorder="1" applyAlignment="1" applyProtection="1">
      <alignment horizontal="center" vertical="center"/>
      <protection/>
    </xf>
    <xf numFmtId="165" fontId="2" fillId="0" borderId="12" xfId="0" applyNumberFormat="1" applyFont="1" applyFill="1" applyBorder="1" applyAlignment="1" applyProtection="1">
      <alignment vertical="center"/>
      <protection/>
    </xf>
    <xf numFmtId="165" fontId="2" fillId="0" borderId="15" xfId="0" applyNumberFormat="1" applyFont="1" applyFill="1" applyBorder="1" applyAlignment="1" applyProtection="1">
      <alignment vertical="center"/>
      <protection/>
    </xf>
    <xf numFmtId="166" fontId="13" fillId="0" borderId="58" xfId="0" applyNumberFormat="1" applyFont="1" applyBorder="1" applyAlignment="1">
      <alignment vertical="center"/>
    </xf>
    <xf numFmtId="166" fontId="25" fillId="0" borderId="59" xfId="0" applyNumberFormat="1" applyFont="1" applyBorder="1" applyAlignment="1">
      <alignment vertical="center"/>
    </xf>
    <xf numFmtId="166" fontId="13" fillId="0" borderId="120" xfId="0" applyNumberFormat="1" applyFont="1" applyBorder="1" applyAlignment="1">
      <alignment vertical="center"/>
    </xf>
    <xf numFmtId="166" fontId="13" fillId="0" borderId="121" xfId="0" applyNumberFormat="1" applyFont="1" applyBorder="1" applyAlignment="1">
      <alignment vertical="center"/>
    </xf>
    <xf numFmtId="166" fontId="13" fillId="0" borderId="122" xfId="0" applyNumberFormat="1" applyFont="1" applyBorder="1" applyAlignment="1">
      <alignment vertical="center"/>
    </xf>
    <xf numFmtId="166" fontId="13" fillId="0" borderId="123" xfId="0" applyNumberFormat="1" applyFont="1" applyBorder="1" applyAlignment="1">
      <alignment vertical="center"/>
    </xf>
    <xf numFmtId="165" fontId="32" fillId="0" borderId="45" xfId="0" applyNumberFormat="1" applyFont="1" applyFill="1" applyBorder="1" applyAlignment="1" applyProtection="1">
      <alignment vertical="center" wrapText="1"/>
      <protection/>
    </xf>
    <xf numFmtId="165" fontId="32" fillId="0" borderId="105" xfId="0" applyNumberFormat="1" applyFont="1" applyFill="1" applyBorder="1" applyAlignment="1" applyProtection="1">
      <alignment vertical="center" wrapText="1"/>
      <protection/>
    </xf>
    <xf numFmtId="165" fontId="31" fillId="3" borderId="21" xfId="0" applyNumberFormat="1" applyFont="1" applyFill="1" applyBorder="1" applyAlignment="1" applyProtection="1">
      <alignment vertical="center" wrapText="1"/>
      <protection/>
    </xf>
    <xf numFmtId="166" fontId="13" fillId="3" borderId="23" xfId="0" applyNumberFormat="1" applyFont="1" applyFill="1" applyBorder="1" applyAlignment="1">
      <alignment vertical="center"/>
    </xf>
    <xf numFmtId="166" fontId="25" fillId="3" borderId="24" xfId="0" applyNumberFormat="1" applyFont="1" applyFill="1" applyBorder="1" applyAlignment="1">
      <alignment vertical="center"/>
    </xf>
    <xf numFmtId="166" fontId="13" fillId="3" borderId="93" xfId="0" applyNumberFormat="1" applyFont="1" applyFill="1" applyBorder="1" applyAlignment="1">
      <alignment vertical="center"/>
    </xf>
    <xf numFmtId="166" fontId="13" fillId="3" borderId="125" xfId="0" applyNumberFormat="1" applyFont="1" applyFill="1" applyBorder="1" applyAlignment="1">
      <alignment vertical="center"/>
    </xf>
    <xf numFmtId="166" fontId="13" fillId="3" borderId="95" xfId="0" applyNumberFormat="1" applyFont="1" applyFill="1" applyBorder="1" applyAlignment="1">
      <alignment vertical="center"/>
    </xf>
    <xf numFmtId="166" fontId="13" fillId="3" borderId="96" xfId="0" applyNumberFormat="1" applyFont="1" applyFill="1" applyBorder="1" applyAlignment="1">
      <alignment vertical="center"/>
    </xf>
    <xf numFmtId="165" fontId="10" fillId="0" borderId="39" xfId="0" applyNumberFormat="1" applyFont="1" applyBorder="1" applyAlignment="1" applyProtection="1">
      <alignment vertical="center" textRotation="90" wrapText="1"/>
      <protection/>
    </xf>
    <xf numFmtId="165" fontId="2" fillId="0" borderId="126" xfId="0" applyNumberFormat="1" applyFont="1" applyBorder="1" applyAlignment="1" applyProtection="1">
      <alignment vertical="center" wrapText="1"/>
      <protection/>
    </xf>
    <xf numFmtId="165" fontId="13" fillId="0" borderId="39" xfId="0" applyNumberFormat="1" applyFont="1" applyBorder="1" applyAlignment="1">
      <alignment horizontal="center" vertical="center"/>
    </xf>
    <xf numFmtId="165" fontId="13" fillId="0" borderId="39" xfId="0" applyNumberFormat="1" applyFont="1" applyBorder="1" applyAlignment="1" applyProtection="1">
      <alignment horizontal="center" vertical="center"/>
      <protection/>
    </xf>
    <xf numFmtId="165" fontId="13" fillId="0" borderId="124" xfId="0" applyNumberFormat="1" applyFont="1" applyBorder="1" applyAlignment="1" applyProtection="1">
      <alignment vertical="center"/>
      <protection/>
    </xf>
    <xf numFmtId="165" fontId="13" fillId="0" borderId="127" xfId="0" applyNumberFormat="1" applyFont="1" applyFill="1" applyBorder="1" applyAlignment="1" applyProtection="1">
      <alignment vertical="center"/>
      <protection/>
    </xf>
    <xf numFmtId="165" fontId="2" fillId="0" borderId="115" xfId="0" applyNumberFormat="1" applyFont="1" applyBorder="1" applyAlignment="1" applyProtection="1">
      <alignment vertical="center" wrapText="1"/>
      <protection/>
    </xf>
    <xf numFmtId="165" fontId="13" fillId="0" borderId="39" xfId="0" applyNumberFormat="1" applyFont="1" applyBorder="1" applyAlignment="1" applyProtection="1">
      <alignment vertical="center"/>
      <protection/>
    </xf>
    <xf numFmtId="166" fontId="13" fillId="0" borderId="128" xfId="0" applyNumberFormat="1" applyFont="1" applyBorder="1" applyAlignment="1">
      <alignment vertical="center"/>
    </xf>
    <xf numFmtId="164" fontId="0" fillId="0" borderId="129" xfId="0" applyFill="1" applyBorder="1" applyAlignment="1">
      <alignment vertical="center" textRotation="90" wrapText="1"/>
    </xf>
    <xf numFmtId="165" fontId="2" fillId="0" borderId="129" xfId="0" applyNumberFormat="1" applyFont="1" applyFill="1" applyBorder="1" applyAlignment="1" applyProtection="1">
      <alignment vertical="center" wrapText="1"/>
      <protection/>
    </xf>
    <xf numFmtId="164" fontId="0" fillId="0" borderId="129" xfId="0" applyFill="1" applyBorder="1" applyAlignment="1">
      <alignment vertical="center" wrapText="1"/>
    </xf>
    <xf numFmtId="165" fontId="0" fillId="0" borderId="129" xfId="0" applyNumberFormat="1" applyFill="1" applyBorder="1" applyAlignment="1">
      <alignment horizontal="center" vertical="center"/>
    </xf>
    <xf numFmtId="165" fontId="13" fillId="0" borderId="129" xfId="0" applyNumberFormat="1" applyFont="1" applyFill="1" applyBorder="1" applyAlignment="1" applyProtection="1">
      <alignment horizontal="center" vertical="center"/>
      <protection/>
    </xf>
    <xf numFmtId="165" fontId="13" fillId="0" borderId="129" xfId="0" applyNumberFormat="1" applyFont="1" applyFill="1" applyBorder="1" applyAlignment="1" applyProtection="1">
      <alignment vertical="center"/>
      <protection/>
    </xf>
    <xf numFmtId="166" fontId="10" fillId="0" borderId="129" xfId="0" applyNumberFormat="1" applyFont="1" applyFill="1" applyBorder="1" applyAlignment="1">
      <alignment vertical="center"/>
    </xf>
    <xf numFmtId="166" fontId="6" fillId="0" borderId="129" xfId="0" applyNumberFormat="1" applyFont="1" applyFill="1" applyBorder="1" applyAlignment="1">
      <alignment vertical="center"/>
    </xf>
    <xf numFmtId="166" fontId="4" fillId="0" borderId="129" xfId="0" applyNumberFormat="1" applyFont="1" applyBorder="1" applyAlignment="1">
      <alignment vertical="center"/>
    </xf>
    <xf numFmtId="164" fontId="0" fillId="0" borderId="69" xfId="0" applyFill="1" applyBorder="1" applyAlignment="1">
      <alignment vertical="center" textRotation="90" wrapText="1"/>
    </xf>
    <xf numFmtId="165" fontId="2" fillId="0" borderId="69" xfId="0" applyNumberFormat="1" applyFont="1" applyFill="1" applyBorder="1" applyAlignment="1" applyProtection="1">
      <alignment vertical="center" wrapText="1"/>
      <protection/>
    </xf>
    <xf numFmtId="164" fontId="0" fillId="0" borderId="69" xfId="0" applyFill="1" applyBorder="1" applyAlignment="1">
      <alignment vertical="center" wrapText="1"/>
    </xf>
    <xf numFmtId="165" fontId="0" fillId="0" borderId="69" xfId="0" applyNumberFormat="1" applyFill="1" applyBorder="1" applyAlignment="1">
      <alignment horizontal="center" vertical="center"/>
    </xf>
    <xf numFmtId="165" fontId="13" fillId="0" borderId="69" xfId="0" applyNumberFormat="1" applyFont="1" applyFill="1" applyBorder="1" applyAlignment="1" applyProtection="1">
      <alignment horizontal="center" vertical="center"/>
      <protection/>
    </xf>
    <xf numFmtId="165" fontId="13" fillId="0" borderId="69" xfId="0" applyNumberFormat="1" applyFont="1" applyFill="1" applyBorder="1" applyAlignment="1" applyProtection="1">
      <alignment vertical="center"/>
      <protection/>
    </xf>
    <xf numFmtId="166" fontId="10" fillId="0" borderId="69" xfId="0" applyNumberFormat="1" applyFont="1" applyFill="1" applyBorder="1" applyAlignment="1">
      <alignment vertical="center"/>
    </xf>
    <xf numFmtId="166" fontId="6" fillId="0" borderId="69" xfId="0" applyNumberFormat="1" applyFont="1" applyFill="1" applyBorder="1" applyAlignment="1">
      <alignment vertical="center"/>
    </xf>
    <xf numFmtId="165" fontId="25" fillId="2" borderId="2" xfId="0" applyNumberFormat="1" applyFont="1" applyFill="1" applyBorder="1" applyAlignment="1" applyProtection="1">
      <alignment horizontal="center" vertical="center"/>
      <protection/>
    </xf>
    <xf numFmtId="165" fontId="28" fillId="2" borderId="9" xfId="0" applyNumberFormat="1" applyFont="1" applyFill="1" applyBorder="1" applyAlignment="1" applyProtection="1">
      <alignment horizontal="center" vertical="center"/>
      <protection/>
    </xf>
    <xf numFmtId="165" fontId="27" fillId="7" borderId="12" xfId="0" applyNumberFormat="1" applyFont="1" applyFill="1" applyBorder="1" applyAlignment="1" applyProtection="1">
      <alignment vertical="center" wrapText="1"/>
      <protection/>
    </xf>
    <xf numFmtId="165" fontId="25" fillId="7" borderId="84" xfId="0" applyNumberFormat="1" applyFont="1" applyFill="1" applyBorder="1" applyAlignment="1" applyProtection="1">
      <alignment horizontal="center" vertical="center"/>
      <protection/>
    </xf>
    <xf numFmtId="165" fontId="25" fillId="7" borderId="12" xfId="0" applyNumberFormat="1" applyFont="1" applyFill="1" applyBorder="1" applyAlignment="1" applyProtection="1">
      <alignment horizontal="center" vertical="center"/>
      <protection/>
    </xf>
    <xf numFmtId="165" fontId="25" fillId="7" borderId="13" xfId="0" applyNumberFormat="1" applyFont="1" applyFill="1" applyBorder="1" applyAlignment="1" applyProtection="1">
      <alignment horizontal="center" vertical="center"/>
      <protection/>
    </xf>
    <xf numFmtId="166" fontId="25" fillId="7" borderId="14" xfId="0" applyNumberFormat="1" applyFont="1" applyFill="1" applyBorder="1" applyAlignment="1">
      <alignment vertical="center"/>
    </xf>
    <xf numFmtId="166" fontId="13" fillId="7" borderId="15" xfId="0" applyNumberFormat="1" applyFont="1" applyFill="1" applyBorder="1" applyAlignment="1">
      <alignment vertical="center"/>
    </xf>
    <xf numFmtId="166" fontId="13" fillId="7" borderId="85" xfId="0" applyNumberFormat="1" applyFont="1" applyFill="1" applyBorder="1" applyAlignment="1">
      <alignment vertical="center"/>
    </xf>
    <xf numFmtId="166" fontId="13" fillId="7" borderId="130" xfId="0" applyNumberFormat="1" applyFont="1" applyFill="1" applyBorder="1" applyAlignment="1">
      <alignment vertical="center"/>
    </xf>
    <xf numFmtId="166" fontId="13" fillId="7" borderId="87" xfId="0" applyNumberFormat="1" applyFont="1" applyFill="1" applyBorder="1" applyAlignment="1">
      <alignment vertical="center"/>
    </xf>
    <xf numFmtId="166" fontId="13" fillId="7" borderId="88" xfId="0" applyNumberFormat="1" applyFont="1" applyFill="1" applyBorder="1" applyAlignment="1">
      <alignment vertical="center"/>
    </xf>
    <xf numFmtId="165" fontId="10" fillId="0" borderId="43" xfId="0" applyNumberFormat="1" applyFont="1" applyFill="1" applyBorder="1" applyAlignment="1" applyProtection="1">
      <alignment horizontal="center" vertical="center" textRotation="90" wrapText="1"/>
      <protection/>
    </xf>
    <xf numFmtId="165" fontId="10" fillId="3" borderId="16" xfId="0" applyNumberFormat="1" applyFont="1" applyFill="1" applyBorder="1" applyAlignment="1" applyProtection="1">
      <alignment vertical="center" wrapText="1"/>
      <protection/>
    </xf>
    <xf numFmtId="165" fontId="13" fillId="3" borderId="89" xfId="0" applyNumberFormat="1" applyFont="1" applyFill="1" applyBorder="1" applyAlignment="1">
      <alignment horizontal="center" vertical="center"/>
    </xf>
    <xf numFmtId="165" fontId="13" fillId="3" borderId="17" xfId="0" applyNumberFormat="1" applyFont="1" applyFill="1" applyBorder="1" applyAlignment="1" applyProtection="1">
      <alignment horizontal="center" vertical="center"/>
      <protection/>
    </xf>
    <xf numFmtId="165" fontId="13" fillId="4" borderId="124" xfId="0" applyNumberFormat="1" applyFont="1" applyFill="1" applyBorder="1" applyAlignment="1" applyProtection="1">
      <alignment vertical="center" wrapText="1"/>
      <protection/>
    </xf>
    <xf numFmtId="165" fontId="13" fillId="4" borderId="126" xfId="0" applyNumberFormat="1" applyFont="1" applyFill="1" applyBorder="1" applyAlignment="1">
      <alignment horizontal="center" vertical="center"/>
    </xf>
    <xf numFmtId="165" fontId="13" fillId="4" borderId="124" xfId="0" applyNumberFormat="1" applyFont="1" applyFill="1" applyBorder="1" applyAlignment="1" applyProtection="1">
      <alignment horizontal="center" vertical="center"/>
      <protection/>
    </xf>
    <xf numFmtId="165" fontId="13" fillId="4" borderId="127" xfId="0" applyNumberFormat="1" applyFont="1" applyFill="1" applyBorder="1" applyAlignment="1" applyProtection="1">
      <alignment horizontal="center" vertical="center"/>
      <protection/>
    </xf>
    <xf numFmtId="166" fontId="13" fillId="4" borderId="58" xfId="0" applyNumberFormat="1" applyFont="1" applyFill="1" applyBorder="1" applyAlignment="1">
      <alignment vertical="center"/>
    </xf>
    <xf numFmtId="166" fontId="25" fillId="4" borderId="59" xfId="0" applyNumberFormat="1" applyFont="1" applyFill="1" applyBorder="1" applyAlignment="1">
      <alignment vertical="center"/>
    </xf>
    <xf numFmtId="166" fontId="13" fillId="4" borderId="120" xfId="0" applyNumberFormat="1" applyFont="1" applyFill="1" applyBorder="1" applyAlignment="1">
      <alignment vertical="center"/>
    </xf>
    <xf numFmtId="166" fontId="13" fillId="4" borderId="121" xfId="0" applyNumberFormat="1" applyFont="1" applyFill="1" applyBorder="1" applyAlignment="1">
      <alignment vertical="center"/>
    </xf>
    <xf numFmtId="166" fontId="13" fillId="4" borderId="122" xfId="0" applyNumberFormat="1" applyFont="1" applyFill="1" applyBorder="1" applyAlignment="1">
      <alignment vertical="center"/>
    </xf>
    <xf numFmtId="166" fontId="13" fillId="4" borderId="123" xfId="0" applyNumberFormat="1" applyFont="1" applyFill="1" applyBorder="1" applyAlignment="1">
      <alignment vertical="center"/>
    </xf>
    <xf numFmtId="165" fontId="2" fillId="0" borderId="45" xfId="0" applyNumberFormat="1" applyFont="1" applyBorder="1" applyAlignment="1" applyProtection="1">
      <alignment vertical="center" wrapText="1"/>
      <protection/>
    </xf>
    <xf numFmtId="165" fontId="13" fillId="0" borderId="115" xfId="0" applyNumberFormat="1" applyFont="1" applyBorder="1" applyAlignment="1">
      <alignment horizontal="center" vertical="center"/>
    </xf>
    <xf numFmtId="165" fontId="13" fillId="0" borderId="45" xfId="0" applyNumberFormat="1" applyFont="1" applyFill="1" applyBorder="1" applyAlignment="1" applyProtection="1">
      <alignment horizontal="center" vertical="center"/>
      <protection/>
    </xf>
    <xf numFmtId="165" fontId="13" fillId="0" borderId="46" xfId="0" applyNumberFormat="1" applyFont="1" applyFill="1" applyBorder="1" applyAlignment="1" applyProtection="1">
      <alignment horizontal="center" vertical="center"/>
      <protection/>
    </xf>
    <xf numFmtId="166" fontId="13" fillId="0" borderId="47" xfId="0" applyNumberFormat="1" applyFont="1" applyFill="1" applyBorder="1" applyAlignment="1">
      <alignment vertical="center"/>
    </xf>
    <xf numFmtId="166" fontId="25" fillId="0" borderId="48" xfId="0" applyNumberFormat="1" applyFont="1" applyFill="1" applyBorder="1" applyAlignment="1">
      <alignment vertical="center"/>
    </xf>
    <xf numFmtId="166" fontId="13" fillId="0" borderId="97" xfId="0" applyNumberFormat="1" applyFont="1" applyFill="1" applyBorder="1" applyAlignment="1">
      <alignment vertical="center"/>
    </xf>
    <xf numFmtId="166" fontId="13" fillId="0" borderId="131" xfId="0" applyNumberFormat="1" applyFont="1" applyFill="1" applyBorder="1" applyAlignment="1">
      <alignment vertical="center"/>
    </xf>
    <xf numFmtId="166" fontId="13" fillId="0" borderId="99" xfId="0" applyNumberFormat="1" applyFont="1" applyFill="1" applyBorder="1" applyAlignment="1">
      <alignment vertical="center"/>
    </xf>
    <xf numFmtId="166" fontId="13" fillId="0" borderId="100" xfId="0" applyNumberFormat="1" applyFont="1" applyFill="1" applyBorder="1" applyAlignment="1">
      <alignment vertical="center"/>
    </xf>
    <xf numFmtId="165" fontId="2" fillId="3" borderId="45" xfId="0" applyNumberFormat="1" applyFont="1" applyFill="1" applyBorder="1" applyAlignment="1" applyProtection="1">
      <alignment vertical="center" wrapText="1"/>
      <protection/>
    </xf>
    <xf numFmtId="165" fontId="13" fillId="3" borderId="132" xfId="0" applyNumberFormat="1" applyFont="1" applyFill="1" applyBorder="1" applyAlignment="1">
      <alignment horizontal="center" vertical="center"/>
    </xf>
    <xf numFmtId="165" fontId="13" fillId="3" borderId="45" xfId="0" applyNumberFormat="1" applyFont="1" applyFill="1" applyBorder="1" applyAlignment="1" applyProtection="1">
      <alignment horizontal="center" vertical="center"/>
      <protection/>
    </xf>
    <xf numFmtId="165" fontId="13" fillId="3" borderId="46" xfId="0" applyNumberFormat="1" applyFont="1" applyFill="1" applyBorder="1" applyAlignment="1" applyProtection="1">
      <alignment horizontal="center" vertical="center"/>
      <protection/>
    </xf>
    <xf numFmtId="166" fontId="13" fillId="3" borderId="47" xfId="0" applyNumberFormat="1" applyFont="1" applyFill="1" applyBorder="1" applyAlignment="1">
      <alignment vertical="center"/>
    </xf>
    <xf numFmtId="166" fontId="25" fillId="3" borderId="48" xfId="0" applyNumberFormat="1" applyFont="1" applyFill="1" applyBorder="1" applyAlignment="1">
      <alignment vertical="center"/>
    </xf>
    <xf numFmtId="166" fontId="13" fillId="3" borderId="97" xfId="0" applyNumberFormat="1" applyFont="1" applyFill="1" applyBorder="1" applyAlignment="1">
      <alignment vertical="center"/>
    </xf>
    <xf numFmtId="166" fontId="13" fillId="3" borderId="131" xfId="0" applyNumberFormat="1" applyFont="1" applyFill="1" applyBorder="1" applyAlignment="1">
      <alignment vertical="center"/>
    </xf>
    <xf numFmtId="166" fontId="13" fillId="3" borderId="99" xfId="0" applyNumberFormat="1" applyFont="1" applyFill="1" applyBorder="1" applyAlignment="1">
      <alignment vertical="center"/>
    </xf>
    <xf numFmtId="166" fontId="13" fillId="3" borderId="100" xfId="0" applyNumberFormat="1" applyFont="1" applyFill="1" applyBorder="1" applyAlignment="1">
      <alignment vertical="center"/>
    </xf>
    <xf numFmtId="165" fontId="2" fillId="0" borderId="124" xfId="0" applyNumberFormat="1" applyFont="1" applyBorder="1" applyAlignment="1" applyProtection="1">
      <alignment vertical="center" wrapText="1"/>
      <protection/>
    </xf>
    <xf numFmtId="165" fontId="13" fillId="0" borderId="25" xfId="0" applyNumberFormat="1" applyFont="1" applyBorder="1" applyAlignment="1">
      <alignment horizontal="center" vertical="center"/>
    </xf>
    <xf numFmtId="165" fontId="4" fillId="0" borderId="105" xfId="0" applyNumberFormat="1" applyFont="1" applyBorder="1" applyAlignment="1">
      <alignment horizontal="center" vertical="center"/>
    </xf>
    <xf numFmtId="165" fontId="4" fillId="0" borderId="48" xfId="0" applyNumberFormat="1" applyFont="1" applyBorder="1" applyAlignment="1">
      <alignment horizontal="center" vertical="center"/>
    </xf>
    <xf numFmtId="165" fontId="2" fillId="0" borderId="105" xfId="0" applyNumberFormat="1" applyFont="1" applyBorder="1" applyAlignment="1" applyProtection="1">
      <alignment vertical="center" wrapText="1"/>
      <protection/>
    </xf>
    <xf numFmtId="165" fontId="4" fillId="0" borderId="40" xfId="0" applyNumberFormat="1" applyFont="1" applyBorder="1" applyAlignment="1">
      <alignment horizontal="center" vertical="center"/>
    </xf>
    <xf numFmtId="165" fontId="2" fillId="3" borderId="18" xfId="0" applyNumberFormat="1" applyFont="1" applyFill="1" applyBorder="1" applyAlignment="1" applyProtection="1">
      <alignment vertical="center" wrapText="1"/>
      <protection/>
    </xf>
    <xf numFmtId="165" fontId="13" fillId="3" borderId="18" xfId="0" applyNumberFormat="1" applyFont="1" applyFill="1" applyBorder="1" applyAlignment="1" applyProtection="1">
      <alignment horizontal="center" vertical="center"/>
      <protection/>
    </xf>
    <xf numFmtId="165" fontId="13" fillId="3" borderId="43" xfId="0" applyNumberFormat="1" applyFont="1" applyFill="1" applyBorder="1" applyAlignment="1" applyProtection="1">
      <alignment horizontal="center" vertical="center"/>
      <protection/>
    </xf>
    <xf numFmtId="166" fontId="13" fillId="3" borderId="29" xfId="0" applyNumberFormat="1" applyFont="1" applyFill="1" applyBorder="1" applyAlignment="1">
      <alignment vertical="center"/>
    </xf>
    <xf numFmtId="166" fontId="25" fillId="3" borderId="30" xfId="0" applyNumberFormat="1" applyFont="1" applyFill="1" applyBorder="1" applyAlignment="1">
      <alignment vertical="center"/>
    </xf>
    <xf numFmtId="166" fontId="13" fillId="3" borderId="110" xfId="0" applyNumberFormat="1" applyFont="1" applyFill="1" applyBorder="1" applyAlignment="1">
      <alignment vertical="center"/>
    </xf>
    <xf numFmtId="166" fontId="13" fillId="3" borderId="133" xfId="0" applyNumberFormat="1" applyFont="1" applyFill="1" applyBorder="1" applyAlignment="1">
      <alignment vertical="center"/>
    </xf>
    <xf numFmtId="166" fontId="13" fillId="3" borderId="112" xfId="0" applyNumberFormat="1" applyFont="1" applyFill="1" applyBorder="1" applyAlignment="1">
      <alignment vertical="center"/>
    </xf>
    <xf numFmtId="166" fontId="13" fillId="3" borderId="113" xfId="0" applyNumberFormat="1" applyFont="1" applyFill="1" applyBorder="1" applyAlignment="1">
      <alignment vertical="center"/>
    </xf>
    <xf numFmtId="165" fontId="4" fillId="0" borderId="45" xfId="0" applyNumberFormat="1" applyFont="1" applyFill="1" applyBorder="1" applyAlignment="1">
      <alignment horizontal="center" vertical="center"/>
    </xf>
    <xf numFmtId="165" fontId="13" fillId="0" borderId="45" xfId="0" applyNumberFormat="1" applyFont="1" applyBorder="1" applyAlignment="1" applyProtection="1">
      <alignment horizontal="center" vertical="center"/>
      <protection/>
    </xf>
    <xf numFmtId="165" fontId="33" fillId="0" borderId="45" xfId="0" applyNumberFormat="1" applyFont="1" applyFill="1" applyBorder="1" applyAlignment="1" applyProtection="1">
      <alignment horizontal="left" wrapText="1"/>
      <protection/>
    </xf>
    <xf numFmtId="165" fontId="13" fillId="0" borderId="105" xfId="0" applyNumberFormat="1" applyFont="1" applyBorder="1" applyAlignment="1" applyProtection="1">
      <alignment horizontal="center" vertical="center"/>
      <protection/>
    </xf>
    <xf numFmtId="165" fontId="13" fillId="0" borderId="60" xfId="0" applyNumberFormat="1" applyFont="1" applyFill="1" applyBorder="1" applyAlignment="1" applyProtection="1">
      <alignment horizontal="center" vertical="center"/>
      <protection/>
    </xf>
    <xf numFmtId="166" fontId="13" fillId="0" borderId="56" xfId="0" applyNumberFormat="1" applyFont="1" applyFill="1" applyBorder="1" applyAlignment="1">
      <alignment vertical="center"/>
    </xf>
    <xf numFmtId="166" fontId="25" fillId="0" borderId="57" xfId="0" applyNumberFormat="1" applyFont="1" applyFill="1" applyBorder="1" applyAlignment="1">
      <alignment vertical="center"/>
    </xf>
    <xf numFmtId="166" fontId="13" fillId="0" borderId="106" xfId="0" applyNumberFormat="1" applyFont="1" applyFill="1" applyBorder="1" applyAlignment="1">
      <alignment vertical="center"/>
    </xf>
    <xf numFmtId="166" fontId="13" fillId="0" borderId="134" xfId="0" applyNumberFormat="1" applyFont="1" applyFill="1" applyBorder="1" applyAlignment="1">
      <alignment vertical="center"/>
    </xf>
    <xf numFmtId="166" fontId="13" fillId="0" borderId="108" xfId="0" applyNumberFormat="1" applyFont="1" applyFill="1" applyBorder="1" applyAlignment="1">
      <alignment vertical="center"/>
    </xf>
    <xf numFmtId="166" fontId="13" fillId="0" borderId="109" xfId="0" applyNumberFormat="1" applyFont="1" applyFill="1" applyBorder="1" applyAlignment="1">
      <alignment vertical="center"/>
    </xf>
    <xf numFmtId="165" fontId="13" fillId="0" borderId="132" xfId="0" applyNumberFormat="1" applyFont="1" applyBorder="1" applyAlignment="1">
      <alignment horizontal="center" vertical="center"/>
    </xf>
    <xf numFmtId="165" fontId="30" fillId="0" borderId="105" xfId="0" applyNumberFormat="1" applyFont="1" applyFill="1" applyBorder="1" applyAlignment="1" applyProtection="1">
      <alignment vertical="center" wrapText="1"/>
      <protection/>
    </xf>
    <xf numFmtId="165" fontId="4" fillId="0" borderId="105" xfId="0" applyNumberFormat="1" applyFont="1" applyFill="1" applyBorder="1" applyAlignment="1">
      <alignment horizontal="center" vertical="center"/>
    </xf>
    <xf numFmtId="166" fontId="13" fillId="0" borderId="128" xfId="0" applyNumberFormat="1" applyFont="1" applyFill="1" applyBorder="1" applyAlignment="1">
      <alignment vertical="center"/>
    </xf>
    <xf numFmtId="165" fontId="27" fillId="7" borderId="16" xfId="0" applyNumberFormat="1" applyFont="1" applyFill="1" applyBorder="1" applyAlignment="1" applyProtection="1">
      <alignment vertical="center" wrapText="1"/>
      <protection/>
    </xf>
    <xf numFmtId="165" fontId="25" fillId="7" borderId="89" xfId="0" applyNumberFormat="1" applyFont="1" applyFill="1" applyBorder="1" applyAlignment="1" applyProtection="1">
      <alignment horizontal="center" vertical="center"/>
      <protection/>
    </xf>
    <xf numFmtId="165" fontId="25" fillId="7" borderId="16" xfId="0" applyNumberFormat="1" applyFont="1" applyFill="1" applyBorder="1" applyAlignment="1" applyProtection="1">
      <alignment horizontal="center" vertical="center"/>
      <protection/>
    </xf>
    <xf numFmtId="165" fontId="25" fillId="7" borderId="17" xfId="0" applyNumberFormat="1" applyFont="1" applyFill="1" applyBorder="1" applyAlignment="1" applyProtection="1">
      <alignment horizontal="center" vertical="center"/>
      <protection/>
    </xf>
    <xf numFmtId="166" fontId="13" fillId="7" borderId="19" xfId="0" applyNumberFormat="1" applyFont="1" applyFill="1" applyBorder="1" applyAlignment="1">
      <alignment vertical="center"/>
    </xf>
    <xf numFmtId="166" fontId="25" fillId="7" borderId="16" xfId="0" applyNumberFormat="1" applyFont="1" applyFill="1" applyBorder="1" applyAlignment="1">
      <alignment vertical="center"/>
    </xf>
    <xf numFmtId="166" fontId="13" fillId="7" borderId="70" xfId="0" applyNumberFormat="1" applyFont="1" applyFill="1" applyBorder="1" applyAlignment="1">
      <alignment vertical="center"/>
    </xf>
    <xf numFmtId="166" fontId="13" fillId="7" borderId="90" xfId="0" applyNumberFormat="1" applyFont="1" applyFill="1" applyBorder="1" applyAlignment="1">
      <alignment vertical="center"/>
    </xf>
    <xf numFmtId="166" fontId="13" fillId="7" borderId="91" xfId="0" applyNumberFormat="1" applyFont="1" applyFill="1" applyBorder="1" applyAlignment="1">
      <alignment vertical="center"/>
    </xf>
    <xf numFmtId="166" fontId="13" fillId="7" borderId="92" xfId="0" applyNumberFormat="1" applyFont="1" applyFill="1" applyBorder="1" applyAlignment="1">
      <alignment vertical="center"/>
    </xf>
    <xf numFmtId="165" fontId="20" fillId="0" borderId="39" xfId="0" applyNumberFormat="1" applyFont="1" applyBorder="1" applyAlignment="1" applyProtection="1">
      <alignment horizontal="center" vertical="center" textRotation="90"/>
      <protection/>
    </xf>
    <xf numFmtId="165" fontId="13" fillId="0" borderId="105" xfId="0" applyNumberFormat="1" applyFont="1" applyFill="1" applyBorder="1" applyAlignment="1" applyProtection="1">
      <alignment vertical="center" wrapText="1"/>
      <protection/>
    </xf>
    <xf numFmtId="165" fontId="13" fillId="0" borderId="18" xfId="0" applyNumberFormat="1" applyFont="1" applyBorder="1" applyAlignment="1">
      <alignment horizontal="center" vertical="center"/>
    </xf>
    <xf numFmtId="165" fontId="4" fillId="0" borderId="39" xfId="0" applyNumberFormat="1" applyFont="1" applyBorder="1" applyAlignment="1">
      <alignment horizontal="center" vertical="center"/>
    </xf>
    <xf numFmtId="165" fontId="13" fillId="0" borderId="60" xfId="0" applyNumberFormat="1" applyFont="1" applyBorder="1" applyAlignment="1" applyProtection="1">
      <alignment horizontal="center" vertical="center"/>
      <protection/>
    </xf>
    <xf numFmtId="166" fontId="25" fillId="0" borderId="105" xfId="0" applyNumberFormat="1" applyFont="1" applyBorder="1" applyAlignment="1">
      <alignment vertical="center"/>
    </xf>
    <xf numFmtId="166" fontId="25" fillId="7" borderId="20" xfId="0" applyNumberFormat="1" applyFont="1" applyFill="1" applyBorder="1" applyAlignment="1">
      <alignment vertical="center"/>
    </xf>
    <xf numFmtId="165" fontId="13" fillId="0" borderId="16" xfId="0" applyNumberFormat="1" applyFont="1" applyBorder="1" applyAlignment="1" applyProtection="1">
      <alignment horizontal="center" vertical="center" textRotation="90" wrapText="1"/>
      <protection/>
    </xf>
    <xf numFmtId="166" fontId="25" fillId="3" borderId="16" xfId="0" applyNumberFormat="1" applyFont="1" applyFill="1" applyBorder="1" applyAlignment="1">
      <alignment vertical="center"/>
    </xf>
    <xf numFmtId="165" fontId="30" fillId="0" borderId="45" xfId="0" applyNumberFormat="1" applyFont="1" applyFill="1" applyBorder="1" applyAlignment="1" applyProtection="1">
      <alignment vertical="center" wrapText="1"/>
      <protection/>
    </xf>
    <xf numFmtId="165" fontId="13" fillId="0" borderId="18" xfId="0" applyNumberFormat="1" applyFont="1" applyFill="1" applyBorder="1" applyAlignment="1" applyProtection="1">
      <alignment horizontal="center" vertical="center"/>
      <protection/>
    </xf>
    <xf numFmtId="165" fontId="13" fillId="0" borderId="30" xfId="0" applyNumberFormat="1" applyFont="1" applyFill="1" applyBorder="1" applyAlignment="1" applyProtection="1">
      <alignment horizontal="center" vertical="center"/>
      <protection/>
    </xf>
    <xf numFmtId="166" fontId="25" fillId="0" borderId="21" xfId="0" applyNumberFormat="1" applyFont="1" applyBorder="1" applyAlignment="1">
      <alignment vertical="center"/>
    </xf>
    <xf numFmtId="166" fontId="25" fillId="0" borderId="25" xfId="0" applyNumberFormat="1" applyFont="1" applyBorder="1" applyAlignment="1">
      <alignment vertical="center"/>
    </xf>
    <xf numFmtId="165" fontId="27" fillId="0" borderId="21" xfId="0" applyNumberFormat="1" applyFont="1" applyFill="1" applyBorder="1" applyAlignment="1" applyProtection="1">
      <alignment vertical="center" wrapText="1"/>
      <protection/>
    </xf>
    <xf numFmtId="165" fontId="13" fillId="3" borderId="22" xfId="0" applyNumberFormat="1" applyFont="1" applyFill="1" applyBorder="1" applyAlignment="1" applyProtection="1">
      <alignment horizontal="center" vertical="center"/>
      <protection/>
    </xf>
    <xf numFmtId="166" fontId="10" fillId="3" borderId="23" xfId="0" applyNumberFormat="1" applyFont="1" applyFill="1" applyBorder="1" applyAlignment="1">
      <alignment vertical="center"/>
    </xf>
    <xf numFmtId="166" fontId="25" fillId="3" borderId="21" xfId="0" applyNumberFormat="1" applyFont="1" applyFill="1" applyBorder="1" applyAlignment="1">
      <alignment vertical="center"/>
    </xf>
    <xf numFmtId="166" fontId="10" fillId="3" borderId="93" xfId="0" applyNumberFormat="1" applyFont="1" applyFill="1" applyBorder="1" applyAlignment="1">
      <alignment vertical="center"/>
    </xf>
    <xf numFmtId="166" fontId="13" fillId="3" borderId="94" xfId="0" applyNumberFormat="1" applyFont="1" applyFill="1" applyBorder="1" applyAlignment="1">
      <alignment vertical="center"/>
    </xf>
    <xf numFmtId="165" fontId="10" fillId="0" borderId="45" xfId="0" applyNumberFormat="1" applyFont="1" applyFill="1" applyBorder="1" applyAlignment="1" applyProtection="1">
      <alignment vertical="center" wrapText="1"/>
      <protection/>
    </xf>
    <xf numFmtId="166" fontId="25" fillId="0" borderId="45" xfId="0" applyNumberFormat="1" applyFont="1" applyFill="1" applyBorder="1" applyAlignment="1">
      <alignment vertical="center"/>
    </xf>
    <xf numFmtId="166" fontId="13" fillId="0" borderId="98" xfId="0" applyNumberFormat="1" applyFont="1" applyFill="1" applyBorder="1" applyAlignment="1">
      <alignment vertical="center"/>
    </xf>
    <xf numFmtId="165" fontId="10" fillId="0" borderId="105" xfId="0" applyNumberFormat="1" applyFont="1" applyFill="1" applyBorder="1" applyAlignment="1" applyProtection="1">
      <alignment vertical="center" wrapText="1"/>
      <protection/>
    </xf>
    <xf numFmtId="166" fontId="25" fillId="0" borderId="105" xfId="0" applyNumberFormat="1" applyFont="1" applyFill="1" applyBorder="1" applyAlignment="1">
      <alignment vertical="center"/>
    </xf>
    <xf numFmtId="166" fontId="13" fillId="0" borderId="107" xfId="0" applyNumberFormat="1" applyFont="1" applyFill="1" applyBorder="1" applyAlignment="1">
      <alignment vertical="center"/>
    </xf>
    <xf numFmtId="166" fontId="13" fillId="0" borderId="103" xfId="0" applyNumberFormat="1" applyFont="1" applyFill="1" applyBorder="1" applyAlignment="1">
      <alignment vertical="center"/>
    </xf>
    <xf numFmtId="166" fontId="13" fillId="0" borderId="104" xfId="0" applyNumberFormat="1" applyFont="1" applyFill="1" applyBorder="1" applyAlignment="1">
      <alignment vertical="center"/>
    </xf>
    <xf numFmtId="164" fontId="5" fillId="0" borderId="0" xfId="0" applyFont="1" applyFill="1" applyBorder="1" applyAlignment="1">
      <alignment horizontal="center" vertical="center"/>
    </xf>
    <xf numFmtId="165" fontId="27" fillId="0" borderId="18" xfId="0" applyNumberFormat="1" applyFont="1" applyFill="1" applyBorder="1" applyAlignment="1" applyProtection="1">
      <alignment vertical="center" wrapText="1"/>
      <protection/>
    </xf>
    <xf numFmtId="166" fontId="13" fillId="0" borderId="135" xfId="0" applyNumberFormat="1" applyFont="1" applyFill="1" applyBorder="1" applyAlignment="1">
      <alignment vertical="center"/>
    </xf>
    <xf numFmtId="166" fontId="13" fillId="0" borderId="136" xfId="0" applyNumberFormat="1" applyFont="1" applyFill="1" applyBorder="1" applyAlignment="1">
      <alignment vertical="center"/>
    </xf>
    <xf numFmtId="166" fontId="13" fillId="0" borderId="137" xfId="0" applyNumberFormat="1" applyFont="1" applyFill="1" applyBorder="1" applyAlignment="1">
      <alignment vertical="center"/>
    </xf>
    <xf numFmtId="166" fontId="13" fillId="0" borderId="138" xfId="0" applyNumberFormat="1" applyFont="1" applyFill="1" applyBorder="1" applyAlignment="1">
      <alignment vertical="center"/>
    </xf>
    <xf numFmtId="165" fontId="13" fillId="3" borderId="139" xfId="0" applyNumberFormat="1" applyFont="1" applyFill="1" applyBorder="1" applyAlignment="1" applyProtection="1">
      <alignment horizontal="center" vertical="center"/>
      <protection/>
    </xf>
    <xf numFmtId="166" fontId="13" fillId="0" borderId="41" xfId="0" applyNumberFormat="1" applyFont="1" applyFill="1" applyBorder="1" applyAlignment="1">
      <alignment vertical="center"/>
    </xf>
    <xf numFmtId="166" fontId="25" fillId="0" borderId="39" xfId="0" applyNumberFormat="1" applyFont="1" applyFill="1" applyBorder="1" applyAlignment="1">
      <alignment vertical="center"/>
    </xf>
    <xf numFmtId="165" fontId="30" fillId="0" borderId="124" xfId="0" applyNumberFormat="1" applyFont="1" applyFill="1" applyBorder="1" applyAlignment="1" applyProtection="1">
      <alignment vertical="center" wrapText="1"/>
      <protection/>
    </xf>
    <xf numFmtId="165" fontId="10" fillId="0" borderId="51" xfId="0" applyNumberFormat="1" applyFont="1" applyBorder="1" applyAlignment="1" applyProtection="1">
      <alignment horizontal="center" vertical="center" textRotation="90" wrapText="1"/>
      <protection/>
    </xf>
    <xf numFmtId="165" fontId="13" fillId="0" borderId="36" xfId="0" applyNumberFormat="1" applyFont="1" applyFill="1" applyBorder="1" applyAlignment="1" applyProtection="1">
      <alignment vertical="center" wrapText="1"/>
      <protection/>
    </xf>
    <xf numFmtId="165" fontId="13" fillId="0" borderId="21" xfId="0" applyNumberFormat="1" applyFont="1" applyBorder="1" applyAlignment="1" applyProtection="1">
      <alignment horizontal="center" vertical="center"/>
      <protection/>
    </xf>
    <xf numFmtId="165" fontId="13" fillId="0" borderId="53" xfId="0" applyNumberFormat="1" applyFont="1" applyBorder="1" applyAlignment="1" applyProtection="1">
      <alignment horizontal="center" vertical="center"/>
      <protection/>
    </xf>
    <xf numFmtId="165" fontId="13" fillId="0" borderId="22" xfId="0" applyNumberFormat="1" applyFont="1" applyBorder="1" applyAlignment="1" applyProtection="1">
      <alignment horizontal="center" vertical="center"/>
      <protection/>
    </xf>
    <xf numFmtId="166" fontId="13" fillId="0" borderId="94" xfId="0" applyNumberFormat="1" applyFont="1" applyFill="1" applyBorder="1" applyAlignment="1">
      <alignment vertical="center"/>
    </xf>
    <xf numFmtId="165" fontId="2" fillId="0" borderId="31" xfId="0" applyNumberFormat="1" applyFont="1" applyBorder="1" applyAlignment="1" applyProtection="1">
      <alignment vertical="center" wrapText="1"/>
      <protection/>
    </xf>
    <xf numFmtId="165" fontId="2" fillId="0" borderId="140" xfId="0" applyNumberFormat="1" applyFont="1" applyBorder="1" applyAlignment="1">
      <alignment vertical="center"/>
    </xf>
    <xf numFmtId="165" fontId="13" fillId="0" borderId="31" xfId="0" applyNumberFormat="1" applyFont="1" applyBorder="1" applyAlignment="1" applyProtection="1">
      <alignment horizontal="center" vertical="center"/>
      <protection/>
    </xf>
    <xf numFmtId="165" fontId="13" fillId="0" borderId="38" xfId="0" applyNumberFormat="1" applyFont="1" applyBorder="1" applyAlignment="1" applyProtection="1">
      <alignment vertical="center"/>
      <protection/>
    </xf>
    <xf numFmtId="165" fontId="13" fillId="0" borderId="44" xfId="0" applyNumberFormat="1" applyFont="1" applyBorder="1" applyAlignment="1" applyProtection="1">
      <alignment horizontal="center" vertical="center"/>
      <protection/>
    </xf>
    <xf numFmtId="166" fontId="13" fillId="0" borderId="33" xfId="0" applyNumberFormat="1" applyFont="1" applyBorder="1" applyAlignment="1">
      <alignment vertical="center"/>
    </xf>
    <xf numFmtId="166" fontId="25" fillId="0" borderId="31" xfId="0" applyNumberFormat="1" applyFont="1" applyBorder="1" applyAlignment="1">
      <alignment vertical="center"/>
    </xf>
    <xf numFmtId="166" fontId="13" fillId="0" borderId="141" xfId="0" applyNumberFormat="1" applyFont="1" applyBorder="1" applyAlignment="1">
      <alignment vertical="center"/>
    </xf>
    <xf numFmtId="166" fontId="13" fillId="0" borderId="142" xfId="0" applyNumberFormat="1" applyFont="1" applyBorder="1" applyAlignment="1">
      <alignment vertical="center"/>
    </xf>
    <xf numFmtId="166" fontId="13" fillId="0" borderId="143" xfId="0" applyNumberFormat="1" applyFont="1" applyBorder="1" applyAlignment="1">
      <alignment vertical="center"/>
    </xf>
    <xf numFmtId="166" fontId="13" fillId="0" borderId="144" xfId="0" applyNumberFormat="1" applyFont="1" applyBorder="1" applyAlignment="1">
      <alignment vertical="center"/>
    </xf>
    <xf numFmtId="164" fontId="0" fillId="0" borderId="129" xfId="0" applyFill="1" applyBorder="1" applyAlignment="1">
      <alignment horizontal="center" vertical="center" textRotation="90" wrapText="1"/>
    </xf>
    <xf numFmtId="164" fontId="2" fillId="0" borderId="129" xfId="0" applyFont="1" applyFill="1" applyBorder="1" applyAlignment="1">
      <alignment vertical="center" wrapText="1"/>
    </xf>
    <xf numFmtId="165" fontId="2" fillId="0" borderId="129" xfId="0" applyNumberFormat="1" applyFont="1" applyFill="1" applyBorder="1" applyAlignment="1">
      <alignment vertical="center"/>
    </xf>
    <xf numFmtId="164" fontId="0" fillId="0" borderId="69" xfId="0" applyFill="1" applyBorder="1" applyAlignment="1">
      <alignment horizontal="center" vertical="center" textRotation="90" wrapText="1"/>
    </xf>
    <xf numFmtId="164" fontId="2" fillId="0" borderId="69" xfId="0" applyFont="1" applyFill="1" applyBorder="1" applyAlignment="1">
      <alignment vertical="center" wrapText="1"/>
    </xf>
    <xf numFmtId="165" fontId="2" fillId="0" borderId="69" xfId="0" applyNumberFormat="1" applyFont="1" applyFill="1" applyBorder="1" applyAlignment="1">
      <alignment vertical="center"/>
    </xf>
    <xf numFmtId="166" fontId="25" fillId="2" borderId="1" xfId="0" applyNumberFormat="1" applyFont="1" applyFill="1" applyBorder="1" applyAlignment="1">
      <alignment vertical="center"/>
    </xf>
    <xf numFmtId="165" fontId="29" fillId="2" borderId="8" xfId="0" applyNumberFormat="1" applyFont="1" applyFill="1" applyBorder="1" applyAlignment="1" applyProtection="1">
      <alignment horizontal="center" vertical="center"/>
      <protection/>
    </xf>
    <xf numFmtId="167" fontId="10" fillId="2" borderId="8" xfId="0" applyNumberFormat="1" applyFont="1" applyFill="1" applyBorder="1" applyAlignment="1">
      <alignment vertical="center"/>
    </xf>
    <xf numFmtId="165" fontId="10" fillId="2" borderId="16" xfId="0" applyNumberFormat="1" applyFont="1" applyFill="1" applyBorder="1" applyAlignment="1" applyProtection="1">
      <alignment horizontal="center" vertical="center" textRotation="90" wrapText="1"/>
      <protection/>
    </xf>
    <xf numFmtId="165" fontId="25" fillId="2" borderId="126" xfId="0" applyNumberFormat="1" applyFont="1" applyFill="1" applyBorder="1" applyAlignment="1" applyProtection="1">
      <alignment vertical="center" wrapText="1"/>
      <protection/>
    </xf>
    <xf numFmtId="165" fontId="10" fillId="2" borderId="124" xfId="0" applyNumberFormat="1" applyFont="1" applyFill="1" applyBorder="1" applyAlignment="1" applyProtection="1">
      <alignment horizontal="center" vertical="center"/>
      <protection/>
    </xf>
    <xf numFmtId="165" fontId="13" fillId="2" borderId="145" xfId="0" applyNumberFormat="1" applyFont="1" applyFill="1" applyBorder="1" applyAlignment="1" applyProtection="1">
      <alignment horizontal="center" vertical="center"/>
      <protection/>
    </xf>
    <xf numFmtId="165" fontId="13" fillId="2" borderId="127" xfId="0" applyNumberFormat="1" applyFont="1" applyFill="1" applyBorder="1" applyAlignment="1" applyProtection="1">
      <alignment horizontal="center" vertical="center"/>
      <protection/>
    </xf>
    <xf numFmtId="165" fontId="13" fillId="2" borderId="124" xfId="0" applyNumberFormat="1" applyFont="1" applyFill="1" applyBorder="1" applyAlignment="1" applyProtection="1">
      <alignment horizontal="center" vertical="center"/>
      <protection/>
    </xf>
    <xf numFmtId="166" fontId="13" fillId="2" borderId="23" xfId="0" applyNumberFormat="1" applyFont="1" applyFill="1" applyBorder="1" applyAlignment="1">
      <alignment vertical="center"/>
    </xf>
    <xf numFmtId="166" fontId="25" fillId="2" borderId="24" xfId="0" applyNumberFormat="1" applyFont="1" applyFill="1" applyBorder="1" applyAlignment="1">
      <alignment vertical="center"/>
    </xf>
    <xf numFmtId="166" fontId="13" fillId="2" borderId="120" xfId="0" applyNumberFormat="1" applyFont="1" applyFill="1" applyBorder="1" applyAlignment="1">
      <alignment vertical="center"/>
    </xf>
    <xf numFmtId="166" fontId="13" fillId="2" borderId="146" xfId="0" applyNumberFormat="1" applyFont="1" applyFill="1" applyBorder="1" applyAlignment="1">
      <alignment vertical="center"/>
    </xf>
    <xf numFmtId="166" fontId="13" fillId="2" borderId="122" xfId="0" applyNumberFormat="1" applyFont="1" applyFill="1" applyBorder="1" applyAlignment="1">
      <alignment vertical="center"/>
    </xf>
    <xf numFmtId="166" fontId="13" fillId="2" borderId="123" xfId="0" applyNumberFormat="1" applyFont="1" applyFill="1" applyBorder="1" applyAlignment="1">
      <alignment vertical="center"/>
    </xf>
    <xf numFmtId="165" fontId="25" fillId="2" borderId="132" xfId="0" applyNumberFormat="1" applyFont="1" applyFill="1" applyBorder="1" applyAlignment="1" applyProtection="1">
      <alignment horizontal="left" vertical="center" wrapText="1"/>
      <protection/>
    </xf>
    <xf numFmtId="165" fontId="10" fillId="2" borderId="45" xfId="0" applyNumberFormat="1" applyFont="1" applyFill="1" applyBorder="1" applyAlignment="1" applyProtection="1">
      <alignment horizontal="center" vertical="center"/>
      <protection/>
    </xf>
    <xf numFmtId="165" fontId="13" fillId="2" borderId="147" xfId="0" applyNumberFormat="1" applyFont="1" applyFill="1" applyBorder="1" applyAlignment="1" applyProtection="1">
      <alignment horizontal="center" vertical="center"/>
      <protection/>
    </xf>
    <xf numFmtId="165" fontId="13" fillId="2" borderId="46" xfId="0" applyNumberFormat="1" applyFont="1" applyFill="1" applyBorder="1" applyAlignment="1" applyProtection="1">
      <alignment horizontal="center" vertical="center"/>
      <protection/>
    </xf>
    <xf numFmtId="165" fontId="13" fillId="2" borderId="45" xfId="0" applyNumberFormat="1" applyFont="1" applyFill="1" applyBorder="1" applyAlignment="1" applyProtection="1">
      <alignment horizontal="center" vertical="center"/>
      <protection/>
    </xf>
    <xf numFmtId="166" fontId="13" fillId="2" borderId="47" xfId="0" applyNumberFormat="1" applyFont="1" applyFill="1" applyBorder="1" applyAlignment="1">
      <alignment vertical="center"/>
    </xf>
    <xf numFmtId="166" fontId="25" fillId="2" borderId="48" xfId="0" applyNumberFormat="1" applyFont="1" applyFill="1" applyBorder="1" applyAlignment="1">
      <alignment vertical="center"/>
    </xf>
    <xf numFmtId="166" fontId="13" fillId="2" borderId="97" xfId="0" applyNumberFormat="1" applyFont="1" applyFill="1" applyBorder="1" applyAlignment="1">
      <alignment vertical="center"/>
    </xf>
    <xf numFmtId="166" fontId="13" fillId="2" borderId="98" xfId="0" applyNumberFormat="1" applyFont="1" applyFill="1" applyBorder="1" applyAlignment="1">
      <alignment vertical="center"/>
    </xf>
    <xf numFmtId="166" fontId="13" fillId="2" borderId="99" xfId="0" applyNumberFormat="1" applyFont="1" applyFill="1" applyBorder="1" applyAlignment="1">
      <alignment vertical="center"/>
    </xf>
    <xf numFmtId="166" fontId="13" fillId="2" borderId="100" xfId="0" applyNumberFormat="1" applyFont="1" applyFill="1" applyBorder="1" applyAlignment="1">
      <alignment vertical="center"/>
    </xf>
    <xf numFmtId="165" fontId="25" fillId="2" borderId="148" xfId="0" applyNumberFormat="1" applyFont="1" applyFill="1" applyBorder="1" applyAlignment="1" applyProtection="1">
      <alignment horizontal="left" vertical="center" wrapText="1"/>
      <protection/>
    </xf>
    <xf numFmtId="165" fontId="10" fillId="2" borderId="25" xfId="0" applyNumberFormat="1" applyFont="1" applyFill="1" applyBorder="1" applyAlignment="1" applyProtection="1">
      <alignment horizontal="center" vertical="center"/>
      <protection/>
    </xf>
    <xf numFmtId="165" fontId="13" fillId="2" borderId="37" xfId="0" applyNumberFormat="1" applyFont="1" applyFill="1" applyBorder="1" applyAlignment="1" applyProtection="1">
      <alignment horizontal="center" vertical="center"/>
      <protection/>
    </xf>
    <xf numFmtId="165" fontId="13" fillId="2" borderId="26" xfId="0" applyNumberFormat="1" applyFont="1" applyFill="1" applyBorder="1" applyAlignment="1" applyProtection="1">
      <alignment horizontal="center" vertical="center"/>
      <protection/>
    </xf>
    <xf numFmtId="165" fontId="13" fillId="2" borderId="25" xfId="0" applyNumberFormat="1" applyFont="1" applyFill="1" applyBorder="1" applyAlignment="1" applyProtection="1">
      <alignment horizontal="center" vertical="center"/>
      <protection/>
    </xf>
    <xf numFmtId="166" fontId="13" fillId="2" borderId="27" xfId="0" applyNumberFormat="1" applyFont="1" applyFill="1" applyBorder="1" applyAlignment="1">
      <alignment vertical="center"/>
    </xf>
    <xf numFmtId="166" fontId="25" fillId="2" borderId="28" xfId="0" applyNumberFormat="1" applyFont="1" applyFill="1" applyBorder="1" applyAlignment="1">
      <alignment vertical="center"/>
    </xf>
    <xf numFmtId="166" fontId="13" fillId="2" borderId="101" xfId="0" applyNumberFormat="1" applyFont="1" applyFill="1" applyBorder="1" applyAlignment="1">
      <alignment vertical="center"/>
    </xf>
    <xf numFmtId="166" fontId="13" fillId="2" borderId="102" xfId="0" applyNumberFormat="1" applyFont="1" applyFill="1" applyBorder="1" applyAlignment="1">
      <alignment vertical="center"/>
    </xf>
    <xf numFmtId="166" fontId="13" fillId="2" borderId="103" xfId="0" applyNumberFormat="1" applyFont="1" applyFill="1" applyBorder="1" applyAlignment="1">
      <alignment vertical="center"/>
    </xf>
    <xf numFmtId="166" fontId="13" fillId="2" borderId="104" xfId="0" applyNumberFormat="1" applyFont="1" applyFill="1" applyBorder="1" applyAlignment="1">
      <alignment vertical="center"/>
    </xf>
    <xf numFmtId="165" fontId="13" fillId="0" borderId="18" xfId="0" applyNumberFormat="1" applyFont="1" applyBorder="1" applyAlignment="1" applyProtection="1">
      <alignment vertical="center" wrapText="1"/>
      <protection/>
    </xf>
    <xf numFmtId="165" fontId="13" fillId="0" borderId="12" xfId="0" applyNumberFormat="1" applyFont="1" applyBorder="1" applyAlignment="1" applyProtection="1">
      <alignment horizontal="center" vertical="center"/>
      <protection/>
    </xf>
    <xf numFmtId="165" fontId="13" fillId="0" borderId="13" xfId="0" applyNumberFormat="1" applyFont="1" applyBorder="1" applyAlignment="1" applyProtection="1">
      <alignment horizontal="center" vertical="center"/>
      <protection/>
    </xf>
    <xf numFmtId="165" fontId="13" fillId="0" borderId="45" xfId="0" applyNumberFormat="1" applyFont="1" applyBorder="1" applyAlignment="1" applyProtection="1">
      <alignment vertical="center" wrapText="1"/>
      <protection/>
    </xf>
    <xf numFmtId="166" fontId="25" fillId="0" borderId="45" xfId="0" applyNumberFormat="1" applyFont="1" applyBorder="1" applyAlignment="1">
      <alignment vertical="center"/>
    </xf>
    <xf numFmtId="165" fontId="13" fillId="0" borderId="124" xfId="0" applyNumberFormat="1" applyFont="1" applyBorder="1" applyAlignment="1" applyProtection="1">
      <alignment vertical="center" wrapText="1"/>
      <protection/>
    </xf>
    <xf numFmtId="165" fontId="6" fillId="2" borderId="16" xfId="0" applyNumberFormat="1" applyFont="1" applyFill="1" applyBorder="1" applyAlignment="1" applyProtection="1">
      <alignment vertical="center" wrapText="1"/>
      <protection/>
    </xf>
    <xf numFmtId="165" fontId="6" fillId="2" borderId="89" xfId="0" applyNumberFormat="1" applyFont="1" applyFill="1" applyBorder="1" applyAlignment="1" applyProtection="1">
      <alignment horizontal="center" vertical="center"/>
      <protection/>
    </xf>
    <xf numFmtId="165" fontId="6" fillId="2" borderId="16" xfId="0" applyNumberFormat="1" applyFont="1" applyFill="1" applyBorder="1" applyAlignment="1" applyProtection="1">
      <alignment horizontal="center" vertical="center"/>
      <protection/>
    </xf>
    <xf numFmtId="165" fontId="6" fillId="2" borderId="17" xfId="0" applyNumberFormat="1" applyFont="1" applyFill="1" applyBorder="1" applyAlignment="1" applyProtection="1">
      <alignment horizontal="center" vertical="center"/>
      <protection/>
    </xf>
    <xf numFmtId="166" fontId="13" fillId="2" borderId="19" xfId="0" applyNumberFormat="1" applyFont="1" applyFill="1" applyBorder="1" applyAlignment="1">
      <alignment vertical="center"/>
    </xf>
    <xf numFmtId="166" fontId="25" fillId="2" borderId="16" xfId="0" applyNumberFormat="1" applyFont="1" applyFill="1" applyBorder="1" applyAlignment="1">
      <alignment vertical="center"/>
    </xf>
    <xf numFmtId="166" fontId="13" fillId="2" borderId="70" xfId="0" applyNumberFormat="1" applyFont="1" applyFill="1" applyBorder="1" applyAlignment="1">
      <alignment vertical="center"/>
    </xf>
    <xf numFmtId="166" fontId="13" fillId="2" borderId="90" xfId="0" applyNumberFormat="1" applyFont="1" applyFill="1" applyBorder="1" applyAlignment="1">
      <alignment vertical="center"/>
    </xf>
    <xf numFmtId="166" fontId="13" fillId="2" borderId="91" xfId="0" applyNumberFormat="1" applyFont="1" applyFill="1" applyBorder="1" applyAlignment="1">
      <alignment vertical="center"/>
    </xf>
    <xf numFmtId="166" fontId="13" fillId="2" borderId="92" xfId="0" applyNumberFormat="1" applyFont="1" applyFill="1" applyBorder="1" applyAlignment="1">
      <alignment vertical="center"/>
    </xf>
    <xf numFmtId="165" fontId="34" fillId="0" borderId="18" xfId="0" applyNumberFormat="1" applyFont="1" applyFill="1" applyBorder="1" applyAlignment="1" applyProtection="1">
      <alignment vertical="center" wrapText="1"/>
      <protection/>
    </xf>
    <xf numFmtId="165" fontId="6" fillId="0" borderId="139" xfId="0" applyNumberFormat="1" applyFont="1" applyFill="1" applyBorder="1" applyAlignment="1" applyProtection="1">
      <alignment horizontal="center" vertical="center"/>
      <protection/>
    </xf>
    <xf numFmtId="165" fontId="6" fillId="0" borderId="18" xfId="0" applyNumberFormat="1" applyFont="1" applyFill="1" applyBorder="1" applyAlignment="1" applyProtection="1">
      <alignment horizontal="center" vertical="center"/>
      <protection/>
    </xf>
    <xf numFmtId="165" fontId="6" fillId="0" borderId="43" xfId="0" applyNumberFormat="1" applyFont="1" applyFill="1" applyBorder="1" applyAlignment="1" applyProtection="1">
      <alignment horizontal="center" vertical="center"/>
      <protection/>
    </xf>
    <xf numFmtId="166" fontId="25" fillId="0" borderId="18" xfId="0" applyNumberFormat="1" applyFont="1" applyBorder="1" applyAlignment="1">
      <alignment vertical="center"/>
    </xf>
    <xf numFmtId="165" fontId="25" fillId="2" borderId="51" xfId="0" applyNumberFormat="1" applyFont="1" applyFill="1" applyBorder="1" applyAlignment="1" applyProtection="1">
      <alignment vertical="center" wrapText="1"/>
      <protection/>
    </xf>
    <xf numFmtId="165" fontId="6" fillId="2" borderId="149" xfId="0" applyNumberFormat="1" applyFont="1" applyFill="1" applyBorder="1" applyAlignment="1" applyProtection="1">
      <alignment horizontal="center" vertical="center"/>
      <protection/>
    </xf>
    <xf numFmtId="165" fontId="6" fillId="2" borderId="51" xfId="0" applyNumberFormat="1" applyFont="1" applyFill="1" applyBorder="1" applyAlignment="1" applyProtection="1">
      <alignment horizontal="center" vertical="center"/>
      <protection/>
    </xf>
    <xf numFmtId="165" fontId="6" fillId="2" borderId="52" xfId="0" applyNumberFormat="1" applyFont="1" applyFill="1" applyBorder="1" applyAlignment="1" applyProtection="1">
      <alignment horizontal="center" vertical="center"/>
      <protection/>
    </xf>
    <xf numFmtId="166" fontId="13" fillId="2" borderId="4" xfId="0" applyNumberFormat="1" applyFont="1" applyFill="1" applyBorder="1" applyAlignment="1">
      <alignment vertical="center"/>
    </xf>
    <xf numFmtId="166" fontId="25" fillId="2" borderId="51" xfId="0" applyNumberFormat="1" applyFont="1" applyFill="1" applyBorder="1" applyAlignment="1">
      <alignment vertical="center"/>
    </xf>
    <xf numFmtId="166" fontId="13" fillId="2" borderId="71" xfId="0" applyNumberFormat="1" applyFont="1" applyFill="1" applyBorder="1" applyAlignment="1">
      <alignment vertical="center"/>
    </xf>
    <xf numFmtId="166" fontId="13" fillId="2" borderId="150" xfId="0" applyNumberFormat="1" applyFont="1" applyFill="1" applyBorder="1" applyAlignment="1">
      <alignment vertical="center"/>
    </xf>
    <xf numFmtId="166" fontId="13" fillId="2" borderId="73" xfId="0" applyNumberFormat="1" applyFont="1" applyFill="1" applyBorder="1" applyAlignment="1">
      <alignment vertical="center"/>
    </xf>
    <xf numFmtId="166" fontId="13" fillId="2" borderId="72" xfId="0" applyNumberFormat="1" applyFont="1" applyFill="1" applyBorder="1" applyAlignment="1">
      <alignment vertical="center"/>
    </xf>
    <xf numFmtId="165" fontId="10" fillId="0" borderId="8" xfId="0" applyNumberFormat="1" applyFont="1" applyBorder="1" applyAlignment="1" applyProtection="1">
      <alignment horizontal="center" vertical="center" textRotation="90" wrapText="1"/>
      <protection/>
    </xf>
    <xf numFmtId="165" fontId="13" fillId="0" borderId="151" xfId="0" applyNumberFormat="1" applyFont="1" applyBorder="1" applyAlignment="1" applyProtection="1">
      <alignment vertical="center" wrapText="1"/>
      <protection/>
    </xf>
    <xf numFmtId="165" fontId="13" fillId="3" borderId="49" xfId="0" applyNumberFormat="1" applyFont="1" applyFill="1" applyBorder="1" applyAlignment="1" applyProtection="1">
      <alignment horizontal="center" vertical="center"/>
      <protection/>
    </xf>
    <xf numFmtId="165" fontId="13" fillId="3" borderId="151" xfId="0" applyNumberFormat="1" applyFont="1" applyFill="1" applyBorder="1" applyAlignment="1" applyProtection="1">
      <alignment horizontal="center" vertical="center"/>
      <protection/>
    </xf>
    <xf numFmtId="165" fontId="13" fillId="3" borderId="50" xfId="0" applyNumberFormat="1" applyFont="1" applyFill="1" applyBorder="1" applyAlignment="1" applyProtection="1">
      <alignment horizontal="center" vertical="center"/>
      <protection/>
    </xf>
    <xf numFmtId="166" fontId="13" fillId="3" borderId="152" xfId="0" applyNumberFormat="1" applyFont="1" applyFill="1" applyBorder="1" applyAlignment="1">
      <alignment vertical="center"/>
    </xf>
    <xf numFmtId="166" fontId="25" fillId="3" borderId="49" xfId="0" applyNumberFormat="1" applyFont="1" applyFill="1" applyBorder="1" applyAlignment="1">
      <alignment vertical="center"/>
    </xf>
    <xf numFmtId="166" fontId="13" fillId="3" borderId="153" xfId="0" applyNumberFormat="1" applyFont="1" applyFill="1" applyBorder="1" applyAlignment="1">
      <alignment vertical="center"/>
    </xf>
    <xf numFmtId="166" fontId="13" fillId="3" borderId="154" xfId="0" applyNumberFormat="1" applyFont="1" applyFill="1" applyBorder="1" applyAlignment="1">
      <alignment vertical="center"/>
    </xf>
    <xf numFmtId="166" fontId="13" fillId="3" borderId="155" xfId="0" applyNumberFormat="1" applyFont="1" applyFill="1" applyBorder="1" applyAlignment="1">
      <alignment vertical="center"/>
    </xf>
    <xf numFmtId="166" fontId="13" fillId="3" borderId="156" xfId="0" applyNumberFormat="1" applyFont="1" applyFill="1" applyBorder="1" applyAlignment="1">
      <alignment vertical="center"/>
    </xf>
    <xf numFmtId="166" fontId="10" fillId="3" borderId="155" xfId="0" applyNumberFormat="1" applyFont="1" applyFill="1" applyBorder="1" applyAlignment="1">
      <alignment vertical="center"/>
    </xf>
    <xf numFmtId="165" fontId="10" fillId="0" borderId="132" xfId="0" applyNumberFormat="1" applyFont="1" applyBorder="1" applyAlignment="1" applyProtection="1">
      <alignment vertical="center" wrapText="1"/>
      <protection/>
    </xf>
    <xf numFmtId="166" fontId="10" fillId="0" borderId="0" xfId="0" applyNumberFormat="1" applyFont="1" applyAlignment="1">
      <alignment/>
    </xf>
    <xf numFmtId="166" fontId="10" fillId="0" borderId="99" xfId="0" applyNumberFormat="1" applyFont="1" applyBorder="1" applyAlignment="1">
      <alignment vertical="center"/>
    </xf>
    <xf numFmtId="165" fontId="13" fillId="0" borderId="40" xfId="0" applyNumberFormat="1" applyFont="1" applyBorder="1" applyAlignment="1" applyProtection="1">
      <alignment horizontal="center" vertical="center"/>
      <protection/>
    </xf>
    <xf numFmtId="165" fontId="10" fillId="0" borderId="148" xfId="0" applyNumberFormat="1" applyFont="1" applyBorder="1" applyAlignment="1" applyProtection="1">
      <alignment vertical="center" wrapText="1"/>
      <protection/>
    </xf>
    <xf numFmtId="166" fontId="10" fillId="0" borderId="108" xfId="0" applyNumberFormat="1" applyFont="1" applyBorder="1" applyAlignment="1">
      <alignment vertical="center"/>
    </xf>
    <xf numFmtId="165" fontId="13" fillId="0" borderId="157" xfId="0" applyNumberFormat="1" applyFont="1" applyBorder="1" applyAlignment="1" applyProtection="1">
      <alignment vertical="center" wrapText="1"/>
      <protection/>
    </xf>
    <xf numFmtId="166" fontId="25" fillId="3" borderId="18" xfId="0" applyNumberFormat="1" applyFont="1" applyFill="1" applyBorder="1" applyAlignment="1">
      <alignment vertical="center"/>
    </xf>
    <xf numFmtId="166" fontId="13" fillId="3" borderId="111" xfId="0" applyNumberFormat="1" applyFont="1" applyFill="1" applyBorder="1" applyAlignment="1">
      <alignment vertical="center"/>
    </xf>
    <xf numFmtId="166" fontId="10" fillId="3" borderId="112" xfId="0" applyNumberFormat="1" applyFont="1" applyFill="1" applyBorder="1" applyAlignment="1">
      <alignment vertical="center"/>
    </xf>
    <xf numFmtId="165" fontId="13" fillId="0" borderId="25" xfId="0" applyNumberFormat="1" applyFont="1" applyBorder="1" applyAlignment="1" applyProtection="1">
      <alignment horizontal="center" vertical="center"/>
      <protection/>
    </xf>
    <xf numFmtId="166" fontId="10" fillId="0" borderId="103" xfId="0" applyNumberFormat="1" applyFont="1" applyBorder="1" applyAlignment="1">
      <alignment vertical="center"/>
    </xf>
    <xf numFmtId="165" fontId="13" fillId="0" borderId="126" xfId="0" applyNumberFormat="1" applyFont="1" applyBorder="1" applyAlignment="1" applyProtection="1">
      <alignment vertical="center" wrapText="1"/>
      <protection/>
    </xf>
    <xf numFmtId="165" fontId="13" fillId="3" borderId="39" xfId="0" applyNumberFormat="1" applyFont="1" applyFill="1" applyBorder="1" applyAlignment="1" applyProtection="1">
      <alignment horizontal="center" vertical="center"/>
      <protection/>
    </xf>
    <xf numFmtId="165" fontId="13" fillId="3" borderId="114" xfId="0" applyNumberFormat="1" applyFont="1" applyFill="1" applyBorder="1" applyAlignment="1" applyProtection="1">
      <alignment horizontal="center" vertical="center"/>
      <protection/>
    </xf>
    <xf numFmtId="165" fontId="13" fillId="3" borderId="40" xfId="0" applyNumberFormat="1" applyFont="1" applyFill="1" applyBorder="1" applyAlignment="1" applyProtection="1">
      <alignment horizontal="center" vertical="center"/>
      <protection/>
    </xf>
    <xf numFmtId="166" fontId="13" fillId="3" borderId="41" xfId="0" applyNumberFormat="1" applyFont="1" applyFill="1" applyBorder="1" applyAlignment="1">
      <alignment vertical="center"/>
    </xf>
    <xf numFmtId="166" fontId="25" fillId="3" borderId="39" xfId="0" applyNumberFormat="1" applyFont="1" applyFill="1" applyBorder="1" applyAlignment="1">
      <alignment vertical="center"/>
    </xf>
    <xf numFmtId="166" fontId="13" fillId="3" borderId="135" xfId="0" applyNumberFormat="1" applyFont="1" applyFill="1" applyBorder="1" applyAlignment="1">
      <alignment vertical="center"/>
    </xf>
    <xf numFmtId="166" fontId="13" fillId="3" borderId="136" xfId="0" applyNumberFormat="1" applyFont="1" applyFill="1" applyBorder="1" applyAlignment="1">
      <alignment vertical="center"/>
    </xf>
    <xf numFmtId="166" fontId="13" fillId="3" borderId="137" xfId="0" applyNumberFormat="1" applyFont="1" applyFill="1" applyBorder="1" applyAlignment="1">
      <alignment vertical="center"/>
    </xf>
    <xf numFmtId="166" fontId="13" fillId="3" borderId="138" xfId="0" applyNumberFormat="1" applyFont="1" applyFill="1" applyBorder="1" applyAlignment="1">
      <alignment vertical="center"/>
    </xf>
    <xf numFmtId="166" fontId="10" fillId="3" borderId="137" xfId="0" applyNumberFormat="1" applyFont="1" applyFill="1" applyBorder="1" applyAlignment="1">
      <alignment vertical="center"/>
    </xf>
    <xf numFmtId="165" fontId="13" fillId="0" borderId="132" xfId="0" applyNumberFormat="1" applyFont="1" applyBorder="1" applyAlignment="1" applyProtection="1">
      <alignment vertical="center" wrapText="1"/>
      <protection/>
    </xf>
    <xf numFmtId="164" fontId="13" fillId="0" borderId="0" xfId="0" applyFont="1" applyFill="1" applyAlignment="1">
      <alignment/>
    </xf>
    <xf numFmtId="165" fontId="13" fillId="0" borderId="115" xfId="0" applyNumberFormat="1" applyFont="1" applyBorder="1" applyAlignment="1" applyProtection="1">
      <alignment vertical="center" wrapText="1"/>
      <protection/>
    </xf>
    <xf numFmtId="165" fontId="6" fillId="2" borderId="21" xfId="0" applyNumberFormat="1" applyFont="1" applyFill="1" applyBorder="1" applyAlignment="1" applyProtection="1">
      <alignment horizontal="left" vertical="center" wrapText="1"/>
      <protection/>
    </xf>
    <xf numFmtId="165" fontId="6" fillId="2" borderId="157" xfId="0" applyNumberFormat="1" applyFont="1" applyFill="1" applyBorder="1" applyAlignment="1" applyProtection="1">
      <alignment horizontal="center" vertical="center"/>
      <protection/>
    </xf>
    <xf numFmtId="165" fontId="6" fillId="2" borderId="21" xfId="0" applyNumberFormat="1" applyFont="1" applyFill="1" applyBorder="1" applyAlignment="1" applyProtection="1">
      <alignment horizontal="center" vertical="center"/>
      <protection/>
    </xf>
    <xf numFmtId="165" fontId="6" fillId="2" borderId="22" xfId="0" applyNumberFormat="1" applyFont="1" applyFill="1" applyBorder="1" applyAlignment="1" applyProtection="1">
      <alignment horizontal="center" vertical="center"/>
      <protection/>
    </xf>
    <xf numFmtId="166" fontId="25" fillId="2" borderId="21" xfId="0" applyNumberFormat="1" applyFont="1" applyFill="1" applyBorder="1" applyAlignment="1">
      <alignment vertical="center"/>
    </xf>
    <xf numFmtId="166" fontId="13" fillId="2" borderId="93" xfId="0" applyNumberFormat="1" applyFont="1" applyFill="1" applyBorder="1" applyAlignment="1">
      <alignment vertical="center"/>
    </xf>
    <xf numFmtId="166" fontId="13" fillId="2" borderId="94" xfId="0" applyNumberFormat="1" applyFont="1" applyFill="1" applyBorder="1" applyAlignment="1">
      <alignment vertical="center"/>
    </xf>
    <xf numFmtId="166" fontId="13" fillId="2" borderId="95" xfId="0" applyNumberFormat="1" applyFont="1" applyFill="1" applyBorder="1" applyAlignment="1">
      <alignment vertical="center"/>
    </xf>
    <xf numFmtId="166" fontId="13" fillId="2" borderId="96" xfId="0" applyNumberFormat="1" applyFont="1" applyFill="1" applyBorder="1" applyAlignment="1">
      <alignment vertical="center"/>
    </xf>
    <xf numFmtId="166" fontId="10" fillId="2" borderId="93" xfId="0" applyNumberFormat="1" applyFont="1" applyFill="1" applyBorder="1" applyAlignment="1">
      <alignment vertical="center"/>
    </xf>
    <xf numFmtId="166" fontId="10" fillId="2" borderId="95" xfId="0" applyNumberFormat="1" applyFont="1" applyFill="1" applyBorder="1" applyAlignment="1">
      <alignment vertical="center"/>
    </xf>
    <xf numFmtId="165" fontId="10" fillId="6" borderId="126" xfId="0" applyNumberFormat="1" applyFont="1" applyFill="1" applyBorder="1" applyAlignment="1" applyProtection="1">
      <alignment vertical="center" wrapText="1"/>
      <protection/>
    </xf>
    <xf numFmtId="165" fontId="13" fillId="6" borderId="12" xfId="0" applyNumberFormat="1" applyFont="1" applyFill="1" applyBorder="1" applyAlignment="1" applyProtection="1">
      <alignment horizontal="center" vertical="center"/>
      <protection/>
    </xf>
    <xf numFmtId="165" fontId="13" fillId="6" borderId="39" xfId="0" applyNumberFormat="1" applyFont="1" applyFill="1" applyBorder="1" applyAlignment="1" applyProtection="1">
      <alignment horizontal="center" vertical="center"/>
      <protection/>
    </xf>
    <xf numFmtId="165" fontId="13" fillId="6" borderId="40" xfId="0" applyNumberFormat="1" applyFont="1" applyFill="1" applyBorder="1" applyAlignment="1" applyProtection="1">
      <alignment horizontal="center" vertical="center"/>
      <protection/>
    </xf>
    <xf numFmtId="166" fontId="13" fillId="6" borderId="58" xfId="0" applyNumberFormat="1" applyFont="1" applyFill="1" applyBorder="1" applyAlignment="1">
      <alignment vertical="center"/>
    </xf>
    <xf numFmtId="166" fontId="25" fillId="6" borderId="124" xfId="0" applyNumberFormat="1" applyFont="1" applyFill="1" applyBorder="1" applyAlignment="1">
      <alignment vertical="center"/>
    </xf>
    <xf numFmtId="166" fontId="13" fillId="6" borderId="120" xfId="0" applyNumberFormat="1" applyFont="1" applyFill="1" applyBorder="1" applyAlignment="1">
      <alignment vertical="center"/>
    </xf>
    <xf numFmtId="166" fontId="13" fillId="6" borderId="146" xfId="0" applyNumberFormat="1" applyFont="1" applyFill="1" applyBorder="1" applyAlignment="1">
      <alignment vertical="center"/>
    </xf>
    <xf numFmtId="166" fontId="13" fillId="6" borderId="122" xfId="0" applyNumberFormat="1" applyFont="1" applyFill="1" applyBorder="1" applyAlignment="1">
      <alignment vertical="center"/>
    </xf>
    <xf numFmtId="166" fontId="13" fillId="6" borderId="123" xfId="0" applyNumberFormat="1" applyFont="1" applyFill="1" applyBorder="1" applyAlignment="1">
      <alignment vertical="center"/>
    </xf>
    <xf numFmtId="166" fontId="10" fillId="6" borderId="120" xfId="0" applyNumberFormat="1" applyFont="1" applyFill="1" applyBorder="1" applyAlignment="1">
      <alignment vertical="center"/>
    </xf>
    <xf numFmtId="166" fontId="10" fillId="6" borderId="122" xfId="0" applyNumberFormat="1" applyFont="1" applyFill="1" applyBorder="1" applyAlignment="1">
      <alignment vertical="center"/>
    </xf>
    <xf numFmtId="165" fontId="10" fillId="6" borderId="132" xfId="0" applyNumberFormat="1" applyFont="1" applyFill="1" applyBorder="1" applyAlignment="1" applyProtection="1">
      <alignment vertical="center" wrapText="1"/>
      <protection/>
    </xf>
    <xf numFmtId="166" fontId="13" fillId="6" borderId="47" xfId="0" applyNumberFormat="1" applyFont="1" applyFill="1" applyBorder="1" applyAlignment="1">
      <alignment vertical="center"/>
    </xf>
    <xf numFmtId="166" fontId="25" fillId="6" borderId="45" xfId="0" applyNumberFormat="1" applyFont="1" applyFill="1" applyBorder="1" applyAlignment="1">
      <alignment vertical="center"/>
    </xf>
    <xf numFmtId="166" fontId="13" fillId="6" borderId="97" xfId="0" applyNumberFormat="1" applyFont="1" applyFill="1" applyBorder="1" applyAlignment="1">
      <alignment vertical="center"/>
    </xf>
    <xf numFmtId="166" fontId="13" fillId="6" borderId="98" xfId="0" applyNumberFormat="1" applyFont="1" applyFill="1" applyBorder="1" applyAlignment="1">
      <alignment vertical="center"/>
    </xf>
    <xf numFmtId="166" fontId="13" fillId="6" borderId="99" xfId="0" applyNumberFormat="1" applyFont="1" applyFill="1" applyBorder="1" applyAlignment="1">
      <alignment vertical="center"/>
    </xf>
    <xf numFmtId="166" fontId="13" fillId="6" borderId="100" xfId="0" applyNumberFormat="1" applyFont="1" applyFill="1" applyBorder="1" applyAlignment="1">
      <alignment vertical="center"/>
    </xf>
    <xf numFmtId="166" fontId="10" fillId="6" borderId="97" xfId="0" applyNumberFormat="1" applyFont="1" applyFill="1" applyBorder="1" applyAlignment="1">
      <alignment vertical="center"/>
    </xf>
    <xf numFmtId="166" fontId="10" fillId="6" borderId="99" xfId="0" applyNumberFormat="1" applyFont="1" applyFill="1" applyBorder="1" applyAlignment="1">
      <alignment vertical="center"/>
    </xf>
    <xf numFmtId="165" fontId="10" fillId="6" borderId="148" xfId="0" applyNumberFormat="1" applyFont="1" applyFill="1" applyBorder="1" applyAlignment="1" applyProtection="1">
      <alignment vertical="center" wrapText="1"/>
      <protection/>
    </xf>
    <xf numFmtId="165" fontId="13" fillId="6" borderId="13" xfId="0" applyNumberFormat="1" applyFont="1" applyFill="1" applyBorder="1" applyAlignment="1" applyProtection="1">
      <alignment horizontal="center" vertical="center"/>
      <protection/>
    </xf>
    <xf numFmtId="166" fontId="13" fillId="6" borderId="27" xfId="0" applyNumberFormat="1" applyFont="1" applyFill="1" applyBorder="1" applyAlignment="1">
      <alignment vertical="center"/>
    </xf>
    <xf numFmtId="166" fontId="25" fillId="6" borderId="25" xfId="0" applyNumberFormat="1" applyFont="1" applyFill="1" applyBorder="1" applyAlignment="1">
      <alignment vertical="center"/>
    </xf>
    <xf numFmtId="166" fontId="13" fillId="6" borderId="101" xfId="0" applyNumberFormat="1" applyFont="1" applyFill="1" applyBorder="1" applyAlignment="1">
      <alignment vertical="center"/>
    </xf>
    <xf numFmtId="166" fontId="13" fillId="6" borderId="102" xfId="0" applyNumberFormat="1" applyFont="1" applyFill="1" applyBorder="1" applyAlignment="1">
      <alignment vertical="center"/>
    </xf>
    <xf numFmtId="166" fontId="13" fillId="6" borderId="103" xfId="0" applyNumberFormat="1" applyFont="1" applyFill="1" applyBorder="1" applyAlignment="1">
      <alignment vertical="center"/>
    </xf>
    <xf numFmtId="166" fontId="13" fillId="6" borderId="104" xfId="0" applyNumberFormat="1" applyFont="1" applyFill="1" applyBorder="1" applyAlignment="1">
      <alignment vertical="center"/>
    </xf>
    <xf numFmtId="166" fontId="10" fillId="6" borderId="101" xfId="0" applyNumberFormat="1" applyFont="1" applyFill="1" applyBorder="1" applyAlignment="1">
      <alignment vertical="center"/>
    </xf>
    <xf numFmtId="166" fontId="10" fillId="6" borderId="103" xfId="0" applyNumberFormat="1" applyFont="1" applyFill="1" applyBorder="1" applyAlignment="1">
      <alignment vertical="center"/>
    </xf>
    <xf numFmtId="165" fontId="6" fillId="0" borderId="89" xfId="0" applyNumberFormat="1" applyFont="1" applyFill="1" applyBorder="1" applyAlignment="1" applyProtection="1">
      <alignment horizontal="left" vertical="center" wrapText="1"/>
      <protection/>
    </xf>
    <xf numFmtId="165" fontId="6" fillId="0" borderId="89" xfId="0" applyNumberFormat="1" applyFont="1" applyFill="1" applyBorder="1" applyAlignment="1" applyProtection="1">
      <alignment horizontal="center" vertical="center"/>
      <protection/>
    </xf>
    <xf numFmtId="165" fontId="6" fillId="0" borderId="16" xfId="0" applyNumberFormat="1" applyFont="1" applyFill="1" applyBorder="1" applyAlignment="1" applyProtection="1">
      <alignment horizontal="center" vertical="center"/>
      <protection/>
    </xf>
    <xf numFmtId="165" fontId="6" fillId="0" borderId="17" xfId="0" applyNumberFormat="1" applyFont="1" applyFill="1" applyBorder="1" applyAlignment="1" applyProtection="1">
      <alignment horizontal="center" vertical="center"/>
      <protection/>
    </xf>
    <xf numFmtId="165" fontId="20" fillId="0" borderId="139" xfId="0" applyNumberFormat="1" applyFont="1" applyFill="1" applyBorder="1" applyAlignment="1" applyProtection="1">
      <alignment horizontal="left" vertical="center" wrapText="1"/>
      <protection/>
    </xf>
    <xf numFmtId="165" fontId="6" fillId="0" borderId="20" xfId="0" applyNumberFormat="1" applyFont="1" applyFill="1" applyBorder="1" applyAlignment="1" applyProtection="1">
      <alignment horizontal="center" vertical="center"/>
      <protection/>
    </xf>
    <xf numFmtId="166" fontId="13" fillId="0" borderId="19" xfId="0" applyNumberFormat="1" applyFont="1" applyFill="1" applyBorder="1" applyAlignment="1">
      <alignment vertical="center"/>
    </xf>
    <xf numFmtId="166" fontId="25" fillId="0" borderId="16" xfId="0" applyNumberFormat="1" applyFont="1" applyFill="1" applyBorder="1" applyAlignment="1">
      <alignment vertical="center"/>
    </xf>
    <xf numFmtId="166" fontId="13" fillId="0" borderId="70" xfId="0" applyNumberFormat="1" applyFont="1" applyFill="1" applyBorder="1" applyAlignment="1">
      <alignment vertical="center"/>
    </xf>
    <xf numFmtId="166" fontId="13" fillId="0" borderId="90" xfId="0" applyNumberFormat="1" applyFont="1" applyFill="1" applyBorder="1" applyAlignment="1">
      <alignment vertical="center"/>
    </xf>
    <xf numFmtId="166" fontId="13" fillId="0" borderId="91" xfId="0" applyNumberFormat="1" applyFont="1" applyFill="1" applyBorder="1" applyAlignment="1">
      <alignment vertical="center"/>
    </xf>
    <xf numFmtId="166" fontId="13" fillId="0" borderId="92" xfId="0" applyNumberFormat="1" applyFont="1" applyFill="1" applyBorder="1" applyAlignment="1">
      <alignment vertical="center"/>
    </xf>
    <xf numFmtId="165" fontId="25" fillId="2" borderId="51" xfId="0" applyNumberFormat="1" applyFont="1" applyFill="1" applyBorder="1" applyAlignment="1" applyProtection="1">
      <alignment horizontal="left" vertical="center" wrapText="1"/>
      <protection/>
    </xf>
    <xf numFmtId="165" fontId="10" fillId="0" borderId="0" xfId="0" applyNumberFormat="1" applyFont="1" applyBorder="1" applyAlignment="1" applyProtection="1">
      <alignment horizontal="center" vertical="center" textRotation="90" wrapText="1"/>
      <protection/>
    </xf>
    <xf numFmtId="165" fontId="6" fillId="0" borderId="0" xfId="0" applyNumberFormat="1" applyFont="1" applyFill="1" applyBorder="1" applyAlignment="1" applyProtection="1">
      <alignment horizontal="left" vertical="center" wrapText="1"/>
      <protection/>
    </xf>
    <xf numFmtId="165" fontId="5" fillId="0" borderId="0" xfId="0" applyNumberFormat="1" applyFont="1" applyFill="1" applyBorder="1" applyAlignment="1" applyProtection="1">
      <alignment vertical="center" wrapText="1"/>
      <protection/>
    </xf>
    <xf numFmtId="165" fontId="25" fillId="0" borderId="0" xfId="0" applyNumberFormat="1" applyFont="1" applyFill="1" applyBorder="1" applyAlignment="1" applyProtection="1">
      <alignment horizontal="center" vertical="center"/>
      <protection/>
    </xf>
    <xf numFmtId="166" fontId="6" fillId="0" borderId="0" xfId="0" applyNumberFormat="1" applyFont="1" applyFill="1" applyBorder="1" applyAlignment="1">
      <alignment vertical="center"/>
    </xf>
    <xf numFmtId="166" fontId="10" fillId="0" borderId="0" xfId="0" applyNumberFormat="1" applyFont="1" applyFill="1" applyBorder="1" applyAlignment="1">
      <alignment vertical="center"/>
    </xf>
    <xf numFmtId="165" fontId="13" fillId="0" borderId="17" xfId="0" applyNumberFormat="1" applyFont="1" applyBorder="1" applyAlignment="1" applyProtection="1">
      <alignment horizontal="center" vertical="center"/>
      <protection/>
    </xf>
    <xf numFmtId="165" fontId="13" fillId="0" borderId="132" xfId="0" applyNumberFormat="1" applyFont="1" applyBorder="1" applyAlignment="1" applyProtection="1">
      <alignment horizontal="left" vertical="center" wrapText="1"/>
      <protection/>
    </xf>
    <xf numFmtId="165" fontId="13" fillId="0" borderId="148" xfId="0" applyNumberFormat="1" applyFont="1" applyBorder="1" applyAlignment="1" applyProtection="1">
      <alignment vertical="center" wrapText="1"/>
      <protection/>
    </xf>
    <xf numFmtId="165" fontId="10" fillId="0" borderId="126" xfId="0" applyNumberFormat="1" applyFont="1" applyFill="1" applyBorder="1" applyAlignment="1" applyProtection="1">
      <alignment horizontal="left" vertical="center" wrapText="1"/>
      <protection/>
    </xf>
    <xf numFmtId="165" fontId="13" fillId="0" borderId="18" xfId="0" applyNumberFormat="1" applyFont="1" applyBorder="1" applyAlignment="1" applyProtection="1">
      <alignment horizontal="center" vertical="center"/>
      <protection/>
    </xf>
    <xf numFmtId="165" fontId="13" fillId="0" borderId="30" xfId="0" applyNumberFormat="1" applyFont="1" applyBorder="1" applyAlignment="1" applyProtection="1">
      <alignment horizontal="center" vertical="center"/>
      <protection/>
    </xf>
    <xf numFmtId="165" fontId="10" fillId="0" borderId="115" xfId="0" applyNumberFormat="1" applyFont="1" applyFill="1" applyBorder="1" applyAlignment="1" applyProtection="1">
      <alignment horizontal="left" vertical="center" wrapText="1"/>
      <protection/>
    </xf>
    <xf numFmtId="165" fontId="13" fillId="3" borderId="148" xfId="0" applyNumberFormat="1" applyFont="1" applyFill="1" applyBorder="1" applyAlignment="1" applyProtection="1">
      <alignment vertical="center" wrapText="1"/>
      <protection/>
    </xf>
    <xf numFmtId="165" fontId="13" fillId="3" borderId="148" xfId="0" applyNumberFormat="1" applyFont="1" applyFill="1" applyBorder="1" applyAlignment="1">
      <alignment horizontal="center" vertical="center"/>
    </xf>
    <xf numFmtId="165" fontId="13" fillId="3" borderId="148" xfId="0" applyNumberFormat="1" applyFont="1" applyFill="1" applyBorder="1" applyAlignment="1" applyProtection="1">
      <alignment horizontal="center" vertical="center"/>
      <protection/>
    </xf>
    <xf numFmtId="165" fontId="13" fillId="3" borderId="25" xfId="0" applyNumberFormat="1" applyFont="1" applyFill="1" applyBorder="1" applyAlignment="1" applyProtection="1">
      <alignment horizontal="center" vertical="center"/>
      <protection/>
    </xf>
    <xf numFmtId="165" fontId="13" fillId="3" borderId="26" xfId="0" applyNumberFormat="1" applyFont="1" applyFill="1" applyBorder="1" applyAlignment="1" applyProtection="1">
      <alignment horizontal="center" vertical="center"/>
      <protection/>
    </xf>
    <xf numFmtId="166" fontId="13" fillId="3" borderId="27" xfId="0" applyNumberFormat="1" applyFont="1" applyFill="1" applyBorder="1" applyAlignment="1">
      <alignment vertical="center"/>
    </xf>
    <xf numFmtId="166" fontId="25" fillId="3" borderId="25" xfId="0" applyNumberFormat="1" applyFont="1" applyFill="1" applyBorder="1" applyAlignment="1">
      <alignment vertical="center"/>
    </xf>
    <xf numFmtId="166" fontId="13" fillId="3" borderId="101" xfId="0" applyNumberFormat="1" applyFont="1" applyFill="1" applyBorder="1" applyAlignment="1">
      <alignment vertical="center"/>
    </xf>
    <xf numFmtId="166" fontId="13" fillId="3" borderId="102" xfId="0" applyNumberFormat="1" applyFont="1" applyFill="1" applyBorder="1" applyAlignment="1">
      <alignment vertical="center"/>
    </xf>
    <xf numFmtId="166" fontId="13" fillId="3" borderId="103" xfId="0" applyNumberFormat="1" applyFont="1" applyFill="1" applyBorder="1" applyAlignment="1">
      <alignment vertical="center"/>
    </xf>
    <xf numFmtId="166" fontId="13" fillId="3" borderId="104" xfId="0" applyNumberFormat="1" applyFont="1" applyFill="1" applyBorder="1" applyAlignment="1">
      <alignment vertical="center"/>
    </xf>
    <xf numFmtId="165" fontId="6" fillId="2" borderId="89" xfId="0" applyNumberFormat="1" applyFont="1" applyFill="1" applyBorder="1" applyAlignment="1" applyProtection="1">
      <alignment horizontal="left" vertical="center" wrapText="1"/>
      <protection/>
    </xf>
    <xf numFmtId="165" fontId="25" fillId="2" borderId="89" xfId="0" applyNumberFormat="1" applyFont="1" applyFill="1" applyBorder="1" applyAlignment="1" applyProtection="1">
      <alignment horizontal="center" vertical="center"/>
      <protection/>
    </xf>
    <xf numFmtId="165" fontId="25" fillId="2" borderId="16" xfId="0" applyNumberFormat="1" applyFont="1" applyFill="1" applyBorder="1" applyAlignment="1" applyProtection="1">
      <alignment horizontal="center" vertical="center"/>
      <protection/>
    </xf>
    <xf numFmtId="165" fontId="25" fillId="2" borderId="17" xfId="0" applyNumberFormat="1" applyFont="1" applyFill="1" applyBorder="1" applyAlignment="1" applyProtection="1">
      <alignment horizontal="center" vertical="center"/>
      <protection/>
    </xf>
    <xf numFmtId="165" fontId="25" fillId="2" borderId="16" xfId="0" applyNumberFormat="1" applyFont="1" applyFill="1" applyBorder="1" applyAlignment="1" applyProtection="1">
      <alignment horizontal="left" vertical="center" wrapText="1"/>
      <protection/>
    </xf>
    <xf numFmtId="166" fontId="13" fillId="8" borderId="19" xfId="0" applyNumberFormat="1" applyFont="1" applyFill="1" applyBorder="1" applyAlignment="1">
      <alignment vertical="center"/>
    </xf>
    <xf numFmtId="166" fontId="25" fillId="8" borderId="16" xfId="0" applyNumberFormat="1" applyFont="1" applyFill="1" applyBorder="1" applyAlignment="1">
      <alignment vertical="center"/>
    </xf>
    <xf numFmtId="165" fontId="6" fillId="3" borderId="126" xfId="0" applyNumberFormat="1" applyFont="1" applyFill="1" applyBorder="1" applyAlignment="1" applyProtection="1">
      <alignment horizontal="left" vertical="center" wrapText="1"/>
      <protection/>
    </xf>
    <xf numFmtId="166" fontId="13" fillId="3" borderId="39" xfId="0" applyNumberFormat="1" applyFont="1" applyFill="1" applyBorder="1" applyAlignment="1">
      <alignment vertical="center"/>
    </xf>
    <xf numFmtId="165" fontId="13" fillId="0" borderId="134" xfId="0" applyNumberFormat="1" applyFont="1" applyFill="1" applyBorder="1" applyAlignment="1" applyProtection="1">
      <alignment horizontal="left" vertical="center" wrapText="1"/>
      <protection/>
    </xf>
    <xf numFmtId="165" fontId="10" fillId="0" borderId="45" xfId="0" applyNumberFormat="1" applyFont="1" applyBorder="1" applyAlignment="1" applyProtection="1">
      <alignment vertical="center" wrapText="1"/>
      <protection/>
    </xf>
    <xf numFmtId="165" fontId="4" fillId="0" borderId="25" xfId="0" applyNumberFormat="1" applyFont="1" applyBorder="1" applyAlignment="1">
      <alignment horizontal="center" vertical="center"/>
    </xf>
    <xf numFmtId="165" fontId="13" fillId="0" borderId="28" xfId="0" applyNumberFormat="1" applyFont="1" applyFill="1" applyBorder="1" applyAlignment="1" applyProtection="1">
      <alignment horizontal="center" vertical="center"/>
      <protection/>
    </xf>
    <xf numFmtId="165" fontId="6" fillId="3" borderId="157" xfId="0" applyNumberFormat="1" applyFont="1" applyFill="1" applyBorder="1" applyAlignment="1" applyProtection="1">
      <alignment horizontal="left" vertical="center" wrapText="1"/>
      <protection/>
    </xf>
    <xf numFmtId="165" fontId="4" fillId="3" borderId="21" xfId="0" applyNumberFormat="1" applyFont="1" applyFill="1" applyBorder="1" applyAlignment="1">
      <alignment horizontal="center" vertical="center"/>
    </xf>
    <xf numFmtId="165" fontId="13" fillId="3" borderId="157" xfId="0" applyNumberFormat="1" applyFont="1" applyFill="1" applyBorder="1" applyAlignment="1" applyProtection="1">
      <alignment horizontal="center" vertical="center"/>
      <protection/>
    </xf>
    <xf numFmtId="165" fontId="10" fillId="0" borderId="105" xfId="0" applyNumberFormat="1" applyFont="1" applyBorder="1" applyAlignment="1" applyProtection="1">
      <alignment vertical="center" wrapText="1"/>
      <protection/>
    </xf>
    <xf numFmtId="165" fontId="34" fillId="0" borderId="16" xfId="0" applyNumberFormat="1" applyFont="1" applyFill="1" applyBorder="1" applyAlignment="1" applyProtection="1">
      <alignment horizontal="left" vertical="center" wrapText="1"/>
      <protection/>
    </xf>
    <xf numFmtId="165" fontId="8" fillId="0" borderId="89" xfId="0" applyNumberFormat="1" applyFont="1" applyBorder="1" applyAlignment="1">
      <alignment horizontal="center" vertical="center"/>
    </xf>
    <xf numFmtId="165" fontId="8" fillId="0" borderId="16" xfId="0" applyNumberFormat="1" applyFont="1" applyBorder="1" applyAlignment="1">
      <alignment horizontal="center" vertical="center"/>
    </xf>
    <xf numFmtId="165" fontId="8" fillId="0" borderId="17" xfId="0" applyNumberFormat="1" applyFont="1" applyBorder="1" applyAlignment="1">
      <alignment horizontal="center" vertical="center"/>
    </xf>
    <xf numFmtId="166" fontId="25" fillId="0" borderId="16" xfId="0" applyNumberFormat="1" applyFont="1" applyBorder="1" applyAlignment="1">
      <alignment vertical="center"/>
    </xf>
    <xf numFmtId="165" fontId="13" fillId="0" borderId="124" xfId="0" applyNumberFormat="1" applyFont="1" applyBorder="1" applyAlignment="1" applyProtection="1">
      <alignment horizontal="center" vertical="center"/>
      <protection/>
    </xf>
    <xf numFmtId="165" fontId="13" fillId="0" borderId="127" xfId="0" applyNumberFormat="1" applyFont="1" applyBorder="1" applyAlignment="1" applyProtection="1">
      <alignment horizontal="center" vertical="center"/>
      <protection/>
    </xf>
    <xf numFmtId="165" fontId="13" fillId="0" borderId="132" xfId="0" applyNumberFormat="1" applyFont="1" applyBorder="1" applyAlignment="1" applyProtection="1">
      <alignment vertical="top" wrapText="1"/>
      <protection/>
    </xf>
    <xf numFmtId="165" fontId="13" fillId="0" borderId="46" xfId="0" applyNumberFormat="1" applyFont="1" applyBorder="1" applyAlignment="1" applyProtection="1">
      <alignment horizontal="center" vertical="center"/>
      <protection/>
    </xf>
    <xf numFmtId="165" fontId="27" fillId="0" borderId="139" xfId="0" applyNumberFormat="1" applyFont="1" applyBorder="1" applyAlignment="1" applyProtection="1">
      <alignment vertical="center" wrapText="1"/>
      <protection/>
    </xf>
    <xf numFmtId="165" fontId="13" fillId="3" borderId="21" xfId="0" applyNumberFormat="1" applyFont="1" applyFill="1" applyBorder="1" applyAlignment="1">
      <alignment horizontal="center" vertical="center"/>
    </xf>
    <xf numFmtId="165" fontId="13" fillId="3" borderId="24" xfId="0" applyNumberFormat="1" applyFont="1" applyFill="1" applyBorder="1" applyAlignment="1" applyProtection="1">
      <alignment horizontal="center" vertical="center"/>
      <protection/>
    </xf>
    <xf numFmtId="165" fontId="10" fillId="0" borderId="132" xfId="0" applyNumberFormat="1" applyFont="1" applyFill="1" applyBorder="1" applyAlignment="1" applyProtection="1">
      <alignment vertical="center" wrapText="1"/>
      <protection/>
    </xf>
    <xf numFmtId="165" fontId="13" fillId="0" borderId="105" xfId="0" applyNumberFormat="1" applyFont="1" applyBorder="1" applyAlignment="1">
      <alignment horizontal="center" vertical="center"/>
    </xf>
    <xf numFmtId="165" fontId="13" fillId="0" borderId="124" xfId="0" applyNumberFormat="1" applyFont="1" applyFill="1" applyBorder="1" applyAlignment="1" applyProtection="1">
      <alignment horizontal="center" vertical="center"/>
      <protection/>
    </xf>
    <xf numFmtId="165" fontId="13" fillId="0" borderId="127" xfId="0" applyNumberFormat="1" applyFont="1" applyFill="1" applyBorder="1" applyAlignment="1" applyProtection="1">
      <alignment horizontal="center" vertical="center"/>
      <protection/>
    </xf>
    <xf numFmtId="165" fontId="25" fillId="2" borderId="18" xfId="0" applyNumberFormat="1" applyFont="1" applyFill="1" applyBorder="1" applyAlignment="1" applyProtection="1">
      <alignment horizontal="left" vertical="center" wrapText="1"/>
      <protection/>
    </xf>
    <xf numFmtId="165" fontId="25" fillId="2" borderId="139" xfId="0" applyNumberFormat="1" applyFont="1" applyFill="1" applyBorder="1" applyAlignment="1" applyProtection="1">
      <alignment horizontal="center" vertical="center"/>
      <protection/>
    </xf>
    <xf numFmtId="165" fontId="25" fillId="2" borderId="18" xfId="0" applyNumberFormat="1" applyFont="1" applyFill="1" applyBorder="1" applyAlignment="1" applyProtection="1">
      <alignment horizontal="center" vertical="center"/>
      <protection/>
    </xf>
    <xf numFmtId="165" fontId="25" fillId="2" borderId="43" xfId="0" applyNumberFormat="1" applyFont="1" applyFill="1" applyBorder="1" applyAlignment="1" applyProtection="1">
      <alignment horizontal="center" vertical="center"/>
      <protection/>
    </xf>
    <xf numFmtId="166" fontId="13" fillId="2" borderId="29" xfId="0" applyNumberFormat="1" applyFont="1" applyFill="1" applyBorder="1" applyAlignment="1">
      <alignment vertical="center"/>
    </xf>
    <xf numFmtId="166" fontId="25" fillId="2" borderId="18" xfId="0" applyNumberFormat="1" applyFont="1" applyFill="1" applyBorder="1" applyAlignment="1">
      <alignment vertical="center"/>
    </xf>
    <xf numFmtId="166" fontId="13" fillId="2" borderId="110" xfId="0" applyNumberFormat="1" applyFont="1" applyFill="1" applyBorder="1" applyAlignment="1">
      <alignment vertical="center"/>
    </xf>
    <xf numFmtId="166" fontId="13" fillId="2" borderId="111" xfId="0" applyNumberFormat="1" applyFont="1" applyFill="1" applyBorder="1" applyAlignment="1">
      <alignment vertical="center"/>
    </xf>
    <xf numFmtId="166" fontId="13" fillId="2" borderId="112" xfId="0" applyNumberFormat="1" applyFont="1" applyFill="1" applyBorder="1" applyAlignment="1">
      <alignment vertical="center"/>
    </xf>
    <xf numFmtId="166" fontId="13" fillId="2" borderId="113" xfId="0" applyNumberFormat="1" applyFont="1" applyFill="1" applyBorder="1" applyAlignment="1">
      <alignment vertical="center"/>
    </xf>
    <xf numFmtId="165" fontId="25" fillId="0" borderId="116" xfId="0" applyNumberFormat="1" applyFont="1" applyFill="1" applyBorder="1" applyAlignment="1" applyProtection="1">
      <alignment horizontal="left" vertical="center" wrapText="1"/>
      <protection/>
    </xf>
    <xf numFmtId="165" fontId="13" fillId="0" borderId="116" xfId="0" applyNumberFormat="1" applyFont="1" applyFill="1" applyBorder="1" applyAlignment="1" applyProtection="1">
      <alignment vertical="center" wrapText="1"/>
      <protection/>
    </xf>
    <xf numFmtId="165" fontId="25" fillId="0" borderId="116" xfId="0" applyNumberFormat="1" applyFont="1" applyFill="1" applyBorder="1" applyAlignment="1" applyProtection="1">
      <alignment horizontal="center" vertical="center"/>
      <protection/>
    </xf>
    <xf numFmtId="165" fontId="25" fillId="2" borderId="116" xfId="0" applyNumberFormat="1" applyFont="1" applyFill="1" applyBorder="1" applyAlignment="1" applyProtection="1">
      <alignment horizontal="center" vertical="center"/>
      <protection/>
    </xf>
    <xf numFmtId="165" fontId="13" fillId="0" borderId="43" xfId="0" applyNumberFormat="1" applyFont="1" applyFill="1" applyBorder="1" applyAlignment="1" applyProtection="1">
      <alignment vertical="center" textRotation="90" wrapText="1"/>
      <protection/>
    </xf>
    <xf numFmtId="165" fontId="13" fillId="0" borderId="21" xfId="0" applyNumberFormat="1" applyFont="1" applyBorder="1" applyAlignment="1" applyProtection="1">
      <alignment vertical="center" wrapText="1"/>
      <protection/>
    </xf>
    <xf numFmtId="166" fontId="25" fillId="3" borderId="45" xfId="0" applyNumberFormat="1" applyFont="1" applyFill="1" applyBorder="1" applyAlignment="1">
      <alignment vertical="center"/>
    </xf>
    <xf numFmtId="166" fontId="13" fillId="3" borderId="98" xfId="0" applyNumberFormat="1" applyFont="1" applyFill="1" applyBorder="1" applyAlignment="1">
      <alignment vertical="center"/>
    </xf>
    <xf numFmtId="165" fontId="13" fillId="0" borderId="45" xfId="0" applyNumberFormat="1" applyFont="1" applyBorder="1" applyAlignment="1" applyProtection="1">
      <alignment horizontal="left" vertical="center" wrapText="1"/>
      <protection/>
    </xf>
    <xf numFmtId="165" fontId="13" fillId="7" borderId="16" xfId="0" applyNumberFormat="1" applyFont="1" applyFill="1" applyBorder="1" applyAlignment="1" applyProtection="1">
      <alignment vertical="center" wrapText="1"/>
      <protection/>
    </xf>
    <xf numFmtId="165" fontId="13" fillId="0" borderId="51" xfId="0" applyNumberFormat="1" applyFont="1" applyBorder="1" applyAlignment="1" applyProtection="1">
      <alignment vertical="center" wrapText="1"/>
      <protection/>
    </xf>
    <xf numFmtId="165" fontId="4" fillId="0" borderId="51" xfId="0" applyNumberFormat="1" applyFont="1" applyBorder="1" applyAlignment="1">
      <alignment horizontal="center" vertical="center"/>
    </xf>
    <xf numFmtId="165" fontId="13" fillId="0" borderId="51" xfId="0" applyNumberFormat="1" applyFont="1" applyFill="1" applyBorder="1" applyAlignment="1" applyProtection="1">
      <alignment horizontal="center" vertical="center"/>
      <protection/>
    </xf>
    <xf numFmtId="165" fontId="13" fillId="0" borderId="51" xfId="0" applyNumberFormat="1" applyFont="1" applyBorder="1" applyAlignment="1" applyProtection="1">
      <alignment horizontal="center" vertical="center"/>
      <protection/>
    </xf>
    <xf numFmtId="165" fontId="13" fillId="0" borderId="52" xfId="0" applyNumberFormat="1" applyFont="1" applyBorder="1" applyAlignment="1" applyProtection="1">
      <alignment horizontal="center" vertical="center"/>
      <protection/>
    </xf>
    <xf numFmtId="166" fontId="13" fillId="0" borderId="4" xfId="0" applyNumberFormat="1" applyFont="1" applyBorder="1" applyAlignment="1">
      <alignment vertical="center"/>
    </xf>
    <xf numFmtId="166" fontId="25" fillId="0" borderId="51" xfId="0" applyNumberFormat="1" applyFont="1" applyBorder="1" applyAlignment="1">
      <alignment vertical="center"/>
    </xf>
    <xf numFmtId="166" fontId="13" fillId="0" borderId="71" xfId="0" applyNumberFormat="1" applyFont="1" applyBorder="1" applyAlignment="1">
      <alignment vertical="center"/>
    </xf>
    <xf numFmtId="166" fontId="13" fillId="0" borderId="150" xfId="0" applyNumberFormat="1" applyFont="1" applyBorder="1" applyAlignment="1">
      <alignment vertical="center"/>
    </xf>
    <xf numFmtId="166" fontId="13" fillId="0" borderId="73" xfId="0" applyNumberFormat="1" applyFont="1" applyBorder="1" applyAlignment="1">
      <alignment vertical="center"/>
    </xf>
    <xf numFmtId="166" fontId="13" fillId="0" borderId="72" xfId="0" applyNumberFormat="1" applyFont="1" applyBorder="1" applyAlignment="1">
      <alignment vertical="center"/>
    </xf>
    <xf numFmtId="165" fontId="5" fillId="0" borderId="116" xfId="0" applyNumberFormat="1" applyFont="1" applyFill="1" applyBorder="1" applyAlignment="1" applyProtection="1">
      <alignment vertical="center" wrapText="1"/>
      <protection/>
    </xf>
    <xf numFmtId="165" fontId="4" fillId="0" borderId="116" xfId="0" applyNumberFormat="1" applyFont="1" applyFill="1" applyBorder="1" applyAlignment="1">
      <alignment horizontal="center" vertical="center"/>
    </xf>
    <xf numFmtId="166" fontId="13" fillId="0" borderId="116" xfId="0" applyNumberFormat="1" applyFont="1" applyFill="1" applyBorder="1" applyAlignment="1">
      <alignment vertical="center"/>
    </xf>
    <xf numFmtId="166" fontId="25" fillId="0" borderId="116" xfId="0" applyNumberFormat="1" applyFont="1" applyFill="1" applyBorder="1" applyAlignment="1">
      <alignment vertical="center"/>
    </xf>
    <xf numFmtId="166" fontId="13" fillId="2" borderId="7" xfId="0" applyNumberFormat="1" applyFont="1" applyFill="1" applyBorder="1" applyAlignment="1">
      <alignment vertical="center"/>
    </xf>
    <xf numFmtId="165" fontId="25" fillId="7" borderId="35" xfId="0" applyNumberFormat="1" applyFont="1" applyFill="1" applyBorder="1" applyAlignment="1" applyProtection="1">
      <alignment horizontal="center" vertical="center"/>
      <protection/>
    </xf>
    <xf numFmtId="165" fontId="6" fillId="7" borderId="35" xfId="0" applyNumberFormat="1" applyFont="1" applyFill="1" applyBorder="1" applyAlignment="1" applyProtection="1">
      <alignment horizontal="center" vertical="center"/>
      <protection/>
    </xf>
    <xf numFmtId="165" fontId="5" fillId="3" borderId="89" xfId="0" applyNumberFormat="1" applyFont="1" applyFill="1" applyBorder="1" applyAlignment="1" applyProtection="1">
      <alignment horizontal="center" vertical="center"/>
      <protection/>
    </xf>
    <xf numFmtId="165" fontId="20" fillId="0" borderId="124" xfId="0" applyNumberFormat="1" applyFont="1" applyBorder="1" applyAlignment="1" applyProtection="1">
      <alignment vertical="center" wrapText="1"/>
      <protection/>
    </xf>
    <xf numFmtId="166" fontId="25" fillId="0" borderId="124" xfId="0" applyNumberFormat="1" applyFont="1" applyBorder="1" applyAlignment="1">
      <alignment vertical="center"/>
    </xf>
    <xf numFmtId="166" fontId="13" fillId="0" borderId="146" xfId="0" applyNumberFormat="1" applyFont="1" applyBorder="1" applyAlignment="1">
      <alignment vertical="center"/>
    </xf>
    <xf numFmtId="165" fontId="13" fillId="0" borderId="105" xfId="0" applyNumberFormat="1" applyFont="1" applyBorder="1" applyAlignment="1" applyProtection="1">
      <alignment vertical="center" wrapText="1"/>
      <protection/>
    </xf>
    <xf numFmtId="165" fontId="13" fillId="0" borderId="16" xfId="0" applyNumberFormat="1" applyFont="1" applyBorder="1" applyAlignment="1" applyProtection="1">
      <alignment vertical="center" wrapText="1"/>
      <protection/>
    </xf>
    <xf numFmtId="165" fontId="13" fillId="0" borderId="89" xfId="0" applyNumberFormat="1" applyFont="1" applyBorder="1" applyAlignment="1" applyProtection="1">
      <alignment horizontal="center" vertical="center"/>
      <protection/>
    </xf>
    <xf numFmtId="164" fontId="10" fillId="0" borderId="16" xfId="0" applyFont="1" applyBorder="1" applyAlignment="1">
      <alignment horizontal="center" vertical="center" textRotation="90" wrapText="1"/>
    </xf>
    <xf numFmtId="165" fontId="13" fillId="0" borderId="12" xfId="0" applyNumberFormat="1" applyFont="1" applyBorder="1" applyAlignment="1">
      <alignment horizontal="center" vertical="center"/>
    </xf>
    <xf numFmtId="165" fontId="10" fillId="0" borderId="25" xfId="0" applyNumberFormat="1" applyFont="1" applyBorder="1" applyAlignment="1" applyProtection="1">
      <alignment vertical="center" wrapText="1"/>
      <protection/>
    </xf>
    <xf numFmtId="165" fontId="13" fillId="0" borderId="26" xfId="0" applyNumberFormat="1" applyFont="1" applyBorder="1" applyAlignment="1" applyProtection="1">
      <alignment horizontal="center" vertical="center"/>
      <protection/>
    </xf>
    <xf numFmtId="164" fontId="0" fillId="0" borderId="0" xfId="0" applyFill="1" applyBorder="1" applyAlignment="1">
      <alignment vertical="center" wrapText="1"/>
    </xf>
    <xf numFmtId="165" fontId="13" fillId="0" borderId="0" xfId="0" applyNumberFormat="1" applyFont="1" applyFill="1" applyBorder="1" applyAlignment="1" applyProtection="1">
      <alignment vertical="center" wrapText="1"/>
      <protection/>
    </xf>
    <xf numFmtId="165" fontId="0" fillId="0" borderId="0" xfId="0" applyNumberFormat="1" applyFill="1" applyBorder="1" applyAlignment="1">
      <alignment horizontal="center" vertical="center"/>
    </xf>
    <xf numFmtId="165" fontId="13" fillId="0" borderId="0" xfId="0" applyNumberFormat="1" applyFont="1" applyFill="1" applyBorder="1" applyAlignment="1" applyProtection="1">
      <alignment horizontal="center" vertical="center"/>
      <protection/>
    </xf>
    <xf numFmtId="166" fontId="4" fillId="0" borderId="0" xfId="0" applyNumberFormat="1" applyFont="1" applyBorder="1" applyAlignment="1">
      <alignment vertical="center"/>
    </xf>
    <xf numFmtId="165" fontId="13" fillId="7" borderId="35" xfId="0" applyNumberFormat="1" applyFont="1" applyFill="1" applyBorder="1" applyAlignment="1" applyProtection="1">
      <alignment horizontal="center" vertical="center"/>
      <protection/>
    </xf>
    <xf numFmtId="165" fontId="13" fillId="7" borderId="17" xfId="0" applyNumberFormat="1" applyFont="1" applyFill="1" applyBorder="1" applyAlignment="1" applyProtection="1">
      <alignment horizontal="center" vertical="center"/>
      <protection/>
    </xf>
    <xf numFmtId="165" fontId="13" fillId="7" borderId="16" xfId="0" applyNumberFormat="1" applyFont="1" applyFill="1" applyBorder="1" applyAlignment="1" applyProtection="1">
      <alignment horizontal="center" vertical="center"/>
      <protection/>
    </xf>
    <xf numFmtId="165" fontId="13" fillId="0" borderId="25" xfId="0" applyNumberFormat="1" applyFont="1" applyBorder="1" applyAlignment="1" applyProtection="1">
      <alignment vertical="center" wrapText="1"/>
      <protection/>
    </xf>
    <xf numFmtId="165" fontId="10" fillId="7" borderId="35" xfId="0" applyNumberFormat="1" applyFont="1" applyFill="1" applyBorder="1" applyAlignment="1" applyProtection="1">
      <alignment horizontal="center" vertical="center"/>
      <protection/>
    </xf>
    <xf numFmtId="165" fontId="10" fillId="7" borderId="17" xfId="0" applyNumberFormat="1" applyFont="1" applyFill="1" applyBorder="1" applyAlignment="1" applyProtection="1">
      <alignment horizontal="center" vertical="center"/>
      <protection/>
    </xf>
    <xf numFmtId="165" fontId="10" fillId="0" borderId="16" xfId="0" applyNumberFormat="1" applyFont="1" applyBorder="1" applyAlignment="1" applyProtection="1">
      <alignment horizontal="center" vertical="center"/>
      <protection/>
    </xf>
    <xf numFmtId="165" fontId="13" fillId="0" borderId="22" xfId="0" applyNumberFormat="1" applyFont="1" applyFill="1" applyBorder="1" applyAlignment="1" applyProtection="1">
      <alignment horizontal="center" vertical="center"/>
      <protection/>
    </xf>
    <xf numFmtId="165" fontId="13" fillId="0" borderId="25" xfId="0" applyNumberFormat="1" applyFont="1" applyFill="1" applyBorder="1" applyAlignment="1" applyProtection="1">
      <alignment horizontal="center" vertical="center"/>
      <protection/>
    </xf>
    <xf numFmtId="165" fontId="13" fillId="0" borderId="26" xfId="0" applyNumberFormat="1" applyFont="1" applyFill="1" applyBorder="1" applyAlignment="1" applyProtection="1">
      <alignment horizontal="center" vertical="center"/>
      <protection/>
    </xf>
    <xf numFmtId="164" fontId="27" fillId="0" borderId="17" xfId="0" applyFont="1" applyBorder="1" applyAlignment="1">
      <alignment vertical="center" wrapText="1"/>
    </xf>
    <xf numFmtId="165" fontId="13" fillId="0" borderId="17" xfId="0" applyNumberFormat="1" applyFont="1" applyFill="1" applyBorder="1" applyAlignment="1" applyProtection="1">
      <alignment horizontal="center" vertical="center"/>
      <protection/>
    </xf>
    <xf numFmtId="165" fontId="10" fillId="0" borderId="16" xfId="0" applyNumberFormat="1" applyFont="1" applyFill="1" applyBorder="1" applyAlignment="1" applyProtection="1">
      <alignment vertical="center" wrapText="1"/>
      <protection/>
    </xf>
    <xf numFmtId="165" fontId="10" fillId="7" borderId="16" xfId="0" applyNumberFormat="1" applyFont="1" applyFill="1" applyBorder="1" applyAlignment="1" applyProtection="1">
      <alignment horizontal="center" vertical="center"/>
      <protection/>
    </xf>
    <xf numFmtId="165" fontId="10" fillId="0" borderId="18" xfId="0" applyNumberFormat="1" applyFont="1" applyFill="1" applyBorder="1" applyAlignment="1" applyProtection="1">
      <alignment vertical="center" wrapText="1"/>
      <protection/>
    </xf>
    <xf numFmtId="165" fontId="10" fillId="0" borderId="18" xfId="0" applyNumberFormat="1" applyFont="1" applyBorder="1" applyAlignment="1" applyProtection="1">
      <alignment horizontal="center" vertical="center"/>
      <protection/>
    </xf>
    <xf numFmtId="165" fontId="10" fillId="0" borderId="18" xfId="0" applyNumberFormat="1" applyFont="1" applyFill="1" applyBorder="1" applyAlignment="1" applyProtection="1">
      <alignment horizontal="center" vertical="center"/>
      <protection/>
    </xf>
    <xf numFmtId="165" fontId="13" fillId="0" borderId="43" xfId="0" applyNumberFormat="1" applyFont="1" applyFill="1" applyBorder="1" applyAlignment="1" applyProtection="1">
      <alignment horizontal="center" vertical="center"/>
      <protection/>
    </xf>
    <xf numFmtId="165" fontId="10" fillId="0" borderId="45" xfId="0" applyNumberFormat="1" applyFont="1" applyBorder="1" applyAlignment="1" applyProtection="1">
      <alignment horizontal="center" vertical="center"/>
      <protection/>
    </xf>
    <xf numFmtId="165" fontId="10" fillId="0" borderId="45" xfId="0" applyNumberFormat="1" applyFont="1" applyFill="1" applyBorder="1" applyAlignment="1" applyProtection="1">
      <alignment horizontal="center" vertical="center"/>
      <protection/>
    </xf>
    <xf numFmtId="165" fontId="13" fillId="3" borderId="18" xfId="0" applyNumberFormat="1" applyFont="1" applyFill="1" applyBorder="1" applyAlignment="1" applyProtection="1">
      <alignment vertical="center" wrapText="1"/>
      <protection/>
    </xf>
    <xf numFmtId="165" fontId="10" fillId="3" borderId="139" xfId="0" applyNumberFormat="1" applyFont="1" applyFill="1" applyBorder="1" applyAlignment="1" applyProtection="1">
      <alignment horizontal="center" vertical="center"/>
      <protection/>
    </xf>
    <xf numFmtId="165" fontId="10" fillId="3" borderId="21" xfId="0" applyNumberFormat="1" applyFont="1" applyFill="1" applyBorder="1" applyAlignment="1" applyProtection="1">
      <alignment horizontal="center" vertical="center"/>
      <protection/>
    </xf>
    <xf numFmtId="165" fontId="10" fillId="0" borderId="25" xfId="0" applyNumberFormat="1" applyFont="1" applyFill="1" applyBorder="1" applyAlignment="1" applyProtection="1">
      <alignment horizontal="center" vertical="center"/>
      <protection/>
    </xf>
    <xf numFmtId="165" fontId="10" fillId="0" borderId="25" xfId="0" applyNumberFormat="1" applyFont="1" applyBorder="1" applyAlignment="1" applyProtection="1">
      <alignment horizontal="center" vertical="center"/>
      <protection/>
    </xf>
    <xf numFmtId="165" fontId="13" fillId="0" borderId="39" xfId="0" applyNumberFormat="1" applyFont="1" applyFill="1" applyBorder="1" applyAlignment="1" applyProtection="1">
      <alignment horizontal="center" vertical="center"/>
      <protection/>
    </xf>
    <xf numFmtId="165" fontId="13" fillId="0" borderId="39" xfId="0" applyNumberFormat="1" applyFont="1" applyFill="1" applyBorder="1" applyAlignment="1" applyProtection="1">
      <alignment vertical="center" wrapText="1"/>
      <protection/>
    </xf>
    <xf numFmtId="165" fontId="13" fillId="0" borderId="13" xfId="0" applyNumberFormat="1" applyFont="1" applyBorder="1" applyAlignment="1">
      <alignment horizontal="center" vertical="center"/>
    </xf>
    <xf numFmtId="165" fontId="10" fillId="0" borderId="16" xfId="0" applyNumberFormat="1" applyFont="1" applyFill="1" applyBorder="1" applyAlignment="1" applyProtection="1">
      <alignment horizontal="left" vertical="center" wrapText="1"/>
      <protection/>
    </xf>
    <xf numFmtId="165" fontId="10" fillId="0" borderId="35" xfId="0" applyNumberFormat="1" applyFont="1" applyBorder="1" applyAlignment="1">
      <alignment horizontal="center" vertical="center"/>
    </xf>
    <xf numFmtId="165" fontId="10" fillId="0" borderId="17" xfId="0" applyNumberFormat="1" applyFont="1" applyBorder="1" applyAlignment="1">
      <alignment horizontal="center" vertical="center"/>
    </xf>
    <xf numFmtId="165" fontId="13" fillId="0" borderId="17" xfId="0" applyNumberFormat="1" applyFont="1" applyBorder="1" applyAlignment="1">
      <alignment horizontal="center" vertical="center"/>
    </xf>
    <xf numFmtId="165" fontId="13" fillId="0" borderId="16" xfId="0" applyNumberFormat="1" applyFont="1" applyFill="1" applyBorder="1" applyAlignment="1" applyProtection="1">
      <alignment vertical="center" wrapText="1"/>
      <protection/>
    </xf>
    <xf numFmtId="165" fontId="27" fillId="7" borderId="16" xfId="0" applyNumberFormat="1" applyFont="1" applyFill="1" applyBorder="1" applyAlignment="1" applyProtection="1">
      <alignment horizontal="left" vertical="center" wrapText="1"/>
      <protection/>
    </xf>
    <xf numFmtId="165" fontId="13" fillId="0" borderId="51" xfId="0" applyNumberFormat="1" applyFont="1" applyFill="1" applyBorder="1" applyAlignment="1" applyProtection="1">
      <alignment vertical="center" wrapText="1"/>
      <protection/>
    </xf>
    <xf numFmtId="165" fontId="13" fillId="0" borderId="52" xfId="0" applyNumberFormat="1" applyFont="1" applyFill="1" applyBorder="1" applyAlignment="1" applyProtection="1">
      <alignment horizontal="center" vertical="center"/>
      <protection/>
    </xf>
    <xf numFmtId="165" fontId="10" fillId="0" borderId="116" xfId="0" applyNumberFormat="1" applyFont="1" applyFill="1" applyBorder="1" applyAlignment="1">
      <alignment horizontal="center" vertical="center"/>
    </xf>
    <xf numFmtId="165" fontId="6" fillId="2" borderId="74" xfId="0" applyNumberFormat="1" applyFont="1" applyFill="1" applyBorder="1" applyAlignment="1" applyProtection="1">
      <alignment horizontal="center" vertical="center"/>
      <protection/>
    </xf>
    <xf numFmtId="165" fontId="6" fillId="2" borderId="2" xfId="0" applyNumberFormat="1" applyFont="1" applyFill="1" applyBorder="1" applyAlignment="1" applyProtection="1">
      <alignment horizontal="center" vertical="center"/>
      <protection/>
    </xf>
    <xf numFmtId="165" fontId="10" fillId="2" borderId="79" xfId="0" applyNumberFormat="1" applyFont="1" applyFill="1" applyBorder="1" applyAlignment="1" applyProtection="1">
      <alignment horizontal="center" vertical="center"/>
      <protection/>
    </xf>
    <xf numFmtId="165" fontId="6" fillId="2" borderId="79" xfId="0" applyNumberFormat="1" applyFont="1" applyFill="1" applyBorder="1" applyAlignment="1" applyProtection="1">
      <alignment horizontal="center" vertical="center"/>
      <protection/>
    </xf>
    <xf numFmtId="165" fontId="6" fillId="2" borderId="8" xfId="0" applyNumberFormat="1" applyFont="1" applyFill="1" applyBorder="1" applyAlignment="1" applyProtection="1">
      <alignment horizontal="center" vertical="center"/>
      <protection/>
    </xf>
    <xf numFmtId="169" fontId="10" fillId="2" borderId="10" xfId="0" applyNumberFormat="1" applyFont="1" applyFill="1" applyBorder="1" applyAlignment="1">
      <alignment vertical="center"/>
    </xf>
    <xf numFmtId="165" fontId="27" fillId="3" borderId="12" xfId="0" applyNumberFormat="1" applyFont="1" applyFill="1" applyBorder="1" applyAlignment="1" applyProtection="1">
      <alignment vertical="center" wrapText="1"/>
      <protection/>
    </xf>
    <xf numFmtId="165" fontId="10" fillId="3" borderId="84" xfId="0" applyNumberFormat="1" applyFont="1" applyFill="1" applyBorder="1" applyAlignment="1" applyProtection="1">
      <alignment horizontal="center" vertical="center"/>
      <protection/>
    </xf>
    <xf numFmtId="165" fontId="10" fillId="3" borderId="13" xfId="0" applyNumberFormat="1" applyFont="1" applyFill="1" applyBorder="1" applyAlignment="1" applyProtection="1">
      <alignment horizontal="center" vertical="center"/>
      <protection/>
    </xf>
    <xf numFmtId="165" fontId="13" fillId="3" borderId="12" xfId="0" applyNumberFormat="1" applyFont="1" applyFill="1" applyBorder="1" applyAlignment="1" applyProtection="1">
      <alignment horizontal="center" vertical="center"/>
      <protection/>
    </xf>
    <xf numFmtId="165" fontId="13" fillId="3" borderId="13" xfId="0" applyNumberFormat="1" applyFont="1" applyFill="1" applyBorder="1" applyAlignment="1" applyProtection="1">
      <alignment horizontal="center" vertical="center"/>
      <protection/>
    </xf>
    <xf numFmtId="166" fontId="13" fillId="3" borderId="14" xfId="0" applyNumberFormat="1" applyFont="1" applyFill="1" applyBorder="1" applyAlignment="1">
      <alignment vertical="center"/>
    </xf>
    <xf numFmtId="166" fontId="25" fillId="3" borderId="12" xfId="0" applyNumberFormat="1" applyFont="1" applyFill="1" applyBorder="1" applyAlignment="1">
      <alignment vertical="center"/>
    </xf>
    <xf numFmtId="166" fontId="13" fillId="3" borderId="85" xfId="0" applyNumberFormat="1" applyFont="1" applyFill="1" applyBorder="1" applyAlignment="1">
      <alignment vertical="center"/>
    </xf>
    <xf numFmtId="166" fontId="13" fillId="3" borderId="86" xfId="0" applyNumberFormat="1" applyFont="1" applyFill="1" applyBorder="1" applyAlignment="1">
      <alignment vertical="center"/>
    </xf>
    <xf numFmtId="166" fontId="13" fillId="3" borderId="87" xfId="0" applyNumberFormat="1" applyFont="1" applyFill="1" applyBorder="1" applyAlignment="1">
      <alignment vertical="center"/>
    </xf>
    <xf numFmtId="166" fontId="13" fillId="3" borderId="88" xfId="0" applyNumberFormat="1" applyFont="1" applyFill="1" applyBorder="1" applyAlignment="1">
      <alignment vertical="center"/>
    </xf>
    <xf numFmtId="165" fontId="10" fillId="0" borderId="158" xfId="0" applyNumberFormat="1" applyFont="1" applyFill="1" applyBorder="1" applyAlignment="1" applyProtection="1">
      <alignment horizontal="center" vertical="center"/>
      <protection/>
    </xf>
    <xf numFmtId="165" fontId="10" fillId="0" borderId="55" xfId="0" applyNumberFormat="1" applyFont="1" applyFill="1" applyBorder="1" applyAlignment="1" applyProtection="1">
      <alignment horizontal="center" vertical="center"/>
      <protection/>
    </xf>
    <xf numFmtId="165" fontId="13" fillId="0" borderId="54" xfId="0" applyNumberFormat="1" applyFont="1" applyFill="1" applyBorder="1" applyAlignment="1" applyProtection="1">
      <alignment horizontal="center" vertical="center"/>
      <protection/>
    </xf>
    <xf numFmtId="165" fontId="13" fillId="0" borderId="55" xfId="0" applyNumberFormat="1" applyFont="1" applyFill="1" applyBorder="1" applyAlignment="1" applyProtection="1">
      <alignment horizontal="center" vertical="center"/>
      <protection/>
    </xf>
    <xf numFmtId="166" fontId="13" fillId="0" borderId="41" xfId="0" applyNumberFormat="1" applyFont="1" applyBorder="1" applyAlignment="1">
      <alignment vertical="center"/>
    </xf>
    <xf numFmtId="166" fontId="25" fillId="0" borderId="39" xfId="0" applyNumberFormat="1" applyFont="1" applyBorder="1" applyAlignment="1">
      <alignment vertical="center"/>
    </xf>
    <xf numFmtId="166" fontId="13" fillId="0" borderId="135" xfId="0" applyNumberFormat="1" applyFont="1" applyBorder="1" applyAlignment="1">
      <alignment vertical="center"/>
    </xf>
    <xf numFmtId="166" fontId="13" fillId="0" borderId="136" xfId="0" applyNumberFormat="1" applyFont="1" applyBorder="1" applyAlignment="1">
      <alignment vertical="center"/>
    </xf>
    <xf numFmtId="166" fontId="13" fillId="0" borderId="137" xfId="0" applyNumberFormat="1" applyFont="1" applyBorder="1" applyAlignment="1">
      <alignment vertical="center"/>
    </xf>
    <xf numFmtId="166" fontId="13" fillId="0" borderId="138" xfId="0" applyNumberFormat="1" applyFont="1" applyBorder="1" applyAlignment="1">
      <alignment vertical="center"/>
    </xf>
    <xf numFmtId="165" fontId="13" fillId="2" borderId="49" xfId="0" applyNumberFormat="1" applyFont="1" applyFill="1" applyBorder="1" applyAlignment="1" applyProtection="1">
      <alignment horizontal="right" vertical="center" wrapText="1"/>
      <protection/>
    </xf>
    <xf numFmtId="165" fontId="27" fillId="0" borderId="51" xfId="0" applyNumberFormat="1" applyFont="1" applyFill="1" applyBorder="1" applyAlignment="1" applyProtection="1">
      <alignment vertical="center" wrapText="1"/>
      <protection/>
    </xf>
    <xf numFmtId="165" fontId="10" fillId="0" borderId="84" xfId="0" applyNumberFormat="1" applyFont="1" applyFill="1" applyBorder="1" applyAlignment="1" applyProtection="1">
      <alignment horizontal="center" vertical="center"/>
      <protection/>
    </xf>
    <xf numFmtId="165" fontId="10" fillId="0" borderId="13" xfId="0" applyNumberFormat="1" applyFont="1" applyFill="1" applyBorder="1" applyAlignment="1" applyProtection="1">
      <alignment horizontal="center" vertical="center"/>
      <protection/>
    </xf>
    <xf numFmtId="165" fontId="13" fillId="0" borderId="13" xfId="0" applyNumberFormat="1" applyFont="1" applyFill="1" applyBorder="1" applyAlignment="1" applyProtection="1">
      <alignment horizontal="center" vertical="center"/>
      <protection/>
    </xf>
    <xf numFmtId="166" fontId="13" fillId="0" borderId="14" xfId="0" applyNumberFormat="1" applyFont="1" applyFill="1" applyBorder="1" applyAlignment="1">
      <alignment vertical="center"/>
    </xf>
    <xf numFmtId="166" fontId="25" fillId="0" borderId="12" xfId="0" applyNumberFormat="1" applyFont="1" applyFill="1" applyBorder="1" applyAlignment="1">
      <alignment vertical="center"/>
    </xf>
    <xf numFmtId="166" fontId="13" fillId="0" borderId="85" xfId="0" applyNumberFormat="1" applyFont="1" applyFill="1" applyBorder="1" applyAlignment="1">
      <alignment vertical="center"/>
    </xf>
    <xf numFmtId="166" fontId="13" fillId="0" borderId="86" xfId="0" applyNumberFormat="1" applyFont="1" applyFill="1" applyBorder="1" applyAlignment="1">
      <alignment vertical="center"/>
    </xf>
    <xf numFmtId="166" fontId="13" fillId="0" borderId="87" xfId="0" applyNumberFormat="1" applyFont="1" applyFill="1" applyBorder="1" applyAlignment="1">
      <alignment vertical="center"/>
    </xf>
    <xf numFmtId="166" fontId="13" fillId="0" borderId="88" xfId="0" applyNumberFormat="1" applyFont="1" applyFill="1" applyBorder="1" applyAlignment="1">
      <alignment vertical="center"/>
    </xf>
    <xf numFmtId="165" fontId="35" fillId="2" borderId="1" xfId="0" applyNumberFormat="1" applyFont="1" applyFill="1" applyBorder="1" applyAlignment="1" applyProtection="1">
      <alignment horizontal="left" vertical="center" wrapText="1"/>
      <protection/>
    </xf>
    <xf numFmtId="166" fontId="25" fillId="2" borderId="76" xfId="0" applyNumberFormat="1" applyFont="1" applyFill="1" applyBorder="1" applyAlignment="1">
      <alignment vertical="center"/>
    </xf>
    <xf numFmtId="166" fontId="25" fillId="2" borderId="78" xfId="0" applyNumberFormat="1" applyFont="1" applyFill="1" applyBorder="1" applyAlignment="1">
      <alignment vertical="center"/>
    </xf>
    <xf numFmtId="164" fontId="13" fillId="0" borderId="0" xfId="0" applyFont="1" applyFill="1" applyBorder="1" applyAlignment="1">
      <alignment horizontal="left" vertical="center" textRotation="90" wrapText="1"/>
    </xf>
    <xf numFmtId="164" fontId="13" fillId="0" borderId="0" xfId="0" applyFont="1" applyFill="1" applyBorder="1" applyAlignment="1">
      <alignment horizontal="right" vertical="center"/>
    </xf>
    <xf numFmtId="164" fontId="13" fillId="0" borderId="0" xfId="0" applyFont="1" applyBorder="1" applyAlignment="1">
      <alignment horizontal="right" vertical="center"/>
    </xf>
    <xf numFmtId="165" fontId="13" fillId="0" borderId="0" xfId="0" applyNumberFormat="1" applyFont="1" applyBorder="1" applyAlignment="1">
      <alignment horizontal="right" vertical="center"/>
    </xf>
    <xf numFmtId="164"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0"/>
  <sheetViews>
    <sheetView tabSelected="1" zoomScale="125" zoomScaleNormal="125" workbookViewId="0" topLeftCell="A128">
      <selection activeCell="B4" sqref="B4"/>
    </sheetView>
  </sheetViews>
  <sheetFormatPr defaultColWidth="9.00390625" defaultRowHeight="12.75"/>
  <cols>
    <col min="1" max="1" width="17.125" style="0" customWidth="1"/>
    <col min="2" max="2" width="61.625" style="0" customWidth="1"/>
    <col min="3" max="3" width="8.75390625" style="0" customWidth="1"/>
    <col min="4" max="4" width="8.625" style="0" customWidth="1"/>
    <col min="6" max="6" width="6.875" style="0" customWidth="1"/>
    <col min="7" max="7" width="5.875" style="0" customWidth="1"/>
    <col min="8" max="8" width="8.00390625" style="0" customWidth="1"/>
    <col min="9" max="9" width="7.125" style="0" customWidth="1"/>
  </cols>
  <sheetData>
    <row r="1" spans="3:9" ht="14.25" customHeight="1">
      <c r="C1" s="1" t="s">
        <v>0</v>
      </c>
      <c r="D1" s="1"/>
      <c r="G1" s="2"/>
      <c r="H1" s="2"/>
      <c r="I1" s="2"/>
    </row>
    <row r="2" spans="1:9" ht="14.25" customHeight="1">
      <c r="A2" s="3"/>
      <c r="B2" s="4" t="s">
        <v>1</v>
      </c>
      <c r="C2" s="4"/>
      <c r="D2" s="4"/>
      <c r="G2" s="5"/>
      <c r="H2" s="5"/>
      <c r="I2" s="5"/>
    </row>
    <row r="3" spans="2:9" ht="15" customHeight="1">
      <c r="B3" s="4" t="s">
        <v>2</v>
      </c>
      <c r="C3" s="4"/>
      <c r="D3" s="4"/>
      <c r="G3" s="5"/>
      <c r="H3" s="5"/>
      <c r="I3" s="5"/>
    </row>
    <row r="4" spans="2:9" ht="8.25" customHeight="1">
      <c r="B4" s="6"/>
      <c r="C4" s="5"/>
      <c r="D4" s="5"/>
      <c r="G4" s="5"/>
      <c r="H4" s="5"/>
      <c r="I4" s="5"/>
    </row>
    <row r="5" spans="2:9" ht="14.25" customHeight="1">
      <c r="B5" s="4" t="s">
        <v>3</v>
      </c>
      <c r="C5" s="4"/>
      <c r="D5" s="4"/>
      <c r="G5" s="5"/>
      <c r="H5" s="5"/>
      <c r="I5" s="5"/>
    </row>
    <row r="6" spans="2:9" ht="6.75" customHeight="1">
      <c r="B6" s="6"/>
      <c r="C6" s="5"/>
      <c r="D6" s="5"/>
      <c r="G6" s="5"/>
      <c r="H6" s="5"/>
      <c r="I6" s="5"/>
    </row>
    <row r="7" spans="1:9" ht="13.5" customHeight="1">
      <c r="A7" s="7" t="s">
        <v>4</v>
      </c>
      <c r="B7" s="7"/>
      <c r="C7" s="7"/>
      <c r="D7" s="7"/>
      <c r="G7" s="5"/>
      <c r="H7" s="5"/>
      <c r="I7" s="5"/>
    </row>
    <row r="8" spans="1:9" ht="12.75" customHeight="1">
      <c r="A8" s="7" t="s">
        <v>5</v>
      </c>
      <c r="B8" s="7"/>
      <c r="C8" s="7"/>
      <c r="D8" s="7"/>
      <c r="G8" s="5"/>
      <c r="H8" s="5"/>
      <c r="I8" s="5"/>
    </row>
    <row r="9" spans="1:9" s="9" customFormat="1" ht="13.5" customHeight="1">
      <c r="A9"/>
      <c r="B9" s="8"/>
      <c r="C9" s="8"/>
      <c r="D9" s="1" t="s">
        <v>6</v>
      </c>
      <c r="G9" s="5"/>
      <c r="H9" s="5"/>
      <c r="I9" s="5"/>
    </row>
    <row r="10" spans="1:9" s="9" customFormat="1" ht="12.75" customHeight="1">
      <c r="A10" s="10" t="s">
        <v>7</v>
      </c>
      <c r="B10" s="11" t="s">
        <v>8</v>
      </c>
      <c r="C10" s="12" t="s">
        <v>9</v>
      </c>
      <c r="D10" s="12"/>
      <c r="G10" s="13"/>
      <c r="H10" s="13"/>
      <c r="I10" s="13"/>
    </row>
    <row r="11" spans="1:9" s="9" customFormat="1" ht="37.5" customHeight="1">
      <c r="A11" s="10"/>
      <c r="B11" s="11"/>
      <c r="C11" s="14" t="s">
        <v>10</v>
      </c>
      <c r="D11" s="15" t="s">
        <v>11</v>
      </c>
      <c r="G11" s="16"/>
      <c r="H11" s="16"/>
      <c r="I11" s="16"/>
    </row>
    <row r="12" spans="1:4" s="9" customFormat="1" ht="26.25" customHeight="1">
      <c r="A12" s="17" t="s">
        <v>12</v>
      </c>
      <c r="B12" s="18" t="s">
        <v>13</v>
      </c>
      <c r="C12" s="19">
        <f>C41+C105</f>
        <v>13707</v>
      </c>
      <c r="D12" s="20">
        <f>D41+D105</f>
        <v>260411</v>
      </c>
    </row>
    <row r="13" spans="1:4" s="9" customFormat="1" ht="15.75" customHeight="1">
      <c r="A13" s="21"/>
      <c r="B13" s="22" t="s">
        <v>14</v>
      </c>
      <c r="C13" s="23"/>
      <c r="D13" s="24">
        <f>D12/D122</f>
        <v>0.604945194838019</v>
      </c>
    </row>
    <row r="14" spans="1:4" s="9" customFormat="1" ht="21.75" customHeight="1">
      <c r="A14" s="17" t="s">
        <v>15</v>
      </c>
      <c r="B14" s="25" t="s">
        <v>16</v>
      </c>
      <c r="C14" s="19">
        <f>C16</f>
        <v>19187</v>
      </c>
      <c r="D14" s="20">
        <f>D16</f>
        <v>137798</v>
      </c>
    </row>
    <row r="15" spans="1:4" s="9" customFormat="1" ht="15.75" customHeight="1">
      <c r="A15" s="26"/>
      <c r="B15" s="27" t="s">
        <v>17</v>
      </c>
      <c r="C15" s="28"/>
      <c r="D15" s="29">
        <f>D14/D12</f>
        <v>0.5291558344309573</v>
      </c>
    </row>
    <row r="16" spans="1:4" s="9" customFormat="1" ht="24.75" customHeight="1">
      <c r="A16" s="30" t="s">
        <v>18</v>
      </c>
      <c r="B16" s="31" t="s">
        <v>19</v>
      </c>
      <c r="C16" s="32">
        <f>C17+C18+C21</f>
        <v>19187</v>
      </c>
      <c r="D16" s="33">
        <f>D17+D18+D21</f>
        <v>137798</v>
      </c>
    </row>
    <row r="17" spans="1:4" s="9" customFormat="1" ht="32.25" customHeight="1">
      <c r="A17" s="34" t="s">
        <v>20</v>
      </c>
      <c r="B17" s="35" t="s">
        <v>21</v>
      </c>
      <c r="C17" s="36"/>
      <c r="D17" s="37">
        <v>700</v>
      </c>
    </row>
    <row r="18" spans="1:4" s="9" customFormat="1" ht="24" customHeight="1">
      <c r="A18" s="38" t="s">
        <v>22</v>
      </c>
      <c r="B18" s="35" t="s">
        <v>23</v>
      </c>
      <c r="C18" s="39">
        <f>C19+C20</f>
        <v>19187</v>
      </c>
      <c r="D18" s="40">
        <f>D19+D20</f>
        <v>137028</v>
      </c>
    </row>
    <row r="19" spans="1:9" s="9" customFormat="1" ht="42.75" customHeight="1">
      <c r="A19" s="41" t="s">
        <v>24</v>
      </c>
      <c r="B19" s="42" t="s">
        <v>25</v>
      </c>
      <c r="C19" s="43">
        <v>19187</v>
      </c>
      <c r="D19" s="44">
        <v>136728</v>
      </c>
      <c r="E19" s="45"/>
      <c r="F19" s="46"/>
      <c r="H19" s="47"/>
      <c r="I19" s="47"/>
    </row>
    <row r="20" spans="1:6" s="9" customFormat="1" ht="45" customHeight="1">
      <c r="A20" s="48" t="s">
        <v>26</v>
      </c>
      <c r="B20" s="49" t="s">
        <v>27</v>
      </c>
      <c r="C20" s="50"/>
      <c r="D20" s="51">
        <v>300</v>
      </c>
      <c r="E20" s="45"/>
      <c r="F20" s="46"/>
    </row>
    <row r="21" spans="1:6" s="9" customFormat="1" ht="99.75" customHeight="1">
      <c r="A21" s="52" t="s">
        <v>28</v>
      </c>
      <c r="B21" s="53" t="s">
        <v>29</v>
      </c>
      <c r="C21" s="54"/>
      <c r="D21" s="55">
        <v>70</v>
      </c>
      <c r="E21" s="45"/>
      <c r="F21" s="46"/>
    </row>
    <row r="22" spans="1:4" s="9" customFormat="1" ht="24" customHeight="1">
      <c r="A22" s="17" t="s">
        <v>30</v>
      </c>
      <c r="B22" s="56" t="s">
        <v>31</v>
      </c>
      <c r="C22" s="19">
        <f>C24+C25</f>
        <v>946</v>
      </c>
      <c r="D22" s="20">
        <f>D24+D25</f>
        <v>33398</v>
      </c>
    </row>
    <row r="23" spans="1:4" s="9" customFormat="1" ht="12.75" customHeight="1">
      <c r="A23" s="26"/>
      <c r="B23" s="27" t="s">
        <v>17</v>
      </c>
      <c r="C23" s="28"/>
      <c r="D23" s="29">
        <f>D22/D12</f>
        <v>0.12825111074416978</v>
      </c>
    </row>
    <row r="24" spans="1:4" s="9" customFormat="1" ht="23.25" customHeight="1">
      <c r="A24" s="57" t="s">
        <v>32</v>
      </c>
      <c r="B24" s="58" t="s">
        <v>33</v>
      </c>
      <c r="C24" s="43">
        <v>931</v>
      </c>
      <c r="D24" s="44">
        <v>33376</v>
      </c>
    </row>
    <row r="25" spans="1:4" s="9" customFormat="1" ht="21" customHeight="1">
      <c r="A25" s="59" t="s">
        <v>34</v>
      </c>
      <c r="B25" s="60" t="s">
        <v>35</v>
      </c>
      <c r="C25" s="61">
        <v>15</v>
      </c>
      <c r="D25" s="62">
        <v>22</v>
      </c>
    </row>
    <row r="26" spans="1:4" s="9" customFormat="1" ht="24.75" customHeight="1">
      <c r="A26" s="17" t="s">
        <v>36</v>
      </c>
      <c r="B26" s="25" t="s">
        <v>37</v>
      </c>
      <c r="C26" s="19">
        <f>C28+C30</f>
        <v>8212</v>
      </c>
      <c r="D26" s="20">
        <f>D28+D30</f>
        <v>36822</v>
      </c>
    </row>
    <row r="27" spans="1:4" s="9" customFormat="1" ht="14.25" customHeight="1">
      <c r="A27" s="26"/>
      <c r="B27" s="27" t="s">
        <v>17</v>
      </c>
      <c r="C27" s="28"/>
      <c r="D27" s="29">
        <f>D26/D12</f>
        <v>0.14139955685435715</v>
      </c>
    </row>
    <row r="28" spans="1:4" s="9" customFormat="1" ht="24.75" customHeight="1">
      <c r="A28" s="30" t="s">
        <v>38</v>
      </c>
      <c r="B28" s="63" t="s">
        <v>39</v>
      </c>
      <c r="C28" s="32">
        <f>C29</f>
        <v>-38</v>
      </c>
      <c r="D28" s="33">
        <f>D29</f>
        <v>1777</v>
      </c>
    </row>
    <row r="29" spans="1:4" s="9" customFormat="1" ht="26.25" customHeight="1">
      <c r="A29" s="30" t="s">
        <v>40</v>
      </c>
      <c r="B29" s="64" t="s">
        <v>41</v>
      </c>
      <c r="C29" s="54">
        <v>-38</v>
      </c>
      <c r="D29" s="55">
        <v>1777</v>
      </c>
    </row>
    <row r="30" spans="1:4" s="9" customFormat="1" ht="23.25" customHeight="1">
      <c r="A30" s="65" t="s">
        <v>42</v>
      </c>
      <c r="B30" s="66" t="s">
        <v>43</v>
      </c>
      <c r="C30" s="39">
        <f>C31+C34</f>
        <v>8250</v>
      </c>
      <c r="D30" s="40">
        <f>D31+D34</f>
        <v>35045</v>
      </c>
    </row>
    <row r="31" spans="1:4" s="9" customFormat="1" ht="24" customHeight="1">
      <c r="A31" s="67" t="s">
        <v>44</v>
      </c>
      <c r="B31" s="68" t="s">
        <v>45</v>
      </c>
      <c r="C31" s="69">
        <f>C32</f>
        <v>2500</v>
      </c>
      <c r="D31" s="70">
        <f>D32</f>
        <v>4000</v>
      </c>
    </row>
    <row r="32" spans="1:4" s="9" customFormat="1" ht="32.25" customHeight="1">
      <c r="A32" s="71" t="s">
        <v>46</v>
      </c>
      <c r="B32" s="72" t="s">
        <v>47</v>
      </c>
      <c r="C32" s="50">
        <v>2500</v>
      </c>
      <c r="D32" s="51">
        <v>4000</v>
      </c>
    </row>
    <row r="33" spans="1:4" s="9" customFormat="1" ht="24" customHeight="1">
      <c r="A33" s="67" t="s">
        <v>48</v>
      </c>
      <c r="B33" s="68" t="s">
        <v>49</v>
      </c>
      <c r="C33" s="69">
        <f>C34</f>
        <v>5750</v>
      </c>
      <c r="D33" s="70">
        <f>D34</f>
        <v>31045</v>
      </c>
    </row>
    <row r="34" spans="1:4" s="9" customFormat="1" ht="33" customHeight="1">
      <c r="A34" s="73" t="s">
        <v>50</v>
      </c>
      <c r="B34" s="74" t="s">
        <v>51</v>
      </c>
      <c r="C34" s="61">
        <v>5750</v>
      </c>
      <c r="D34" s="62">
        <v>31045</v>
      </c>
    </row>
    <row r="35" spans="1:4" s="9" customFormat="1" ht="23.25" customHeight="1">
      <c r="A35" s="75" t="s">
        <v>52</v>
      </c>
      <c r="B35" s="25" t="s">
        <v>53</v>
      </c>
      <c r="C35" s="19">
        <f>C37+C39</f>
        <v>-16185</v>
      </c>
      <c r="D35" s="20">
        <f>D37+D39</f>
        <v>2610</v>
      </c>
    </row>
    <row r="36" spans="1:4" s="9" customFormat="1" ht="11.25" customHeight="1">
      <c r="A36" s="26"/>
      <c r="B36" s="27" t="s">
        <v>17</v>
      </c>
      <c r="C36" s="28"/>
      <c r="D36" s="29">
        <f>D35/D12</f>
        <v>0.010022618092169686</v>
      </c>
    </row>
    <row r="37" spans="1:4" s="9" customFormat="1" ht="23.25" customHeight="1">
      <c r="A37" s="76" t="s">
        <v>54</v>
      </c>
      <c r="B37" s="77" t="s">
        <v>55</v>
      </c>
      <c r="C37" s="78">
        <f>SUM(C38)</f>
        <v>-390</v>
      </c>
      <c r="D37" s="79">
        <f>SUM(D38)</f>
        <v>2610</v>
      </c>
    </row>
    <row r="38" spans="1:4" s="9" customFormat="1" ht="21.75" customHeight="1">
      <c r="A38" s="80" t="s">
        <v>56</v>
      </c>
      <c r="B38" s="81" t="s">
        <v>57</v>
      </c>
      <c r="C38" s="82">
        <v>-390</v>
      </c>
      <c r="D38" s="83">
        <v>2610</v>
      </c>
    </row>
    <row r="39" spans="1:4" s="9" customFormat="1" ht="24.75" customHeight="1">
      <c r="A39" s="38" t="s">
        <v>58</v>
      </c>
      <c r="B39" s="84" t="s">
        <v>59</v>
      </c>
      <c r="C39" s="85">
        <f>SUM(C40)</f>
        <v>-15795</v>
      </c>
      <c r="D39" s="86">
        <f>SUM(D40)</f>
        <v>0</v>
      </c>
    </row>
    <row r="40" spans="1:4" s="9" customFormat="1" ht="46.5" customHeight="1">
      <c r="A40" s="87" t="s">
        <v>60</v>
      </c>
      <c r="B40" s="88" t="s">
        <v>61</v>
      </c>
      <c r="C40" s="89">
        <v>-15795</v>
      </c>
      <c r="D40" s="90">
        <v>0</v>
      </c>
    </row>
    <row r="41" spans="1:4" s="9" customFormat="1" ht="24.75" customHeight="1">
      <c r="A41" s="91" t="s">
        <v>62</v>
      </c>
      <c r="B41" s="91"/>
      <c r="C41" s="92">
        <f>C14+C22+C26+C35</f>
        <v>12160</v>
      </c>
      <c r="D41" s="93">
        <f>D14+D22+D26+D35</f>
        <v>210628</v>
      </c>
    </row>
    <row r="42" spans="1:4" s="9" customFormat="1" ht="10.5" customHeight="1">
      <c r="A42" s="94"/>
      <c r="B42" s="95" t="s">
        <v>63</v>
      </c>
      <c r="C42" s="96"/>
      <c r="D42" s="97">
        <f>D41/D122</f>
        <v>0.4892972896626574</v>
      </c>
    </row>
    <row r="43" spans="1:4" s="9" customFormat="1" ht="12" customHeight="1">
      <c r="A43" s="94"/>
      <c r="B43" s="98" t="s">
        <v>64</v>
      </c>
      <c r="C43" s="99"/>
      <c r="D43" s="100">
        <f>D41/D12</f>
        <v>0.8088291201216539</v>
      </c>
    </row>
    <row r="44" spans="1:4" s="9" customFormat="1" ht="14.25" customHeight="1">
      <c r="A44" s="101"/>
      <c r="B44" s="102"/>
      <c r="C44" s="103"/>
      <c r="D44" s="103"/>
    </row>
    <row r="45" spans="1:4" s="9" customFormat="1" ht="29.25" customHeight="1">
      <c r="A45" s="75" t="s">
        <v>65</v>
      </c>
      <c r="B45" s="104" t="s">
        <v>66</v>
      </c>
      <c r="C45" s="19">
        <f>C47+C56</f>
        <v>-4185</v>
      </c>
      <c r="D45" s="20">
        <f>D47+D56</f>
        <v>27152</v>
      </c>
    </row>
    <row r="46" spans="1:4" s="9" customFormat="1" ht="14.25" customHeight="1">
      <c r="A46" s="26"/>
      <c r="B46" s="27" t="s">
        <v>17</v>
      </c>
      <c r="C46" s="105"/>
      <c r="D46" s="106">
        <f>D45/D12</f>
        <v>0.10426594882704647</v>
      </c>
    </row>
    <row r="47" spans="1:4" s="9" customFormat="1" ht="36" customHeight="1">
      <c r="A47" s="107" t="s">
        <v>67</v>
      </c>
      <c r="B47" s="108" t="s">
        <v>68</v>
      </c>
      <c r="C47" s="109">
        <f>C48+C53</f>
        <v>-4212</v>
      </c>
      <c r="D47" s="110">
        <f>D48+D53</f>
        <v>27025</v>
      </c>
    </row>
    <row r="48" spans="1:4" s="9" customFormat="1" ht="18.75" customHeight="1">
      <c r="A48" s="30"/>
      <c r="B48" s="111" t="s">
        <v>69</v>
      </c>
      <c r="C48" s="85">
        <f>C49+C51</f>
        <v>-5270</v>
      </c>
      <c r="D48" s="86">
        <f>D49+D51</f>
        <v>13900</v>
      </c>
    </row>
    <row r="49" spans="1:4" s="9" customFormat="1" ht="31.5" customHeight="1">
      <c r="A49" s="38" t="s">
        <v>70</v>
      </c>
      <c r="B49" s="112" t="s">
        <v>71</v>
      </c>
      <c r="C49" s="85">
        <f>SUM(C50:C50)</f>
        <v>-6050</v>
      </c>
      <c r="D49" s="86">
        <f>SUM(D50:D50)</f>
        <v>11800</v>
      </c>
    </row>
    <row r="50" spans="1:4" s="9" customFormat="1" ht="36" customHeight="1">
      <c r="A50" s="80" t="s">
        <v>72</v>
      </c>
      <c r="B50" s="113" t="s">
        <v>73</v>
      </c>
      <c r="C50" s="82">
        <v>-6050</v>
      </c>
      <c r="D50" s="83">
        <v>11800</v>
      </c>
    </row>
    <row r="51" spans="1:4" s="9" customFormat="1" ht="31.5" customHeight="1">
      <c r="A51" s="114" t="s">
        <v>74</v>
      </c>
      <c r="B51" s="115" t="s">
        <v>75</v>
      </c>
      <c r="C51" s="116">
        <f>SUM(C52)</f>
        <v>780</v>
      </c>
      <c r="D51" s="117">
        <f>SUM(D52)</f>
        <v>2100</v>
      </c>
    </row>
    <row r="52" spans="1:4" s="9" customFormat="1" ht="32.25" customHeight="1">
      <c r="A52" s="118" t="s">
        <v>76</v>
      </c>
      <c r="B52" s="72" t="s">
        <v>77</v>
      </c>
      <c r="C52" s="82">
        <v>780</v>
      </c>
      <c r="D52" s="83">
        <v>2100</v>
      </c>
    </row>
    <row r="53" spans="1:4" s="9" customFormat="1" ht="30" customHeight="1">
      <c r="A53" s="119" t="s">
        <v>78</v>
      </c>
      <c r="B53" s="120" t="s">
        <v>79</v>
      </c>
      <c r="C53" s="85">
        <f>SUM(C54:C55)</f>
        <v>1058</v>
      </c>
      <c r="D53" s="86">
        <f>SUM(D54:D55)</f>
        <v>13125</v>
      </c>
    </row>
    <row r="54" spans="1:4" s="9" customFormat="1" ht="33" customHeight="1">
      <c r="A54" s="121" t="s">
        <v>80</v>
      </c>
      <c r="B54" s="122" t="s">
        <v>81</v>
      </c>
      <c r="C54" s="123"/>
      <c r="D54" s="124">
        <v>550</v>
      </c>
    </row>
    <row r="55" spans="1:4" s="9" customFormat="1" ht="30.75" customHeight="1">
      <c r="A55" s="125" t="s">
        <v>82</v>
      </c>
      <c r="B55" s="122" t="s">
        <v>81</v>
      </c>
      <c r="C55" s="82">
        <v>1058</v>
      </c>
      <c r="D55" s="83">
        <v>12575</v>
      </c>
    </row>
    <row r="56" spans="1:4" s="9" customFormat="1" ht="26.25" customHeight="1">
      <c r="A56" s="126" t="s">
        <v>83</v>
      </c>
      <c r="B56" s="127" t="s">
        <v>84</v>
      </c>
      <c r="C56" s="128">
        <f>C57</f>
        <v>27</v>
      </c>
      <c r="D56" s="129">
        <f>D57</f>
        <v>127</v>
      </c>
    </row>
    <row r="57" spans="1:4" s="9" customFormat="1" ht="29.25" customHeight="1">
      <c r="A57" s="119" t="s">
        <v>85</v>
      </c>
      <c r="B57" s="130" t="s">
        <v>86</v>
      </c>
      <c r="C57" s="85">
        <f>C58</f>
        <v>27</v>
      </c>
      <c r="D57" s="86">
        <f>D58</f>
        <v>127</v>
      </c>
    </row>
    <row r="58" spans="1:4" s="9" customFormat="1" ht="29.25" customHeight="1">
      <c r="A58" s="131" t="s">
        <v>87</v>
      </c>
      <c r="B58" s="132" t="s">
        <v>88</v>
      </c>
      <c r="C58" s="89">
        <v>27</v>
      </c>
      <c r="D58" s="90">
        <v>127</v>
      </c>
    </row>
    <row r="59" spans="1:4" s="9" customFormat="1" ht="30" customHeight="1">
      <c r="A59" s="75" t="s">
        <v>89</v>
      </c>
      <c r="B59" s="133" t="s">
        <v>90</v>
      </c>
      <c r="C59" s="92">
        <f>C61</f>
        <v>0</v>
      </c>
      <c r="D59" s="93">
        <f>D61</f>
        <v>1418</v>
      </c>
    </row>
    <row r="60" spans="1:4" s="9" customFormat="1" ht="13.5" customHeight="1">
      <c r="A60" s="134"/>
      <c r="B60" s="135" t="s">
        <v>17</v>
      </c>
      <c r="C60" s="28"/>
      <c r="D60" s="29">
        <f>D59/D12</f>
        <v>0.0054452384883895075</v>
      </c>
    </row>
    <row r="61" spans="1:4" s="9" customFormat="1" ht="20.25" customHeight="1">
      <c r="A61" s="136" t="s">
        <v>91</v>
      </c>
      <c r="B61" s="137" t="s">
        <v>92</v>
      </c>
      <c r="C61" s="138"/>
      <c r="D61" s="139">
        <v>1418</v>
      </c>
    </row>
    <row r="62" spans="1:4" s="9" customFormat="1" ht="24.75" customHeight="1">
      <c r="A62" s="140" t="s">
        <v>93</v>
      </c>
      <c r="B62" s="141" t="s">
        <v>94</v>
      </c>
      <c r="C62" s="142">
        <f>C64</f>
        <v>1800</v>
      </c>
      <c r="D62" s="143">
        <f>D64</f>
        <v>11400</v>
      </c>
    </row>
    <row r="63" spans="1:4" s="9" customFormat="1" ht="12.75" customHeight="1">
      <c r="A63" s="134"/>
      <c r="B63" s="135" t="s">
        <v>17</v>
      </c>
      <c r="C63" s="28"/>
      <c r="D63" s="29">
        <f>D62/D12</f>
        <v>0.04377695258648828</v>
      </c>
    </row>
    <row r="64" spans="1:4" s="9" customFormat="1" ht="18" customHeight="1">
      <c r="A64" s="144" t="s">
        <v>95</v>
      </c>
      <c r="B64" s="145" t="s">
        <v>96</v>
      </c>
      <c r="C64" s="146">
        <f>C65</f>
        <v>1800</v>
      </c>
      <c r="D64" s="147">
        <f>D65</f>
        <v>11400</v>
      </c>
    </row>
    <row r="65" spans="1:4" s="9" customFormat="1" ht="20.25" customHeight="1">
      <c r="A65" s="148" t="s">
        <v>97</v>
      </c>
      <c r="B65" s="149" t="s">
        <v>98</v>
      </c>
      <c r="C65" s="150">
        <f>C66</f>
        <v>1800</v>
      </c>
      <c r="D65" s="151">
        <f>D66</f>
        <v>11400</v>
      </c>
    </row>
    <row r="66" spans="1:4" s="9" customFormat="1" ht="19.5" customHeight="1">
      <c r="A66" s="152" t="s">
        <v>99</v>
      </c>
      <c r="B66" s="153" t="s">
        <v>100</v>
      </c>
      <c r="C66" s="61">
        <v>1800</v>
      </c>
      <c r="D66" s="62">
        <v>11400</v>
      </c>
    </row>
    <row r="67" spans="1:4" s="9" customFormat="1" ht="18.75" customHeight="1">
      <c r="A67" s="75" t="s">
        <v>101</v>
      </c>
      <c r="B67" s="133" t="s">
        <v>102</v>
      </c>
      <c r="C67" s="19">
        <f>C69+C71+C74</f>
        <v>3080</v>
      </c>
      <c r="D67" s="20">
        <f>D69+D71+D74</f>
        <v>5089</v>
      </c>
    </row>
    <row r="68" spans="1:4" s="9" customFormat="1" ht="10.5" customHeight="1">
      <c r="A68" s="26"/>
      <c r="B68" s="27" t="s">
        <v>17</v>
      </c>
      <c r="C68" s="28"/>
      <c r="D68" s="29">
        <f>D67/D12</f>
        <v>0.019542185237950777</v>
      </c>
    </row>
    <row r="69" spans="1:4" s="9" customFormat="1" ht="13.5" customHeight="1">
      <c r="A69" s="30" t="s">
        <v>103</v>
      </c>
      <c r="B69" s="154" t="s">
        <v>104</v>
      </c>
      <c r="C69" s="155">
        <f>C70</f>
        <v>0</v>
      </c>
      <c r="D69" s="156">
        <f>D70</f>
        <v>45</v>
      </c>
    </row>
    <row r="70" spans="1:4" s="9" customFormat="1" ht="16.5" customHeight="1">
      <c r="A70" s="136" t="s">
        <v>105</v>
      </c>
      <c r="B70" s="157" t="s">
        <v>106</v>
      </c>
      <c r="C70" s="158"/>
      <c r="D70" s="159">
        <v>45</v>
      </c>
    </row>
    <row r="71" spans="1:4" s="9" customFormat="1" ht="33.75" customHeight="1">
      <c r="A71" s="38" t="s">
        <v>107</v>
      </c>
      <c r="B71" s="160" t="s">
        <v>108</v>
      </c>
      <c r="C71" s="85">
        <f>C72</f>
        <v>3104</v>
      </c>
      <c r="D71" s="86">
        <f>D72</f>
        <v>4804</v>
      </c>
    </row>
    <row r="72" spans="1:4" s="9" customFormat="1" ht="30.75" customHeight="1">
      <c r="A72" s="161" t="s">
        <v>109</v>
      </c>
      <c r="B72" s="162" t="s">
        <v>110</v>
      </c>
      <c r="C72" s="163">
        <f>C73</f>
        <v>3104</v>
      </c>
      <c r="D72" s="164">
        <f>D73</f>
        <v>4804</v>
      </c>
    </row>
    <row r="73" spans="1:4" s="9" customFormat="1" ht="39.75" customHeight="1">
      <c r="A73" s="80" t="s">
        <v>111</v>
      </c>
      <c r="B73" s="165" t="s">
        <v>112</v>
      </c>
      <c r="C73" s="82">
        <v>3104</v>
      </c>
      <c r="D73" s="83">
        <v>4804</v>
      </c>
    </row>
    <row r="74" spans="1:4" s="9" customFormat="1" ht="21.75" customHeight="1">
      <c r="A74" s="35" t="s">
        <v>113</v>
      </c>
      <c r="B74" s="166" t="s">
        <v>114</v>
      </c>
      <c r="C74" s="167">
        <f>C75+C77</f>
        <v>-24</v>
      </c>
      <c r="D74" s="168">
        <f>D75+D77</f>
        <v>240</v>
      </c>
    </row>
    <row r="75" spans="1:4" s="9" customFormat="1" ht="21" customHeight="1">
      <c r="A75" s="169" t="s">
        <v>115</v>
      </c>
      <c r="B75" s="170" t="s">
        <v>116</v>
      </c>
      <c r="C75" s="171">
        <f>C76</f>
        <v>-24</v>
      </c>
      <c r="D75" s="172">
        <f>D76</f>
        <v>240</v>
      </c>
    </row>
    <row r="76" spans="1:4" s="9" customFormat="1" ht="18.75" customHeight="1">
      <c r="A76" s="173" t="s">
        <v>117</v>
      </c>
      <c r="B76" s="174" t="s">
        <v>118</v>
      </c>
      <c r="C76" s="82">
        <v>-24</v>
      </c>
      <c r="D76" s="83">
        <v>240</v>
      </c>
    </row>
    <row r="77" spans="1:4" s="9" customFormat="1" ht="21.75" customHeight="1">
      <c r="A77" s="169" t="s">
        <v>119</v>
      </c>
      <c r="B77" s="170" t="s">
        <v>120</v>
      </c>
      <c r="C77" s="171">
        <f>C78</f>
        <v>0</v>
      </c>
      <c r="D77" s="172">
        <f>D78</f>
        <v>0</v>
      </c>
    </row>
    <row r="78" spans="1:4" s="9" customFormat="1" ht="22.5" customHeight="1">
      <c r="A78" s="175" t="s">
        <v>121</v>
      </c>
      <c r="B78" s="176" t="s">
        <v>122</v>
      </c>
      <c r="C78" s="89"/>
      <c r="D78" s="90">
        <v>0</v>
      </c>
    </row>
    <row r="79" spans="1:4" s="9" customFormat="1" ht="18.75" customHeight="1">
      <c r="A79" s="75" t="s">
        <v>123</v>
      </c>
      <c r="B79" s="177" t="s">
        <v>124</v>
      </c>
      <c r="C79" s="92">
        <f>C81</f>
        <v>0</v>
      </c>
      <c r="D79" s="93">
        <f>D81</f>
        <v>640</v>
      </c>
    </row>
    <row r="80" spans="1:4" s="9" customFormat="1" ht="10.5" customHeight="1">
      <c r="A80" s="26"/>
      <c r="B80" s="27" t="s">
        <v>17</v>
      </c>
      <c r="C80" s="28"/>
      <c r="D80" s="29">
        <f>D79/D12</f>
        <v>0.002457653478539693</v>
      </c>
    </row>
    <row r="81" spans="1:4" s="9" customFormat="1" ht="21" customHeight="1">
      <c r="A81" s="76" t="s">
        <v>125</v>
      </c>
      <c r="B81" s="160" t="s">
        <v>126</v>
      </c>
      <c r="C81" s="146">
        <f>C82</f>
        <v>0</v>
      </c>
      <c r="D81" s="147">
        <f>D82</f>
        <v>640</v>
      </c>
    </row>
    <row r="82" spans="1:4" s="9" customFormat="1" ht="19.5" customHeight="1">
      <c r="A82" s="87" t="s">
        <v>127</v>
      </c>
      <c r="B82" s="176" t="s">
        <v>128</v>
      </c>
      <c r="C82" s="61"/>
      <c r="D82" s="62">
        <v>640</v>
      </c>
    </row>
    <row r="83" spans="1:4" s="9" customFormat="1" ht="18.75" customHeight="1">
      <c r="A83" s="75" t="s">
        <v>129</v>
      </c>
      <c r="B83" s="177" t="s">
        <v>130</v>
      </c>
      <c r="C83" s="19">
        <f>SUM(C85,C88,C89,C90,C92,C97,C98,C99)</f>
        <v>852</v>
      </c>
      <c r="D83" s="20">
        <f>SUM(D85,D88,D89,D90,D92,D97,D98,D99)</f>
        <v>4084</v>
      </c>
    </row>
    <row r="84" spans="1:4" s="9" customFormat="1" ht="12" customHeight="1">
      <c r="A84" s="26"/>
      <c r="B84" s="27" t="s">
        <v>17</v>
      </c>
      <c r="C84" s="28"/>
      <c r="D84" s="29">
        <f>D83/D12</f>
        <v>0.015682901259931416</v>
      </c>
    </row>
    <row r="85" spans="1:4" s="9" customFormat="1" ht="15" customHeight="1">
      <c r="A85" s="76" t="s">
        <v>131</v>
      </c>
      <c r="B85" s="160" t="s">
        <v>132</v>
      </c>
      <c r="C85" s="146">
        <f>C86+C87</f>
        <v>90</v>
      </c>
      <c r="D85" s="147">
        <f>D86+D87</f>
        <v>250</v>
      </c>
    </row>
    <row r="86" spans="1:4" s="9" customFormat="1" ht="19.5" customHeight="1">
      <c r="A86" s="161" t="s">
        <v>133</v>
      </c>
      <c r="B86" s="162" t="s">
        <v>134</v>
      </c>
      <c r="C86" s="178"/>
      <c r="D86" s="179">
        <v>100</v>
      </c>
    </row>
    <row r="87" spans="1:4" s="9" customFormat="1" ht="22.5" customHeight="1">
      <c r="A87" s="80" t="s">
        <v>135</v>
      </c>
      <c r="B87" s="180" t="s">
        <v>136</v>
      </c>
      <c r="C87" s="178">
        <v>90</v>
      </c>
      <c r="D87" s="179">
        <v>150</v>
      </c>
    </row>
    <row r="88" spans="1:4" s="9" customFormat="1" ht="33.75" customHeight="1">
      <c r="A88" s="136" t="s">
        <v>137</v>
      </c>
      <c r="B88" s="181" t="s">
        <v>138</v>
      </c>
      <c r="C88" s="138">
        <v>-65</v>
      </c>
      <c r="D88" s="139">
        <v>270</v>
      </c>
    </row>
    <row r="89" spans="1:4" s="9" customFormat="1" ht="32.25" customHeight="1">
      <c r="A89" s="136" t="s">
        <v>139</v>
      </c>
      <c r="B89" s="182" t="s">
        <v>140</v>
      </c>
      <c r="C89" s="138">
        <v>-200</v>
      </c>
      <c r="D89" s="139">
        <v>0</v>
      </c>
    </row>
    <row r="90" spans="1:4" s="9" customFormat="1" ht="21" customHeight="1">
      <c r="A90" s="136" t="s">
        <v>141</v>
      </c>
      <c r="B90" s="181" t="s">
        <v>142</v>
      </c>
      <c r="C90" s="39">
        <f>C91</f>
        <v>120</v>
      </c>
      <c r="D90" s="40">
        <f>D91</f>
        <v>600</v>
      </c>
    </row>
    <row r="91" spans="1:4" s="9" customFormat="1" ht="21" customHeight="1">
      <c r="A91" s="76" t="s">
        <v>143</v>
      </c>
      <c r="B91" s="183" t="s">
        <v>144</v>
      </c>
      <c r="C91" s="184">
        <v>120</v>
      </c>
      <c r="D91" s="185">
        <v>600</v>
      </c>
    </row>
    <row r="92" spans="1:4" s="9" customFormat="1" ht="42.75" customHeight="1">
      <c r="A92" s="186" t="s">
        <v>145</v>
      </c>
      <c r="B92" s="187" t="s">
        <v>146</v>
      </c>
      <c r="C92" s="69">
        <f>C93+C94+C95+C96</f>
        <v>-3</v>
      </c>
      <c r="D92" s="70">
        <f>D93+D94+D95+D96</f>
        <v>75</v>
      </c>
    </row>
    <row r="93" spans="1:4" s="9" customFormat="1" ht="14.25" customHeight="1">
      <c r="A93" s="188" t="s">
        <v>147</v>
      </c>
      <c r="B93" s="189" t="s">
        <v>148</v>
      </c>
      <c r="C93" s="178">
        <v>1</v>
      </c>
      <c r="D93" s="179">
        <v>9</v>
      </c>
    </row>
    <row r="94" spans="1:4" s="9" customFormat="1" ht="15.75" customHeight="1">
      <c r="A94" s="188" t="s">
        <v>149</v>
      </c>
      <c r="B94" s="189" t="s">
        <v>150</v>
      </c>
      <c r="C94" s="178">
        <v>1</v>
      </c>
      <c r="D94" s="179">
        <v>6</v>
      </c>
    </row>
    <row r="95" spans="1:4" s="9" customFormat="1" ht="14.25" customHeight="1">
      <c r="A95" s="188" t="s">
        <v>151</v>
      </c>
      <c r="B95" s="189" t="s">
        <v>152</v>
      </c>
      <c r="C95" s="178">
        <v>-5</v>
      </c>
      <c r="D95" s="179">
        <v>30</v>
      </c>
    </row>
    <row r="96" spans="1:4" s="9" customFormat="1" ht="10.5" customHeight="1">
      <c r="A96" s="190" t="s">
        <v>153</v>
      </c>
      <c r="B96" s="191" t="s">
        <v>154</v>
      </c>
      <c r="C96" s="50"/>
      <c r="D96" s="51">
        <v>30</v>
      </c>
    </row>
    <row r="97" spans="1:4" s="9" customFormat="1" ht="21.75" customHeight="1">
      <c r="A97" s="136" t="s">
        <v>155</v>
      </c>
      <c r="B97" s="192" t="s">
        <v>156</v>
      </c>
      <c r="C97" s="138">
        <v>150</v>
      </c>
      <c r="D97" s="139">
        <v>899</v>
      </c>
    </row>
    <row r="98" spans="1:4" s="9" customFormat="1" ht="21.75" customHeight="1">
      <c r="A98" s="136" t="s">
        <v>157</v>
      </c>
      <c r="B98" s="192" t="s">
        <v>158</v>
      </c>
      <c r="C98" s="138">
        <v>-490</v>
      </c>
      <c r="D98" s="139">
        <v>0</v>
      </c>
    </row>
    <row r="99" spans="1:4" s="9" customFormat="1" ht="21.75" customHeight="1">
      <c r="A99" s="193" t="s">
        <v>159</v>
      </c>
      <c r="B99" s="194" t="s">
        <v>160</v>
      </c>
      <c r="C99" s="69">
        <f>C100</f>
        <v>1250</v>
      </c>
      <c r="D99" s="70">
        <f>D100</f>
        <v>1990</v>
      </c>
    </row>
    <row r="100" spans="1:5" s="9" customFormat="1" ht="20.25" customHeight="1">
      <c r="A100" s="195" t="s">
        <v>161</v>
      </c>
      <c r="B100" s="196" t="s">
        <v>162</v>
      </c>
      <c r="C100" s="197">
        <v>1250</v>
      </c>
      <c r="D100" s="198">
        <v>1990</v>
      </c>
      <c r="E100" s="199"/>
    </row>
    <row r="101" spans="1:5" s="9" customFormat="1" ht="12.75" customHeight="1" hidden="1">
      <c r="A101" s="17" t="s">
        <v>163</v>
      </c>
      <c r="B101" s="200" t="s">
        <v>164</v>
      </c>
      <c r="C101" s="19">
        <f>C103</f>
        <v>0</v>
      </c>
      <c r="D101" s="20">
        <f>D103</f>
        <v>0</v>
      </c>
      <c r="E101" s="199"/>
    </row>
    <row r="102" spans="1:5" s="9" customFormat="1" ht="12.75" customHeight="1" hidden="1">
      <c r="A102" s="26"/>
      <c r="B102" s="27" t="s">
        <v>17</v>
      </c>
      <c r="C102" s="28">
        <f>C101/C90</f>
        <v>0</v>
      </c>
      <c r="D102" s="29">
        <f>D101/D90</f>
        <v>0</v>
      </c>
      <c r="E102" s="199"/>
    </row>
    <row r="103" spans="1:5" s="9" customFormat="1" ht="12.75" customHeight="1" hidden="1">
      <c r="A103" s="148" t="s">
        <v>165</v>
      </c>
      <c r="B103" s="201" t="s">
        <v>166</v>
      </c>
      <c r="C103" s="150">
        <f>C104</f>
        <v>0</v>
      </c>
      <c r="D103" s="151">
        <f>D104</f>
        <v>0</v>
      </c>
      <c r="E103" s="199"/>
    </row>
    <row r="104" spans="1:5" s="9" customFormat="1" ht="12.75" customHeight="1" hidden="1">
      <c r="A104" s="202" t="s">
        <v>167</v>
      </c>
      <c r="B104" s="203" t="s">
        <v>168</v>
      </c>
      <c r="C104" s="61"/>
      <c r="D104" s="62"/>
      <c r="E104" s="199"/>
    </row>
    <row r="105" spans="1:4" s="9" customFormat="1" ht="17.25" customHeight="1">
      <c r="A105" s="91" t="s">
        <v>169</v>
      </c>
      <c r="B105" s="91"/>
      <c r="C105" s="19">
        <f>C45+C59+C62+C67+C79+C83+C101</f>
        <v>1547</v>
      </c>
      <c r="D105" s="20">
        <f>D45+D59+D62+D67+D79+D83+D101</f>
        <v>49783</v>
      </c>
    </row>
    <row r="106" spans="1:4" s="9" customFormat="1" ht="9.75" customHeight="1">
      <c r="A106" s="94"/>
      <c r="B106" s="95" t="s">
        <v>63</v>
      </c>
      <c r="C106" s="105"/>
      <c r="D106" s="106">
        <f>D105/D122</f>
        <v>0.11564790517536165</v>
      </c>
    </row>
    <row r="107" spans="1:4" s="9" customFormat="1" ht="9.75" customHeight="1">
      <c r="A107" s="94"/>
      <c r="B107" s="98" t="s">
        <v>64</v>
      </c>
      <c r="C107" s="204"/>
      <c r="D107" s="205">
        <f>D105/D12</f>
        <v>0.19117087987834616</v>
      </c>
    </row>
    <row r="108" spans="1:4" s="9" customFormat="1" ht="14.25" customHeight="1">
      <c r="A108" s="101"/>
      <c r="B108" s="102"/>
      <c r="C108" s="206"/>
      <c r="D108" s="206"/>
    </row>
    <row r="109" spans="1:4" s="9" customFormat="1" ht="22.5" customHeight="1">
      <c r="A109" s="75" t="s">
        <v>170</v>
      </c>
      <c r="B109" s="177" t="s">
        <v>171</v>
      </c>
      <c r="C109" s="19">
        <f>C113</f>
        <v>-15574.2</v>
      </c>
      <c r="D109" s="20">
        <f>D113</f>
        <v>170059.4</v>
      </c>
    </row>
    <row r="110" spans="1:4" s="9" customFormat="1" ht="10.5" customHeight="1">
      <c r="A110" s="207"/>
      <c r="B110" s="95" t="s">
        <v>172</v>
      </c>
      <c r="C110" s="105">
        <f>C109/C122</f>
        <v>8.340938303341899</v>
      </c>
      <c r="D110" s="106">
        <f>D109/D122</f>
        <v>0.3950548051619809</v>
      </c>
    </row>
    <row r="111" spans="1:4" s="9" customFormat="1" ht="12.75" customHeight="1" hidden="1">
      <c r="A111" s="207"/>
      <c r="B111" s="208" t="s">
        <v>173</v>
      </c>
      <c r="C111" s="209"/>
      <c r="D111" s="210"/>
    </row>
    <row r="112" spans="1:4" s="9" customFormat="1" ht="12.75" customHeight="1" hidden="1">
      <c r="A112" s="207"/>
      <c r="B112" s="211" t="s">
        <v>174</v>
      </c>
      <c r="C112" s="212"/>
      <c r="D112" s="213"/>
    </row>
    <row r="113" spans="1:4" s="9" customFormat="1" ht="26.25" customHeight="1">
      <c r="A113" s="136" t="s">
        <v>175</v>
      </c>
      <c r="B113" s="214" t="s">
        <v>176</v>
      </c>
      <c r="C113" s="215">
        <f>C114+C115+C116+C117+C118+C119+C120+C121</f>
        <v>-15574.2</v>
      </c>
      <c r="D113" s="216">
        <f>D114+D115+D116+D117+D118+D119+D120+D121</f>
        <v>170059.4</v>
      </c>
    </row>
    <row r="114" spans="1:4" s="9" customFormat="1" ht="18.75" customHeight="1">
      <c r="A114" s="195"/>
      <c r="B114" s="201" t="s">
        <v>177</v>
      </c>
      <c r="C114" s="43">
        <v>-27542</v>
      </c>
      <c r="D114" s="44">
        <v>17223</v>
      </c>
    </row>
    <row r="115" spans="1:4" s="9" customFormat="1" ht="15" customHeight="1">
      <c r="A115" s="195"/>
      <c r="B115" s="217" t="s">
        <v>178</v>
      </c>
      <c r="C115" s="218"/>
      <c r="D115" s="219">
        <v>0</v>
      </c>
    </row>
    <row r="116" spans="1:4" s="9" customFormat="1" ht="14.25" customHeight="1">
      <c r="A116" s="195"/>
      <c r="B116" s="217" t="s">
        <v>179</v>
      </c>
      <c r="C116" s="178">
        <v>11812.5</v>
      </c>
      <c r="D116" s="179">
        <v>143660.1</v>
      </c>
    </row>
    <row r="117" spans="1:4" s="9" customFormat="1" ht="15.75" customHeight="1">
      <c r="A117" s="195"/>
      <c r="B117" s="220" t="s">
        <v>180</v>
      </c>
      <c r="C117" s="221">
        <v>171.3</v>
      </c>
      <c r="D117" s="222">
        <v>9071</v>
      </c>
    </row>
    <row r="118" spans="1:4" s="9" customFormat="1" ht="17.25" customHeight="1">
      <c r="A118" s="195"/>
      <c r="B118" s="220" t="s">
        <v>181</v>
      </c>
      <c r="C118" s="178">
        <v>-16</v>
      </c>
      <c r="D118" s="179">
        <v>105.3</v>
      </c>
    </row>
    <row r="119" spans="1:4" s="9" customFormat="1" ht="12.75" customHeight="1" hidden="1">
      <c r="A119" s="195"/>
      <c r="B119" s="220"/>
      <c r="C119" s="221"/>
      <c r="D119" s="222"/>
    </row>
    <row r="120" spans="1:4" s="9" customFormat="1" ht="12.75" customHeight="1" hidden="1">
      <c r="A120" s="195"/>
      <c r="B120" s="220"/>
      <c r="C120" s="221"/>
      <c r="D120" s="222"/>
    </row>
    <row r="121" spans="1:4" s="9" customFormat="1" ht="12.75" customHeight="1" hidden="1">
      <c r="A121" s="195"/>
      <c r="B121" s="223"/>
      <c r="C121" s="61"/>
      <c r="D121" s="62"/>
    </row>
    <row r="122" spans="1:4" s="228" customFormat="1" ht="26.25" customHeight="1">
      <c r="A122" s="224" t="s">
        <v>182</v>
      </c>
      <c r="B122" s="225" t="s">
        <v>183</v>
      </c>
      <c r="C122" s="226">
        <f>C12+C109</f>
        <v>-1867.2000000000007</v>
      </c>
      <c r="D122" s="227">
        <f>D12+D109</f>
        <v>430470.4</v>
      </c>
    </row>
    <row r="123" spans="1:4" s="228" customFormat="1" ht="27" customHeight="1">
      <c r="A123" s="229" t="s">
        <v>184</v>
      </c>
      <c r="B123" s="230" t="s">
        <v>185</v>
      </c>
      <c r="C123" s="231">
        <f>C122-C125</f>
        <v>-13835</v>
      </c>
      <c r="D123" s="232">
        <f>D122-D125</f>
        <v>277634</v>
      </c>
    </row>
    <row r="124" spans="1:4" s="228" customFormat="1" ht="12.75" customHeight="1">
      <c r="A124" s="229"/>
      <c r="B124" s="233" t="s">
        <v>186</v>
      </c>
      <c r="C124" s="234"/>
      <c r="D124" s="235">
        <f>D123/D122</f>
        <v>0.6449549144377871</v>
      </c>
    </row>
    <row r="125" spans="1:4" s="228" customFormat="1" ht="18" customHeight="1">
      <c r="A125" s="229"/>
      <c r="B125" s="236" t="s">
        <v>187</v>
      </c>
      <c r="C125" s="237">
        <f>C116+C117+C118+C119+C120+C121</f>
        <v>11967.8</v>
      </c>
      <c r="D125" s="238">
        <f>D116+D117+D118+D119+D120+D121</f>
        <v>152836.4</v>
      </c>
    </row>
    <row r="126" spans="1:4" s="228" customFormat="1" ht="12" customHeight="1">
      <c r="A126" s="229"/>
      <c r="B126" s="239" t="s">
        <v>186</v>
      </c>
      <c r="C126" s="240"/>
      <c r="D126" s="241">
        <f>D125/D122</f>
        <v>0.3550450855622128</v>
      </c>
    </row>
    <row r="127" spans="1:4" s="228" customFormat="1" ht="32.25" customHeight="1">
      <c r="A127" s="242"/>
      <c r="B127" s="243" t="s">
        <v>188</v>
      </c>
      <c r="C127" s="244">
        <f>C122-'Прил 4 (расх)  '!I244</f>
        <v>0</v>
      </c>
      <c r="D127" s="245">
        <f>D122-'Прил 4 (расх)  '!J244</f>
        <v>3000.000000000058</v>
      </c>
    </row>
    <row r="128" spans="1:4" s="228" customFormat="1" ht="12" customHeight="1">
      <c r="A128" s="246"/>
      <c r="B128" s="247"/>
      <c r="C128" s="248"/>
      <c r="D128" s="248"/>
    </row>
    <row r="129" spans="1:4" s="228" customFormat="1" ht="11.25" customHeight="1">
      <c r="A129" s="249"/>
      <c r="B129" s="247"/>
      <c r="C129" s="248"/>
      <c r="D129" s="248"/>
    </row>
    <row r="130" spans="1:6" s="228" customFormat="1" ht="28.5" customHeight="1">
      <c r="A130" s="133" t="s">
        <v>189</v>
      </c>
      <c r="B130" s="133"/>
      <c r="C130" s="19">
        <f>C131+C134+C139</f>
        <v>0</v>
      </c>
      <c r="D130" s="20">
        <f>D131+D134+D139</f>
        <v>-3000</v>
      </c>
      <c r="F130" s="250"/>
    </row>
    <row r="131" spans="1:4" s="228" customFormat="1" ht="23.25" customHeight="1">
      <c r="A131" s="251" t="s">
        <v>190</v>
      </c>
      <c r="B131" s="252" t="s">
        <v>191</v>
      </c>
      <c r="C131" s="253">
        <f>C132-C133</f>
        <v>0</v>
      </c>
      <c r="D131" s="254">
        <f>D132-D133</f>
        <v>-3000</v>
      </c>
    </row>
    <row r="132" spans="1:4" s="228" customFormat="1" ht="22.5" customHeight="1">
      <c r="A132" s="255" t="s">
        <v>192</v>
      </c>
      <c r="B132" s="256" t="s">
        <v>193</v>
      </c>
      <c r="C132" s="43"/>
      <c r="D132" s="44">
        <v>0</v>
      </c>
    </row>
    <row r="133" spans="1:4" s="228" customFormat="1" ht="25.5" customHeight="1">
      <c r="A133" s="80" t="s">
        <v>194</v>
      </c>
      <c r="B133" s="257" t="s">
        <v>195</v>
      </c>
      <c r="C133" s="50"/>
      <c r="D133" s="51">
        <v>3000</v>
      </c>
    </row>
    <row r="134" spans="1:4" s="228" customFormat="1" ht="21.75" customHeight="1">
      <c r="A134" s="251" t="s">
        <v>196</v>
      </c>
      <c r="B134" s="258" t="s">
        <v>197</v>
      </c>
      <c r="C134" s="253">
        <f>C135</f>
        <v>0</v>
      </c>
      <c r="D134" s="254">
        <f>D135</f>
        <v>0</v>
      </c>
    </row>
    <row r="135" spans="1:4" s="228" customFormat="1" ht="16.5" customHeight="1">
      <c r="A135" s="136" t="s">
        <v>198</v>
      </c>
      <c r="B135" s="137" t="s">
        <v>199</v>
      </c>
      <c r="C135" s="215">
        <f>C136</f>
        <v>0</v>
      </c>
      <c r="D135" s="216">
        <f>D136</f>
        <v>0</v>
      </c>
    </row>
    <row r="136" spans="1:4" s="228" customFormat="1" ht="23.25" customHeight="1">
      <c r="A136" s="136" t="s">
        <v>200</v>
      </c>
      <c r="B136" s="137" t="s">
        <v>201</v>
      </c>
      <c r="C136" s="215">
        <f>C137-C138</f>
        <v>0</v>
      </c>
      <c r="D136" s="216">
        <f>D137-D138</f>
        <v>0</v>
      </c>
    </row>
    <row r="137" spans="1:4" s="228" customFormat="1" ht="15.75" customHeight="1">
      <c r="A137" s="259"/>
      <c r="B137" s="260" t="s">
        <v>202</v>
      </c>
      <c r="C137" s="43"/>
      <c r="D137" s="44">
        <v>0</v>
      </c>
    </row>
    <row r="138" spans="1:4" s="46" customFormat="1" ht="15.75" customHeight="1">
      <c r="A138" s="259"/>
      <c r="B138" s="261" t="s">
        <v>203</v>
      </c>
      <c r="C138" s="50"/>
      <c r="D138" s="51">
        <v>0</v>
      </c>
    </row>
    <row r="139" spans="1:4" s="228" customFormat="1" ht="21" customHeight="1">
      <c r="A139" s="251" t="s">
        <v>204</v>
      </c>
      <c r="B139" s="258" t="s">
        <v>205</v>
      </c>
      <c r="C139" s="253">
        <f>C140</f>
        <v>0</v>
      </c>
      <c r="D139" s="254">
        <f>D140</f>
        <v>0</v>
      </c>
    </row>
    <row r="140" spans="1:4" s="228" customFormat="1" ht="24" customHeight="1">
      <c r="A140" s="136" t="s">
        <v>206</v>
      </c>
      <c r="B140" s="137" t="s">
        <v>207</v>
      </c>
      <c r="C140" s="215"/>
      <c r="D140" s="216">
        <v>0</v>
      </c>
    </row>
    <row r="141" s="228" customFormat="1" ht="9" customHeight="1"/>
    <row r="142" s="228" customFormat="1" ht="20.25" customHeight="1"/>
    <row r="143" s="228" customFormat="1" ht="7.5" customHeight="1"/>
    <row r="144" s="228" customFormat="1" ht="9" customHeight="1"/>
    <row r="145" s="228" customFormat="1" ht="9.75" customHeight="1"/>
    <row r="146" s="228" customFormat="1" ht="8.25" customHeight="1"/>
    <row r="147" s="228" customFormat="1" ht="9.75" customHeight="1"/>
    <row r="148" s="228" customFormat="1" ht="15.75" customHeight="1"/>
    <row r="149" s="228" customFormat="1" ht="17.25" customHeight="1"/>
    <row r="150" s="228" customFormat="1" ht="16.5" customHeight="1"/>
    <row r="151" s="228" customFormat="1" ht="16.5" customHeight="1"/>
    <row r="152" s="228" customFormat="1" ht="12.75" customHeight="1"/>
    <row r="153" s="228" customFormat="1" ht="15" customHeight="1"/>
    <row r="154" s="228" customFormat="1" ht="21" customHeight="1"/>
    <row r="155" s="228" customFormat="1" ht="21" customHeight="1"/>
    <row r="156" s="228" customFormat="1" ht="10.5" customHeight="1"/>
    <row r="157" s="228" customFormat="1" ht="13.5" customHeight="1"/>
    <row r="158" s="228" customFormat="1" ht="12.75" customHeight="1"/>
    <row r="159" s="228" customFormat="1" ht="10.5" customHeight="1"/>
    <row r="160" s="228" customFormat="1" ht="10.5" customHeight="1"/>
    <row r="161" s="228" customFormat="1" ht="12.75" customHeight="1"/>
    <row r="162" s="228" customFormat="1" ht="12" customHeight="1"/>
    <row r="163" s="228" customFormat="1" ht="11.25" customHeight="1"/>
    <row r="164" s="228" customFormat="1" ht="11.25" customHeight="1"/>
    <row r="165" s="228" customFormat="1" ht="12" customHeight="1"/>
    <row r="166" s="228" customFormat="1" ht="12" customHeight="1"/>
    <row r="167" s="228" customFormat="1" ht="13.5" customHeight="1"/>
    <row r="168" s="228" customFormat="1" ht="16.5" customHeight="1"/>
    <row r="169" s="228" customFormat="1" ht="16.5" customHeight="1"/>
    <row r="170" s="228" customFormat="1" ht="16.5" customHeight="1"/>
    <row r="171" s="228" customFormat="1" ht="20.25" customHeight="1"/>
    <row r="172" s="228" customFormat="1" ht="8.25" customHeight="1"/>
    <row r="173" s="228" customFormat="1" ht="9" customHeight="1"/>
    <row r="174" s="228" customFormat="1" ht="41.25" customHeight="1"/>
    <row r="175" s="228" customFormat="1" ht="18" customHeight="1"/>
    <row r="176" s="228" customFormat="1" ht="12" customHeight="1"/>
    <row r="177" s="228" customFormat="1" ht="14.25" customHeight="1"/>
    <row r="178" s="228" customFormat="1" ht="9.75" customHeight="1"/>
    <row r="179" s="228" customFormat="1" ht="10.5" customHeight="1"/>
    <row r="180" s="228" customFormat="1" ht="9" customHeight="1"/>
    <row r="181" s="228" customFormat="1" ht="9.75" customHeight="1"/>
    <row r="182" s="228" customFormat="1" ht="9.75" customHeight="1"/>
    <row r="183" s="228" customFormat="1" ht="10.5" customHeight="1"/>
    <row r="184" s="228" customFormat="1" ht="14.25" customHeight="1"/>
    <row r="185" s="228" customFormat="1" ht="12.75" customHeight="1" hidden="1"/>
    <row r="186" s="228" customFormat="1" ht="13.5" customHeight="1"/>
    <row r="187" s="228" customFormat="1" ht="12.75" customHeight="1"/>
    <row r="188" s="228" customFormat="1" ht="18.75" customHeight="1"/>
    <row r="189" s="228" customFormat="1" ht="12.75" customHeight="1"/>
    <row r="190" s="228" customFormat="1" ht="15.75" customHeight="1"/>
    <row r="191" s="228" customFormat="1" ht="12" customHeight="1"/>
    <row r="192" s="228" customFormat="1" ht="18" customHeight="1"/>
    <row r="193" s="228" customFormat="1" ht="12" customHeight="1"/>
    <row r="194" s="228" customFormat="1" ht="13.5" customHeight="1"/>
    <row r="195" s="228" customFormat="1" ht="21" customHeight="1"/>
    <row r="196" s="228" customFormat="1" ht="13.5" customHeight="1"/>
    <row r="197" s="228" customFormat="1" ht="14.25" customHeight="1"/>
    <row r="198" s="228" customFormat="1" ht="15" customHeight="1"/>
    <row r="199" s="228" customFormat="1" ht="15" customHeight="1"/>
    <row r="200" s="228" customFormat="1" ht="15" customHeight="1"/>
    <row r="201" s="228" customFormat="1" ht="15.75" customHeight="1"/>
    <row r="202" s="228" customFormat="1" ht="13.5" customHeight="1"/>
    <row r="203" s="228" customFormat="1" ht="42.75" customHeight="1"/>
    <row r="204" s="228" customFormat="1" ht="15" customHeight="1"/>
    <row r="205" s="228" customFormat="1" ht="15" customHeight="1"/>
    <row r="206" s="228" customFormat="1" ht="24.75" customHeight="1"/>
    <row r="207" s="228" customFormat="1" ht="19.5" customHeight="1"/>
    <row r="208" s="228" customFormat="1" ht="9" customHeight="1"/>
    <row r="209" s="228" customFormat="1" ht="9.75" customHeight="1"/>
    <row r="210" s="228" customFormat="1" ht="36.75" customHeight="1"/>
    <row r="211" s="228" customFormat="1" ht="22.5" customHeight="1"/>
    <row r="212" s="228" customFormat="1" ht="27.75" customHeight="1"/>
    <row r="213" s="228" customFormat="1" ht="24.75" customHeight="1"/>
    <row r="214" s="228" customFormat="1" ht="23.25" customHeight="1"/>
    <row r="215" s="228" customFormat="1" ht="19.5" customHeight="1"/>
    <row r="216" s="228" customFormat="1" ht="15" customHeight="1"/>
    <row r="217" s="228" customFormat="1" ht="20.25" customHeight="1"/>
    <row r="218" s="228" customFormat="1" ht="21" customHeight="1"/>
    <row r="219" s="228" customFormat="1" ht="15" customHeight="1"/>
    <row r="220" s="228" customFormat="1" ht="15" customHeight="1"/>
    <row r="221" s="228" customFormat="1" ht="16.5" customHeight="1"/>
    <row r="222" s="228" customFormat="1" ht="26.25" customHeight="1"/>
    <row r="223" s="228" customFormat="1" ht="15" customHeight="1"/>
  </sheetData>
  <sheetProtection selectLockedCells="1" selectUnlockedCells="1"/>
  <mergeCells count="19">
    <mergeCell ref="C1:D1"/>
    <mergeCell ref="B2:D2"/>
    <mergeCell ref="B3:D3"/>
    <mergeCell ref="B5:D5"/>
    <mergeCell ref="A7:D7"/>
    <mergeCell ref="A8:D8"/>
    <mergeCell ref="B9:C9"/>
    <mergeCell ref="A10:A11"/>
    <mergeCell ref="B10:B11"/>
    <mergeCell ref="C10:D10"/>
    <mergeCell ref="A41:B41"/>
    <mergeCell ref="A42:A43"/>
    <mergeCell ref="A105:B105"/>
    <mergeCell ref="A106:A107"/>
    <mergeCell ref="A110:A112"/>
    <mergeCell ref="A114:A121"/>
    <mergeCell ref="A123:A126"/>
    <mergeCell ref="A130:B130"/>
    <mergeCell ref="A137:A138"/>
  </mergeCells>
  <printOptions/>
  <pageMargins left="0.5902777777777778" right="0" top="0.19652777777777777" bottom="0.196527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Q245"/>
  <sheetViews>
    <sheetView zoomScale="125" zoomScaleNormal="125" workbookViewId="0" topLeftCell="A1">
      <selection activeCell="L247" sqref="L247"/>
    </sheetView>
  </sheetViews>
  <sheetFormatPr defaultColWidth="9.00390625" defaultRowHeight="12.75"/>
  <cols>
    <col min="1" max="1" width="3.75390625" style="0" customWidth="1"/>
    <col min="2" max="2" width="8.625" style="0" customWidth="1"/>
    <col min="3" max="3" width="37.25390625" style="0" customWidth="1"/>
    <col min="4" max="4" width="3.00390625" style="0" customWidth="1"/>
    <col min="5" max="6" width="2.375" style="0" customWidth="1"/>
    <col min="7" max="7" width="9.125" style="0" customWidth="1"/>
    <col min="8" max="8" width="2.875" style="0" customWidth="1"/>
    <col min="9" max="10" width="8.125" style="0" customWidth="1"/>
    <col min="11" max="11" width="8.625" style="0" customWidth="1"/>
    <col min="12" max="12" width="9.50390625" style="0" customWidth="1"/>
    <col min="13" max="13" width="7.50390625" style="0" customWidth="1"/>
    <col min="14" max="14" width="11.875" style="0" customWidth="1"/>
    <col min="15" max="15" width="5.375" style="0" customWidth="1"/>
    <col min="16" max="17" width="0" style="0" hidden="1" customWidth="1"/>
  </cols>
  <sheetData>
    <row r="1" spans="9:14" ht="11.25" customHeight="1">
      <c r="I1" s="1" t="s">
        <v>208</v>
      </c>
      <c r="J1" s="1"/>
      <c r="K1" s="1"/>
      <c r="L1" s="1"/>
      <c r="M1" s="1"/>
      <c r="N1" s="1"/>
    </row>
    <row r="2" spans="2:14" ht="11.25" customHeight="1">
      <c r="B2" s="262"/>
      <c r="D2" s="4" t="s">
        <v>1</v>
      </c>
      <c r="E2" s="4"/>
      <c r="F2" s="4"/>
      <c r="G2" s="4"/>
      <c r="H2" s="4"/>
      <c r="I2" s="4"/>
      <c r="J2" s="4"/>
      <c r="K2" s="4"/>
      <c r="L2" s="4"/>
      <c r="M2" s="4"/>
      <c r="N2" s="4"/>
    </row>
    <row r="3" spans="4:14" ht="12" customHeight="1">
      <c r="D3" s="1" t="s">
        <v>2</v>
      </c>
      <c r="E3" s="1"/>
      <c r="F3" s="1"/>
      <c r="G3" s="1"/>
      <c r="H3" s="1"/>
      <c r="I3" s="1"/>
      <c r="J3" s="1"/>
      <c r="K3" s="1"/>
      <c r="L3" s="1"/>
      <c r="M3" s="1"/>
      <c r="N3" s="1"/>
    </row>
    <row r="4" spans="4:14" ht="6" customHeight="1">
      <c r="D4" s="2"/>
      <c r="E4" s="2"/>
      <c r="F4" s="2"/>
      <c r="G4" s="2"/>
      <c r="H4" s="2"/>
      <c r="I4" s="2"/>
      <c r="J4" s="2"/>
      <c r="K4" s="2"/>
      <c r="L4" s="2"/>
      <c r="M4" s="2"/>
      <c r="N4" s="2"/>
    </row>
    <row r="5" spans="1:14" ht="12" customHeight="1">
      <c r="A5" s="263"/>
      <c r="B5" s="263"/>
      <c r="C5" s="263"/>
      <c r="D5" s="264" t="s">
        <v>3</v>
      </c>
      <c r="E5" s="264"/>
      <c r="F5" s="264"/>
      <c r="G5" s="264"/>
      <c r="H5" s="264"/>
      <c r="I5" s="264"/>
      <c r="J5" s="264"/>
      <c r="K5" s="264"/>
      <c r="L5" s="264"/>
      <c r="M5" s="264"/>
      <c r="N5" s="264"/>
    </row>
    <row r="6" spans="1:14" ht="4.5" customHeight="1">
      <c r="A6" s="263"/>
      <c r="B6" s="263"/>
      <c r="C6" s="263"/>
      <c r="D6" s="263"/>
      <c r="E6" s="263"/>
      <c r="F6" s="263"/>
      <c r="G6" s="263"/>
      <c r="H6" s="263"/>
      <c r="I6" s="263"/>
      <c r="J6" s="263"/>
      <c r="K6" s="263"/>
      <c r="L6" s="263"/>
      <c r="M6" s="263"/>
      <c r="N6" s="263"/>
    </row>
    <row r="7" spans="1:14" ht="12.75">
      <c r="A7" s="265" t="s">
        <v>209</v>
      </c>
      <c r="B7" s="265"/>
      <c r="C7" s="265"/>
      <c r="D7" s="265"/>
      <c r="E7" s="265"/>
      <c r="F7" s="265"/>
      <c r="G7" s="265"/>
      <c r="H7" s="265"/>
      <c r="I7" s="265"/>
      <c r="J7" s="265"/>
      <c r="K7" s="265"/>
      <c r="L7" s="265"/>
      <c r="M7" s="265"/>
      <c r="N7" s="265"/>
    </row>
    <row r="8" spans="1:14" ht="14.25" customHeight="1">
      <c r="A8" s="265" t="s">
        <v>210</v>
      </c>
      <c r="B8" s="265"/>
      <c r="C8" s="265"/>
      <c r="D8" s="265"/>
      <c r="E8" s="265"/>
      <c r="F8" s="265"/>
      <c r="G8" s="265"/>
      <c r="H8" s="265"/>
      <c r="I8" s="265"/>
      <c r="J8" s="265"/>
      <c r="K8" s="265"/>
      <c r="L8" s="265"/>
      <c r="M8" s="265"/>
      <c r="N8" s="265"/>
    </row>
    <row r="9" spans="2:14" s="9" customFormat="1" ht="10.5" customHeight="1">
      <c r="B9" s="228"/>
      <c r="C9" s="228"/>
      <c r="D9" s="228"/>
      <c r="E9" s="228"/>
      <c r="F9" s="228"/>
      <c r="G9" s="228"/>
      <c r="H9" s="228"/>
      <c r="M9" s="266" t="s">
        <v>6</v>
      </c>
      <c r="N9" s="266"/>
    </row>
    <row r="10" spans="1:14" s="9" customFormat="1" ht="21" customHeight="1">
      <c r="A10" s="267" t="s">
        <v>211</v>
      </c>
      <c r="B10" s="267"/>
      <c r="C10" s="267"/>
      <c r="D10" s="268" t="s">
        <v>212</v>
      </c>
      <c r="E10" s="268"/>
      <c r="F10" s="268"/>
      <c r="G10" s="268"/>
      <c r="H10" s="268"/>
      <c r="I10" s="269" t="s">
        <v>213</v>
      </c>
      <c r="J10" s="269"/>
      <c r="K10" s="270" t="s">
        <v>214</v>
      </c>
      <c r="L10" s="270"/>
      <c r="M10" s="270"/>
      <c r="N10" s="270"/>
    </row>
    <row r="11" spans="1:14" s="9" customFormat="1" ht="18" customHeight="1">
      <c r="A11" s="267"/>
      <c r="B11" s="267"/>
      <c r="C11" s="267"/>
      <c r="D11" s="271" t="s">
        <v>215</v>
      </c>
      <c r="E11" s="271" t="s">
        <v>216</v>
      </c>
      <c r="F11" s="271" t="s">
        <v>217</v>
      </c>
      <c r="G11" s="271" t="s">
        <v>218</v>
      </c>
      <c r="H11" s="272" t="s">
        <v>219</v>
      </c>
      <c r="I11" s="269"/>
      <c r="J11" s="269"/>
      <c r="K11" s="273" t="s">
        <v>220</v>
      </c>
      <c r="L11" s="273"/>
      <c r="M11" s="34" t="s">
        <v>221</v>
      </c>
      <c r="N11" s="34"/>
    </row>
    <row r="12" spans="1:14" s="9" customFormat="1" ht="12.75" customHeight="1">
      <c r="A12" s="267"/>
      <c r="B12" s="267"/>
      <c r="C12" s="267"/>
      <c r="D12" s="271"/>
      <c r="E12" s="271"/>
      <c r="F12" s="271"/>
      <c r="G12" s="271"/>
      <c r="H12" s="272"/>
      <c r="I12" s="269"/>
      <c r="J12" s="269"/>
      <c r="K12" s="273"/>
      <c r="L12" s="273"/>
      <c r="M12" s="34"/>
      <c r="N12" s="34"/>
    </row>
    <row r="13" spans="1:14" s="9" customFormat="1" ht="77.25" customHeight="1">
      <c r="A13" s="267"/>
      <c r="B13" s="267"/>
      <c r="C13" s="267"/>
      <c r="D13" s="271"/>
      <c r="E13" s="271"/>
      <c r="F13" s="271"/>
      <c r="G13" s="271"/>
      <c r="H13" s="272"/>
      <c r="I13" s="274" t="s">
        <v>222</v>
      </c>
      <c r="J13" s="275" t="s">
        <v>11</v>
      </c>
      <c r="K13" s="276" t="s">
        <v>222</v>
      </c>
      <c r="L13" s="277" t="s">
        <v>11</v>
      </c>
      <c r="M13" s="278" t="s">
        <v>222</v>
      </c>
      <c r="N13" s="277" t="s">
        <v>11</v>
      </c>
    </row>
    <row r="14" spans="1:14" s="9" customFormat="1" ht="21.75" customHeight="1">
      <c r="A14" s="279" t="s">
        <v>223</v>
      </c>
      <c r="B14" s="279"/>
      <c r="C14" s="279"/>
      <c r="D14" s="280" t="s">
        <v>224</v>
      </c>
      <c r="E14" s="280" t="s">
        <v>225</v>
      </c>
      <c r="F14" s="281" t="s">
        <v>226</v>
      </c>
      <c r="G14" s="282" t="s">
        <v>227</v>
      </c>
      <c r="H14" s="283" t="s">
        <v>228</v>
      </c>
      <c r="I14" s="284">
        <f aca="true" t="shared" si="0" ref="I14:N14">I16+I17+I21+I22+I25+I28+I29</f>
        <v>4512.3</v>
      </c>
      <c r="J14" s="285">
        <f t="shared" si="0"/>
        <v>38964.9</v>
      </c>
      <c r="K14" s="286">
        <f t="shared" si="0"/>
        <v>4522</v>
      </c>
      <c r="L14" s="287">
        <f t="shared" si="0"/>
        <v>36572</v>
      </c>
      <c r="M14" s="288">
        <f t="shared" si="0"/>
        <v>-9.7</v>
      </c>
      <c r="N14" s="289">
        <f t="shared" si="0"/>
        <v>2392.9</v>
      </c>
    </row>
    <row r="15" spans="1:14" s="9" customFormat="1" ht="11.25" customHeight="1">
      <c r="A15" s="290" t="s">
        <v>229</v>
      </c>
      <c r="B15" s="290"/>
      <c r="C15" s="290"/>
      <c r="D15" s="291"/>
      <c r="E15" s="292"/>
      <c r="F15" s="293"/>
      <c r="G15" s="294"/>
      <c r="H15" s="295"/>
      <c r="I15" s="296"/>
      <c r="J15" s="297">
        <f>J14/J244</f>
        <v>0.09115227627456779</v>
      </c>
      <c r="K15" s="298"/>
      <c r="L15" s="299">
        <f>L14/L244</f>
        <v>0.13316632317921306</v>
      </c>
      <c r="M15" s="300"/>
      <c r="N15" s="301">
        <f>N14/N244</f>
        <v>0.01565661059799891</v>
      </c>
    </row>
    <row r="16" spans="1:14" s="9" customFormat="1" ht="17.25" customHeight="1">
      <c r="A16" s="302" t="s">
        <v>230</v>
      </c>
      <c r="B16" s="302"/>
      <c r="C16" s="302"/>
      <c r="D16" s="303" t="s">
        <v>224</v>
      </c>
      <c r="E16" s="304" t="s">
        <v>225</v>
      </c>
      <c r="F16" s="305" t="s">
        <v>231</v>
      </c>
      <c r="G16" s="306" t="s">
        <v>232</v>
      </c>
      <c r="H16" s="307" t="s">
        <v>233</v>
      </c>
      <c r="I16" s="308">
        <f>K16+M16</f>
        <v>176</v>
      </c>
      <c r="J16" s="309">
        <f>L16+N16</f>
        <v>1351</v>
      </c>
      <c r="K16" s="310">
        <v>176</v>
      </c>
      <c r="L16" s="311">
        <v>1351</v>
      </c>
      <c r="M16" s="312"/>
      <c r="N16" s="313"/>
    </row>
    <row r="17" spans="1:14" s="9" customFormat="1" ht="15.75" customHeight="1">
      <c r="A17" s="314" t="s">
        <v>234</v>
      </c>
      <c r="B17" s="314"/>
      <c r="C17" s="314"/>
      <c r="D17" s="303" t="s">
        <v>224</v>
      </c>
      <c r="E17" s="315" t="s">
        <v>225</v>
      </c>
      <c r="F17" s="316" t="s">
        <v>235</v>
      </c>
      <c r="G17" s="317" t="s">
        <v>227</v>
      </c>
      <c r="H17" s="318" t="s">
        <v>228</v>
      </c>
      <c r="I17" s="319">
        <f aca="true" t="shared" si="1" ref="I17:N17">I18+I19+I20</f>
        <v>-899</v>
      </c>
      <c r="J17" s="320">
        <f t="shared" si="1"/>
        <v>3332</v>
      </c>
      <c r="K17" s="321">
        <f t="shared" si="1"/>
        <v>-899</v>
      </c>
      <c r="L17" s="322">
        <f t="shared" si="1"/>
        <v>3332</v>
      </c>
      <c r="M17" s="323">
        <f t="shared" si="1"/>
        <v>0</v>
      </c>
      <c r="N17" s="324">
        <f t="shared" si="1"/>
        <v>0</v>
      </c>
    </row>
    <row r="18" spans="1:14" s="9" customFormat="1" ht="12" customHeight="1">
      <c r="A18" s="325" t="s">
        <v>236</v>
      </c>
      <c r="B18" s="326" t="s">
        <v>237</v>
      </c>
      <c r="C18" s="326"/>
      <c r="D18" s="327" t="s">
        <v>224</v>
      </c>
      <c r="E18" s="315" t="s">
        <v>225</v>
      </c>
      <c r="F18" s="316" t="s">
        <v>235</v>
      </c>
      <c r="G18" s="328" t="s">
        <v>238</v>
      </c>
      <c r="H18" s="329" t="s">
        <v>233</v>
      </c>
      <c r="I18" s="330">
        <f aca="true" t="shared" si="2" ref="I18:J21">K18+M18</f>
        <v>-854</v>
      </c>
      <c r="J18" s="331">
        <f t="shared" si="2"/>
        <v>1859</v>
      </c>
      <c r="K18" s="332">
        <v>-854</v>
      </c>
      <c r="L18" s="333">
        <v>1859</v>
      </c>
      <c r="M18" s="334"/>
      <c r="N18" s="335"/>
    </row>
    <row r="19" spans="1:14" s="9" customFormat="1" ht="11.25" customHeight="1">
      <c r="A19" s="325"/>
      <c r="B19" s="336" t="s">
        <v>239</v>
      </c>
      <c r="C19" s="336"/>
      <c r="D19" s="327"/>
      <c r="E19" s="315"/>
      <c r="F19" s="316"/>
      <c r="G19" s="337" t="s">
        <v>240</v>
      </c>
      <c r="H19" s="338" t="s">
        <v>233</v>
      </c>
      <c r="I19" s="339">
        <f t="shared" si="2"/>
        <v>-5</v>
      </c>
      <c r="J19" s="340">
        <f t="shared" si="2"/>
        <v>970</v>
      </c>
      <c r="K19" s="341">
        <v>-5</v>
      </c>
      <c r="L19" s="342">
        <v>970</v>
      </c>
      <c r="M19" s="343"/>
      <c r="N19" s="344"/>
    </row>
    <row r="20" spans="1:14" s="9" customFormat="1" ht="12" customHeight="1">
      <c r="A20" s="325"/>
      <c r="B20" s="345" t="s">
        <v>241</v>
      </c>
      <c r="C20" s="345"/>
      <c r="D20" s="327"/>
      <c r="E20" s="315"/>
      <c r="F20" s="316"/>
      <c r="G20" s="346" t="s">
        <v>242</v>
      </c>
      <c r="H20" s="347" t="s">
        <v>233</v>
      </c>
      <c r="I20" s="348">
        <f t="shared" si="2"/>
        <v>-40</v>
      </c>
      <c r="J20" s="349">
        <f t="shared" si="2"/>
        <v>503</v>
      </c>
      <c r="K20" s="350">
        <v>-40</v>
      </c>
      <c r="L20" s="351">
        <v>503</v>
      </c>
      <c r="M20" s="352"/>
      <c r="N20" s="353"/>
    </row>
    <row r="21" spans="1:14" s="9" customFormat="1" ht="15" customHeight="1">
      <c r="A21" s="314" t="s">
        <v>243</v>
      </c>
      <c r="B21" s="314"/>
      <c r="C21" s="314"/>
      <c r="D21" s="303" t="s">
        <v>224</v>
      </c>
      <c r="E21" s="315" t="s">
        <v>225</v>
      </c>
      <c r="F21" s="316" t="s">
        <v>244</v>
      </c>
      <c r="G21" s="317" t="s">
        <v>238</v>
      </c>
      <c r="H21" s="318" t="s">
        <v>233</v>
      </c>
      <c r="I21" s="354">
        <f t="shared" si="2"/>
        <v>2917</v>
      </c>
      <c r="J21" s="355">
        <f t="shared" si="2"/>
        <v>19847</v>
      </c>
      <c r="K21" s="356">
        <v>2917</v>
      </c>
      <c r="L21" s="357">
        <v>19847</v>
      </c>
      <c r="M21" s="358"/>
      <c r="N21" s="359"/>
    </row>
    <row r="22" spans="1:14" s="9" customFormat="1" ht="25.5" customHeight="1">
      <c r="A22" s="360" t="s">
        <v>245</v>
      </c>
      <c r="B22" s="360"/>
      <c r="C22" s="360"/>
      <c r="D22" s="303" t="s">
        <v>224</v>
      </c>
      <c r="E22" s="315" t="s">
        <v>225</v>
      </c>
      <c r="F22" s="316" t="s">
        <v>246</v>
      </c>
      <c r="G22" s="317" t="s">
        <v>247</v>
      </c>
      <c r="H22" s="318" t="s">
        <v>233</v>
      </c>
      <c r="I22" s="319">
        <f aca="true" t="shared" si="3" ref="I22:N22">I23+I24</f>
        <v>1082</v>
      </c>
      <c r="J22" s="320">
        <f t="shared" si="3"/>
        <v>4712</v>
      </c>
      <c r="K22" s="321">
        <f t="shared" si="3"/>
        <v>1082</v>
      </c>
      <c r="L22" s="322">
        <f t="shared" si="3"/>
        <v>4712</v>
      </c>
      <c r="M22" s="323">
        <f t="shared" si="3"/>
        <v>0</v>
      </c>
      <c r="N22" s="324">
        <f t="shared" si="3"/>
        <v>0</v>
      </c>
    </row>
    <row r="23" spans="1:14" s="9" customFormat="1" ht="14.25" customHeight="1">
      <c r="A23" s="361" t="s">
        <v>248</v>
      </c>
      <c r="B23" s="362" t="s">
        <v>249</v>
      </c>
      <c r="C23" s="362"/>
      <c r="D23" s="327" t="s">
        <v>224</v>
      </c>
      <c r="E23" s="316" t="s">
        <v>225</v>
      </c>
      <c r="F23" s="316" t="s">
        <v>246</v>
      </c>
      <c r="G23" s="328" t="s">
        <v>238</v>
      </c>
      <c r="H23" s="329" t="s">
        <v>233</v>
      </c>
      <c r="I23" s="330">
        <f>K23+M23</f>
        <v>73</v>
      </c>
      <c r="J23" s="331">
        <f>L23+N23</f>
        <v>3703</v>
      </c>
      <c r="K23" s="332">
        <v>73</v>
      </c>
      <c r="L23" s="333">
        <v>3703</v>
      </c>
      <c r="M23" s="334"/>
      <c r="N23" s="335"/>
    </row>
    <row r="24" spans="1:14" s="9" customFormat="1" ht="13.5" customHeight="1">
      <c r="A24" s="361"/>
      <c r="B24" s="363" t="s">
        <v>250</v>
      </c>
      <c r="C24" s="363"/>
      <c r="D24" s="327"/>
      <c r="E24" s="316"/>
      <c r="F24" s="316"/>
      <c r="G24" s="346" t="s">
        <v>251</v>
      </c>
      <c r="H24" s="347" t="s">
        <v>233</v>
      </c>
      <c r="I24" s="348">
        <f>K24+M24</f>
        <v>1009</v>
      </c>
      <c r="J24" s="349">
        <f>L24+N24</f>
        <v>1009</v>
      </c>
      <c r="K24" s="350">
        <v>1009</v>
      </c>
      <c r="L24" s="351">
        <v>1009</v>
      </c>
      <c r="M24" s="352"/>
      <c r="N24" s="353"/>
    </row>
    <row r="25" spans="1:14" s="9" customFormat="1" ht="14.25" customHeight="1">
      <c r="A25" s="314" t="s">
        <v>252</v>
      </c>
      <c r="B25" s="314"/>
      <c r="C25" s="314"/>
      <c r="D25" s="303" t="s">
        <v>224</v>
      </c>
      <c r="E25" s="315" t="s">
        <v>225</v>
      </c>
      <c r="F25" s="316" t="s">
        <v>253</v>
      </c>
      <c r="G25" s="317" t="s">
        <v>254</v>
      </c>
      <c r="H25" s="318" t="s">
        <v>228</v>
      </c>
      <c r="I25" s="319">
        <f aca="true" t="shared" si="4" ref="I25:N25">I26+I27</f>
        <v>360</v>
      </c>
      <c r="J25" s="320">
        <f t="shared" si="4"/>
        <v>610</v>
      </c>
      <c r="K25" s="321">
        <f t="shared" si="4"/>
        <v>360</v>
      </c>
      <c r="L25" s="322">
        <f t="shared" si="4"/>
        <v>610</v>
      </c>
      <c r="M25" s="323">
        <f t="shared" si="4"/>
        <v>0</v>
      </c>
      <c r="N25" s="324">
        <f t="shared" si="4"/>
        <v>0</v>
      </c>
    </row>
    <row r="26" spans="1:14" s="9" customFormat="1" ht="12.75" customHeight="1">
      <c r="A26" s="361" t="s">
        <v>248</v>
      </c>
      <c r="B26" s="326" t="s">
        <v>255</v>
      </c>
      <c r="C26" s="326"/>
      <c r="D26" s="327" t="s">
        <v>224</v>
      </c>
      <c r="E26" s="315" t="s">
        <v>225</v>
      </c>
      <c r="F26" s="316" t="s">
        <v>253</v>
      </c>
      <c r="G26" s="328" t="s">
        <v>256</v>
      </c>
      <c r="H26" s="329" t="s">
        <v>233</v>
      </c>
      <c r="I26" s="330">
        <f aca="true" t="shared" si="5" ref="I26:J28">K26+M26</f>
        <v>0</v>
      </c>
      <c r="J26" s="331">
        <f t="shared" si="5"/>
        <v>0</v>
      </c>
      <c r="K26" s="332"/>
      <c r="L26" s="333">
        <v>0</v>
      </c>
      <c r="M26" s="334"/>
      <c r="N26" s="335"/>
    </row>
    <row r="27" spans="1:14" s="9" customFormat="1" ht="10.5" customHeight="1">
      <c r="A27" s="361"/>
      <c r="B27" s="345" t="s">
        <v>257</v>
      </c>
      <c r="C27" s="345"/>
      <c r="D27" s="327"/>
      <c r="E27" s="315"/>
      <c r="F27" s="316"/>
      <c r="G27" s="364" t="s">
        <v>258</v>
      </c>
      <c r="H27" s="347" t="s">
        <v>233</v>
      </c>
      <c r="I27" s="348">
        <f t="shared" si="5"/>
        <v>360</v>
      </c>
      <c r="J27" s="349">
        <f t="shared" si="5"/>
        <v>610</v>
      </c>
      <c r="K27" s="350">
        <v>360</v>
      </c>
      <c r="L27" s="351">
        <v>610</v>
      </c>
      <c r="M27" s="352"/>
      <c r="N27" s="353"/>
    </row>
    <row r="28" spans="1:14" s="9" customFormat="1" ht="17.25" customHeight="1">
      <c r="A28" s="314" t="s">
        <v>259</v>
      </c>
      <c r="B28" s="314"/>
      <c r="C28" s="314"/>
      <c r="D28" s="303" t="s">
        <v>224</v>
      </c>
      <c r="E28" s="315" t="s">
        <v>225</v>
      </c>
      <c r="F28" s="316" t="s">
        <v>260</v>
      </c>
      <c r="G28" s="317" t="s">
        <v>261</v>
      </c>
      <c r="H28" s="318" t="s">
        <v>233</v>
      </c>
      <c r="I28" s="354">
        <f t="shared" si="5"/>
        <v>0</v>
      </c>
      <c r="J28" s="355">
        <f t="shared" si="5"/>
        <v>400</v>
      </c>
      <c r="K28" s="356"/>
      <c r="L28" s="357">
        <v>400</v>
      </c>
      <c r="M28" s="358"/>
      <c r="N28" s="359"/>
    </row>
    <row r="29" spans="1:14" s="9" customFormat="1" ht="15.75" customHeight="1">
      <c r="A29" s="314" t="s">
        <v>262</v>
      </c>
      <c r="B29" s="314"/>
      <c r="C29" s="314"/>
      <c r="D29" s="303" t="s">
        <v>224</v>
      </c>
      <c r="E29" s="315" t="s">
        <v>225</v>
      </c>
      <c r="F29" s="316" t="s">
        <v>263</v>
      </c>
      <c r="G29" s="365" t="s">
        <v>227</v>
      </c>
      <c r="H29" s="318" t="s">
        <v>228</v>
      </c>
      <c r="I29" s="319">
        <f aca="true" t="shared" si="6" ref="I29:N29">I34+I35+I36+I37</f>
        <v>876.3</v>
      </c>
      <c r="J29" s="320">
        <f t="shared" si="6"/>
        <v>8712.900000000001</v>
      </c>
      <c r="K29" s="321">
        <f t="shared" si="6"/>
        <v>886</v>
      </c>
      <c r="L29" s="322">
        <f t="shared" si="6"/>
        <v>6320</v>
      </c>
      <c r="M29" s="323">
        <f t="shared" si="6"/>
        <v>-9.7</v>
      </c>
      <c r="N29" s="324">
        <f t="shared" si="6"/>
        <v>2392.9</v>
      </c>
    </row>
    <row r="30" spans="1:14" s="9" customFormat="1" ht="14.25" customHeight="1">
      <c r="A30" s="366" t="s">
        <v>214</v>
      </c>
      <c r="B30" s="367" t="s">
        <v>264</v>
      </c>
      <c r="C30" s="367"/>
      <c r="D30" s="327" t="s">
        <v>224</v>
      </c>
      <c r="E30" s="316" t="s">
        <v>225</v>
      </c>
      <c r="F30" s="316" t="s">
        <v>263</v>
      </c>
      <c r="G30" s="328" t="s">
        <v>238</v>
      </c>
      <c r="H30" s="318" t="s">
        <v>233</v>
      </c>
      <c r="I30" s="330">
        <f aca="true" t="shared" si="7" ref="I30:J33">K30+M30</f>
        <v>182</v>
      </c>
      <c r="J30" s="331">
        <f t="shared" si="7"/>
        <v>4730</v>
      </c>
      <c r="K30" s="332">
        <v>182</v>
      </c>
      <c r="L30" s="333">
        <v>4730</v>
      </c>
      <c r="M30" s="334"/>
      <c r="N30" s="335"/>
    </row>
    <row r="31" spans="1:14" s="9" customFormat="1" ht="11.25" customHeight="1">
      <c r="A31" s="366"/>
      <c r="B31" s="368" t="s">
        <v>265</v>
      </c>
      <c r="C31" s="368"/>
      <c r="D31" s="327"/>
      <c r="E31" s="316"/>
      <c r="F31" s="316"/>
      <c r="G31" s="337" t="s">
        <v>266</v>
      </c>
      <c r="H31" s="318"/>
      <c r="I31" s="339">
        <f t="shared" si="7"/>
        <v>-5.8</v>
      </c>
      <c r="J31" s="340">
        <f t="shared" si="7"/>
        <v>213.3</v>
      </c>
      <c r="K31" s="341"/>
      <c r="L31" s="342"/>
      <c r="M31" s="343">
        <v>-5.8</v>
      </c>
      <c r="N31" s="344">
        <v>213.3</v>
      </c>
    </row>
    <row r="32" spans="1:14" s="9" customFormat="1" ht="13.5" customHeight="1">
      <c r="A32" s="366"/>
      <c r="B32" s="369" t="s">
        <v>267</v>
      </c>
      <c r="C32" s="369"/>
      <c r="D32" s="327"/>
      <c r="E32" s="316"/>
      <c r="F32" s="316"/>
      <c r="G32" s="337" t="s">
        <v>268</v>
      </c>
      <c r="H32" s="318"/>
      <c r="I32" s="370">
        <f t="shared" si="7"/>
        <v>-0.8</v>
      </c>
      <c r="J32" s="371">
        <f t="shared" si="7"/>
        <v>301.3</v>
      </c>
      <c r="K32" s="372"/>
      <c r="L32" s="373"/>
      <c r="M32" s="374">
        <v>-0.8</v>
      </c>
      <c r="N32" s="375">
        <v>301.3</v>
      </c>
    </row>
    <row r="33" spans="1:14" s="9" customFormat="1" ht="12" customHeight="1">
      <c r="A33" s="366"/>
      <c r="B33" s="376" t="s">
        <v>269</v>
      </c>
      <c r="C33" s="376"/>
      <c r="D33" s="327"/>
      <c r="E33" s="316"/>
      <c r="F33" s="316"/>
      <c r="G33" s="377" t="s">
        <v>270</v>
      </c>
      <c r="H33" s="318"/>
      <c r="I33" s="348">
        <f t="shared" si="7"/>
        <v>-3.1</v>
      </c>
      <c r="J33" s="349">
        <f t="shared" si="7"/>
        <v>213.3</v>
      </c>
      <c r="K33" s="350"/>
      <c r="L33" s="351"/>
      <c r="M33" s="352">
        <v>-3.1</v>
      </c>
      <c r="N33" s="353">
        <v>213.3</v>
      </c>
    </row>
    <row r="34" spans="1:14" s="9" customFormat="1" ht="11.25" customHeight="1">
      <c r="A34" s="366"/>
      <c r="B34" s="378" t="s">
        <v>271</v>
      </c>
      <c r="C34" s="378"/>
      <c r="D34" s="379" t="s">
        <v>224</v>
      </c>
      <c r="E34" s="379" t="s">
        <v>225</v>
      </c>
      <c r="F34" s="380" t="s">
        <v>263</v>
      </c>
      <c r="G34" s="381"/>
      <c r="H34" s="382" t="s">
        <v>233</v>
      </c>
      <c r="I34" s="319">
        <f aca="true" t="shared" si="8" ref="I34:N34">I30+I31+I32+I33</f>
        <v>172.29999999999998</v>
      </c>
      <c r="J34" s="320">
        <f t="shared" si="8"/>
        <v>5457.900000000001</v>
      </c>
      <c r="K34" s="321">
        <f t="shared" si="8"/>
        <v>182</v>
      </c>
      <c r="L34" s="322">
        <f t="shared" si="8"/>
        <v>4730</v>
      </c>
      <c r="M34" s="323">
        <f t="shared" si="8"/>
        <v>-9.7</v>
      </c>
      <c r="N34" s="324">
        <f t="shared" si="8"/>
        <v>727.9000000000001</v>
      </c>
    </row>
    <row r="35" spans="1:14" s="9" customFormat="1" ht="12.75" customHeight="1">
      <c r="A35" s="366"/>
      <c r="B35" s="383" t="s">
        <v>272</v>
      </c>
      <c r="C35" s="383"/>
      <c r="D35" s="384" t="s">
        <v>224</v>
      </c>
      <c r="E35" s="384" t="s">
        <v>225</v>
      </c>
      <c r="F35" s="384" t="s">
        <v>263</v>
      </c>
      <c r="G35" s="328" t="s">
        <v>273</v>
      </c>
      <c r="H35" s="385" t="s">
        <v>233</v>
      </c>
      <c r="I35" s="386">
        <f aca="true" t="shared" si="9" ref="I35:J37">K35+M35</f>
        <v>375</v>
      </c>
      <c r="J35" s="387">
        <f t="shared" si="9"/>
        <v>810</v>
      </c>
      <c r="K35" s="388">
        <v>375</v>
      </c>
      <c r="L35" s="389">
        <v>810</v>
      </c>
      <c r="M35" s="390"/>
      <c r="N35" s="391"/>
    </row>
    <row r="36" spans="1:14" s="9" customFormat="1" ht="23.25" customHeight="1">
      <c r="A36" s="366"/>
      <c r="B36" s="368" t="s">
        <v>274</v>
      </c>
      <c r="C36" s="368"/>
      <c r="D36" s="384"/>
      <c r="E36" s="384"/>
      <c r="F36" s="384"/>
      <c r="G36" s="337" t="s">
        <v>275</v>
      </c>
      <c r="H36" s="392" t="s">
        <v>233</v>
      </c>
      <c r="I36" s="339">
        <f t="shared" si="9"/>
        <v>329</v>
      </c>
      <c r="J36" s="340">
        <f t="shared" si="9"/>
        <v>780</v>
      </c>
      <c r="K36" s="341">
        <v>329</v>
      </c>
      <c r="L36" s="342">
        <v>780</v>
      </c>
      <c r="M36" s="343"/>
      <c r="N36" s="344"/>
    </row>
    <row r="37" spans="1:14" s="9" customFormat="1" ht="14.25" customHeight="1">
      <c r="A37" s="366"/>
      <c r="B37" s="393" t="s">
        <v>276</v>
      </c>
      <c r="C37" s="393"/>
      <c r="D37" s="394">
        <v>892</v>
      </c>
      <c r="E37" s="395" t="s">
        <v>225</v>
      </c>
      <c r="F37" s="396" t="s">
        <v>263</v>
      </c>
      <c r="G37" s="364" t="s">
        <v>277</v>
      </c>
      <c r="H37" s="397" t="s">
        <v>233</v>
      </c>
      <c r="I37" s="370">
        <f t="shared" si="9"/>
        <v>0</v>
      </c>
      <c r="J37" s="371">
        <f t="shared" si="9"/>
        <v>1665</v>
      </c>
      <c r="K37" s="372"/>
      <c r="L37" s="373"/>
      <c r="M37" s="374"/>
      <c r="N37" s="375">
        <v>1665</v>
      </c>
    </row>
    <row r="38" spans="1:14" s="9" customFormat="1" ht="18" customHeight="1">
      <c r="A38" s="398"/>
      <c r="B38" s="399"/>
      <c r="C38" s="400"/>
      <c r="D38" s="401"/>
      <c r="E38" s="402"/>
      <c r="F38" s="402"/>
      <c r="G38" s="403"/>
      <c r="H38" s="403"/>
      <c r="I38" s="404"/>
      <c r="J38" s="405"/>
      <c r="K38" s="404"/>
      <c r="L38" s="404"/>
      <c r="M38" s="404"/>
      <c r="N38" s="404"/>
    </row>
    <row r="39" spans="1:14" s="9" customFormat="1" ht="21" customHeight="1">
      <c r="A39" s="279" t="s">
        <v>278</v>
      </c>
      <c r="B39" s="279"/>
      <c r="C39" s="279"/>
      <c r="D39" s="406" t="s">
        <v>224</v>
      </c>
      <c r="E39" s="406" t="s">
        <v>244</v>
      </c>
      <c r="F39" s="407" t="s">
        <v>226</v>
      </c>
      <c r="G39" s="408" t="s">
        <v>227</v>
      </c>
      <c r="H39" s="409" t="s">
        <v>228</v>
      </c>
      <c r="I39" s="284">
        <f aca="true" t="shared" si="10" ref="I39:N39">I41+I47</f>
        <v>15217</v>
      </c>
      <c r="J39" s="285">
        <f t="shared" si="10"/>
        <v>15250</v>
      </c>
      <c r="K39" s="286">
        <f t="shared" si="10"/>
        <v>15217</v>
      </c>
      <c r="L39" s="410">
        <f t="shared" si="10"/>
        <v>15250</v>
      </c>
      <c r="M39" s="288">
        <f t="shared" si="10"/>
        <v>0</v>
      </c>
      <c r="N39" s="289">
        <f t="shared" si="10"/>
        <v>0</v>
      </c>
    </row>
    <row r="40" spans="1:14" s="9" customFormat="1" ht="10.5" customHeight="1">
      <c r="A40" s="290" t="s">
        <v>229</v>
      </c>
      <c r="B40" s="290"/>
      <c r="C40" s="290"/>
      <c r="D40" s="411"/>
      <c r="E40" s="292"/>
      <c r="F40" s="293"/>
      <c r="G40" s="294"/>
      <c r="H40" s="295"/>
      <c r="I40" s="296"/>
      <c r="J40" s="297">
        <f>J39/J244</f>
        <v>0.03567498474748193</v>
      </c>
      <c r="K40" s="298"/>
      <c r="L40" s="412">
        <f>L39/L244</f>
        <v>0.05552844877181995</v>
      </c>
      <c r="M40" s="300"/>
      <c r="N40" s="301">
        <f>N39/N244</f>
        <v>0</v>
      </c>
    </row>
    <row r="41" spans="1:14" s="9" customFormat="1" ht="18.75" customHeight="1">
      <c r="A41" s="413" t="s">
        <v>279</v>
      </c>
      <c r="B41" s="413"/>
      <c r="C41" s="413"/>
      <c r="D41" s="380" t="s">
        <v>224</v>
      </c>
      <c r="E41" s="380" t="s">
        <v>244</v>
      </c>
      <c r="F41" s="380" t="s">
        <v>280</v>
      </c>
      <c r="G41" s="381" t="s">
        <v>227</v>
      </c>
      <c r="H41" s="382" t="s">
        <v>228</v>
      </c>
      <c r="I41" s="319">
        <f aca="true" t="shared" si="11" ref="I41:N41">I42</f>
        <v>15000</v>
      </c>
      <c r="J41" s="320">
        <f t="shared" si="11"/>
        <v>15000</v>
      </c>
      <c r="K41" s="321">
        <f t="shared" si="11"/>
        <v>15000</v>
      </c>
      <c r="L41" s="414">
        <f t="shared" si="11"/>
        <v>15000</v>
      </c>
      <c r="M41" s="323">
        <f t="shared" si="11"/>
        <v>0</v>
      </c>
      <c r="N41" s="324">
        <f t="shared" si="11"/>
        <v>0</v>
      </c>
    </row>
    <row r="42" spans="1:14" s="9" customFormat="1" ht="33" customHeight="1">
      <c r="A42" s="415" t="s">
        <v>281</v>
      </c>
      <c r="B42" s="415"/>
      <c r="C42" s="415"/>
      <c r="D42" s="416" t="s">
        <v>224</v>
      </c>
      <c r="E42" s="416" t="s">
        <v>244</v>
      </c>
      <c r="F42" s="416" t="s">
        <v>280</v>
      </c>
      <c r="G42" s="417" t="s">
        <v>282</v>
      </c>
      <c r="H42" s="418" t="s">
        <v>233</v>
      </c>
      <c r="I42" s="419">
        <f aca="true" t="shared" si="12" ref="I42:J46">K42+M42</f>
        <v>15000</v>
      </c>
      <c r="J42" s="420">
        <f t="shared" si="12"/>
        <v>15000</v>
      </c>
      <c r="K42" s="421">
        <f>K43+K44+K45+K46</f>
        <v>15000</v>
      </c>
      <c r="L42" s="422">
        <f>L43+L44+L45+L46</f>
        <v>15000</v>
      </c>
      <c r="M42" s="423">
        <f>M43+M44+M45+M46</f>
        <v>0</v>
      </c>
      <c r="N42" s="424">
        <f>N43+N44+N45+N46</f>
        <v>0</v>
      </c>
    </row>
    <row r="43" spans="1:14" s="9" customFormat="1" ht="10.5" customHeight="1">
      <c r="A43" s="425" t="s">
        <v>283</v>
      </c>
      <c r="B43" s="426" t="s">
        <v>284</v>
      </c>
      <c r="C43" s="426"/>
      <c r="D43" s="305" t="s">
        <v>224</v>
      </c>
      <c r="E43" s="427" t="s">
        <v>244</v>
      </c>
      <c r="F43" s="427" t="s">
        <v>280</v>
      </c>
      <c r="G43" s="428" t="s">
        <v>282</v>
      </c>
      <c r="H43" s="429" t="s">
        <v>233</v>
      </c>
      <c r="I43" s="430">
        <f t="shared" si="12"/>
        <v>13000</v>
      </c>
      <c r="J43" s="431">
        <f t="shared" si="12"/>
        <v>13000</v>
      </c>
      <c r="K43" s="432">
        <v>13000</v>
      </c>
      <c r="L43" s="433">
        <v>13000</v>
      </c>
      <c r="M43" s="434"/>
      <c r="N43" s="435"/>
    </row>
    <row r="44" spans="1:14" s="9" customFormat="1" ht="10.5" customHeight="1">
      <c r="A44" s="425"/>
      <c r="B44" s="436" t="s">
        <v>285</v>
      </c>
      <c r="C44" s="436"/>
      <c r="D44" s="305"/>
      <c r="E44" s="427"/>
      <c r="F44" s="427"/>
      <c r="G44" s="428"/>
      <c r="H44" s="429"/>
      <c r="I44" s="430">
        <f t="shared" si="12"/>
        <v>0</v>
      </c>
      <c r="J44" s="431">
        <f t="shared" si="12"/>
        <v>0</v>
      </c>
      <c r="K44" s="432"/>
      <c r="L44" s="433">
        <v>0</v>
      </c>
      <c r="M44" s="434"/>
      <c r="N44" s="435"/>
    </row>
    <row r="45" spans="1:14" s="9" customFormat="1" ht="12" customHeight="1">
      <c r="A45" s="425"/>
      <c r="B45" s="436" t="s">
        <v>286</v>
      </c>
      <c r="C45" s="436"/>
      <c r="D45" s="305"/>
      <c r="E45" s="427"/>
      <c r="F45" s="427"/>
      <c r="G45" s="428"/>
      <c r="H45" s="429"/>
      <c r="I45" s="430">
        <f t="shared" si="12"/>
        <v>0</v>
      </c>
      <c r="J45" s="431">
        <f t="shared" si="12"/>
        <v>0</v>
      </c>
      <c r="K45" s="432"/>
      <c r="L45" s="433">
        <v>0</v>
      </c>
      <c r="M45" s="434"/>
      <c r="N45" s="435"/>
    </row>
    <row r="46" spans="1:14" s="9" customFormat="1" ht="12" customHeight="1">
      <c r="A46" s="425"/>
      <c r="B46" s="437" t="s">
        <v>287</v>
      </c>
      <c r="C46" s="437"/>
      <c r="D46" s="305"/>
      <c r="E46" s="427"/>
      <c r="F46" s="427"/>
      <c r="G46" s="428"/>
      <c r="H46" s="429"/>
      <c r="I46" s="430">
        <f t="shared" si="12"/>
        <v>2000</v>
      </c>
      <c r="J46" s="431">
        <f t="shared" si="12"/>
        <v>2000</v>
      </c>
      <c r="K46" s="432">
        <v>2000</v>
      </c>
      <c r="L46" s="433">
        <v>2000</v>
      </c>
      <c r="M46" s="434"/>
      <c r="N46" s="435"/>
    </row>
    <row r="47" spans="1:14" s="9" customFormat="1" ht="21" customHeight="1">
      <c r="A47" s="438" t="s">
        <v>288</v>
      </c>
      <c r="B47" s="438"/>
      <c r="C47" s="438"/>
      <c r="D47" s="416" t="s">
        <v>224</v>
      </c>
      <c r="E47" s="416" t="s">
        <v>244</v>
      </c>
      <c r="F47" s="416" t="s">
        <v>289</v>
      </c>
      <c r="G47" s="417" t="s">
        <v>227</v>
      </c>
      <c r="H47" s="418" t="s">
        <v>228</v>
      </c>
      <c r="I47" s="439">
        <f aca="true" t="shared" si="13" ref="I47:N47">I48+I49</f>
        <v>217</v>
      </c>
      <c r="J47" s="440">
        <f t="shared" si="13"/>
        <v>250</v>
      </c>
      <c r="K47" s="441">
        <f t="shared" si="13"/>
        <v>217</v>
      </c>
      <c r="L47" s="442">
        <f t="shared" si="13"/>
        <v>250</v>
      </c>
      <c r="M47" s="443">
        <f t="shared" si="13"/>
        <v>0</v>
      </c>
      <c r="N47" s="444">
        <f t="shared" si="13"/>
        <v>0</v>
      </c>
    </row>
    <row r="48" spans="1:14" s="9" customFormat="1" ht="19.5" customHeight="1">
      <c r="A48" s="445" t="s">
        <v>283</v>
      </c>
      <c r="B48" s="446" t="s">
        <v>290</v>
      </c>
      <c r="C48" s="446"/>
      <c r="D48" s="447">
        <v>892</v>
      </c>
      <c r="E48" s="448" t="s">
        <v>244</v>
      </c>
      <c r="F48" s="448" t="s">
        <v>289</v>
      </c>
      <c r="G48" s="449" t="s">
        <v>291</v>
      </c>
      <c r="H48" s="450" t="s">
        <v>233</v>
      </c>
      <c r="I48" s="430">
        <f>K48+M48</f>
        <v>-33</v>
      </c>
      <c r="J48" s="431">
        <f>L48+N48</f>
        <v>0</v>
      </c>
      <c r="K48" s="432">
        <v>-33</v>
      </c>
      <c r="L48" s="433">
        <v>0</v>
      </c>
      <c r="M48" s="434"/>
      <c r="N48" s="435"/>
    </row>
    <row r="49" spans="1:14" s="9" customFormat="1" ht="34.5" customHeight="1">
      <c r="A49" s="445"/>
      <c r="B49" s="451" t="s">
        <v>292</v>
      </c>
      <c r="C49" s="451"/>
      <c r="D49" s="447"/>
      <c r="E49" s="447"/>
      <c r="F49" s="448"/>
      <c r="G49" s="452" t="s">
        <v>293</v>
      </c>
      <c r="H49" s="307" t="s">
        <v>233</v>
      </c>
      <c r="I49" s="370">
        <f>K49+M49</f>
        <v>250</v>
      </c>
      <c r="J49" s="371">
        <f>L49+N49</f>
        <v>250</v>
      </c>
      <c r="K49" s="372">
        <v>250</v>
      </c>
      <c r="L49" s="453">
        <v>250</v>
      </c>
      <c r="M49" s="374"/>
      <c r="N49" s="375"/>
    </row>
    <row r="50" spans="1:14" s="9" customFormat="1" ht="29.25" customHeight="1">
      <c r="A50" s="454"/>
      <c r="B50" s="455"/>
      <c r="C50" s="456"/>
      <c r="D50" s="457"/>
      <c r="E50" s="457"/>
      <c r="F50" s="458"/>
      <c r="G50" s="459"/>
      <c r="H50" s="459"/>
      <c r="I50" s="460"/>
      <c r="J50" s="461"/>
      <c r="K50" s="460"/>
      <c r="L50" s="460"/>
      <c r="M50" s="460"/>
      <c r="N50" s="462" t="s">
        <v>294</v>
      </c>
    </row>
    <row r="51" spans="1:14" s="9" customFormat="1" ht="34.5" customHeight="1">
      <c r="A51" s="463"/>
      <c r="B51" s="464"/>
      <c r="C51" s="465"/>
      <c r="D51" s="466"/>
      <c r="E51" s="466"/>
      <c r="F51" s="467"/>
      <c r="G51" s="468"/>
      <c r="H51" s="468"/>
      <c r="I51" s="469"/>
      <c r="J51" s="470"/>
      <c r="K51" s="469"/>
      <c r="L51" s="469"/>
      <c r="M51" s="469"/>
      <c r="N51" s="469"/>
    </row>
    <row r="52" spans="1:14" s="9" customFormat="1" ht="22.5" customHeight="1">
      <c r="A52" s="279" t="s">
        <v>295</v>
      </c>
      <c r="B52" s="279"/>
      <c r="C52" s="279"/>
      <c r="D52" s="406" t="s">
        <v>224</v>
      </c>
      <c r="E52" s="406" t="s">
        <v>296</v>
      </c>
      <c r="F52" s="407" t="s">
        <v>226</v>
      </c>
      <c r="G52" s="407" t="s">
        <v>227</v>
      </c>
      <c r="H52" s="471" t="s">
        <v>228</v>
      </c>
      <c r="I52" s="284">
        <f aca="true" t="shared" si="14" ref="I52:N52">I54+I68+I70+I85</f>
        <v>-2814</v>
      </c>
      <c r="J52" s="285">
        <f t="shared" si="14"/>
        <v>21162</v>
      </c>
      <c r="K52" s="286">
        <f t="shared" si="14"/>
        <v>-2814</v>
      </c>
      <c r="L52" s="410">
        <f t="shared" si="14"/>
        <v>21162</v>
      </c>
      <c r="M52" s="288">
        <f t="shared" si="14"/>
        <v>0</v>
      </c>
      <c r="N52" s="289">
        <f t="shared" si="14"/>
        <v>0</v>
      </c>
    </row>
    <row r="53" spans="1:14" s="9" customFormat="1" ht="12" customHeight="1">
      <c r="A53" s="290" t="s">
        <v>229</v>
      </c>
      <c r="B53" s="290"/>
      <c r="C53" s="290"/>
      <c r="D53" s="411"/>
      <c r="E53" s="292"/>
      <c r="F53" s="293"/>
      <c r="G53" s="293"/>
      <c r="H53" s="472"/>
      <c r="I53" s="296"/>
      <c r="J53" s="297">
        <f>J52/J244</f>
        <v>0.049505182113194275</v>
      </c>
      <c r="K53" s="298"/>
      <c r="L53" s="412">
        <f>L52/L244</f>
        <v>0.07705528084650845</v>
      </c>
      <c r="M53" s="300"/>
      <c r="N53" s="301">
        <f>N52/N244</f>
        <v>0</v>
      </c>
    </row>
    <row r="54" spans="1:14" s="9" customFormat="1" ht="18" customHeight="1">
      <c r="A54" s="473" t="s">
        <v>297</v>
      </c>
      <c r="B54" s="473"/>
      <c r="C54" s="473"/>
      <c r="D54" s="474" t="s">
        <v>224</v>
      </c>
      <c r="E54" s="474" t="s">
        <v>296</v>
      </c>
      <c r="F54" s="475" t="s">
        <v>225</v>
      </c>
      <c r="G54" s="475" t="s">
        <v>227</v>
      </c>
      <c r="H54" s="476" t="s">
        <v>228</v>
      </c>
      <c r="I54" s="477">
        <f aca="true" t="shared" si="15" ref="I54:N54">I55+I62</f>
        <v>3214</v>
      </c>
      <c r="J54" s="478">
        <f t="shared" si="15"/>
        <v>3214</v>
      </c>
      <c r="K54" s="479">
        <f t="shared" si="15"/>
        <v>3214</v>
      </c>
      <c r="L54" s="480">
        <f t="shared" si="15"/>
        <v>3214</v>
      </c>
      <c r="M54" s="481">
        <f t="shared" si="15"/>
        <v>0</v>
      </c>
      <c r="N54" s="482">
        <f t="shared" si="15"/>
        <v>0</v>
      </c>
    </row>
    <row r="55" spans="1:14" s="9" customFormat="1" ht="30.75" customHeight="1">
      <c r="A55" s="483" t="s">
        <v>214</v>
      </c>
      <c r="B55" s="484" t="s">
        <v>298</v>
      </c>
      <c r="C55" s="484"/>
      <c r="D55" s="485">
        <v>892</v>
      </c>
      <c r="E55" s="380" t="s">
        <v>296</v>
      </c>
      <c r="F55" s="380" t="s">
        <v>225</v>
      </c>
      <c r="G55" s="380" t="s">
        <v>299</v>
      </c>
      <c r="H55" s="486" t="s">
        <v>228</v>
      </c>
      <c r="I55" s="319">
        <f aca="true" t="shared" si="16" ref="I55:N55">I56+I58</f>
        <v>2958</v>
      </c>
      <c r="J55" s="320">
        <f t="shared" si="16"/>
        <v>2958</v>
      </c>
      <c r="K55" s="321">
        <f t="shared" si="16"/>
        <v>2958</v>
      </c>
      <c r="L55" s="414">
        <f t="shared" si="16"/>
        <v>2958</v>
      </c>
      <c r="M55" s="323">
        <f t="shared" si="16"/>
        <v>0</v>
      </c>
      <c r="N55" s="324">
        <f t="shared" si="16"/>
        <v>0</v>
      </c>
    </row>
    <row r="56" spans="1:14" s="9" customFormat="1" ht="20.25" customHeight="1">
      <c r="A56" s="483"/>
      <c r="B56" s="487" t="s">
        <v>300</v>
      </c>
      <c r="C56" s="487"/>
      <c r="D56" s="488">
        <v>892</v>
      </c>
      <c r="E56" s="489" t="s">
        <v>296</v>
      </c>
      <c r="F56" s="489" t="s">
        <v>225</v>
      </c>
      <c r="G56" s="489" t="s">
        <v>301</v>
      </c>
      <c r="H56" s="490" t="s">
        <v>228</v>
      </c>
      <c r="I56" s="491">
        <f aca="true" t="shared" si="17" ref="I56:N56">I57</f>
        <v>0</v>
      </c>
      <c r="J56" s="492">
        <f t="shared" si="17"/>
        <v>0</v>
      </c>
      <c r="K56" s="493">
        <f t="shared" si="17"/>
        <v>0</v>
      </c>
      <c r="L56" s="494">
        <f t="shared" si="17"/>
        <v>0</v>
      </c>
      <c r="M56" s="495">
        <f t="shared" si="17"/>
        <v>0</v>
      </c>
      <c r="N56" s="496">
        <f t="shared" si="17"/>
        <v>0</v>
      </c>
    </row>
    <row r="57" spans="1:14" s="9" customFormat="1" ht="17.25" customHeight="1">
      <c r="A57" s="483"/>
      <c r="B57" s="497" t="s">
        <v>302</v>
      </c>
      <c r="C57" s="497"/>
      <c r="D57" s="498">
        <v>892</v>
      </c>
      <c r="E57" s="396" t="s">
        <v>296</v>
      </c>
      <c r="F57" s="396" t="s">
        <v>225</v>
      </c>
      <c r="G57" s="499" t="s">
        <v>303</v>
      </c>
      <c r="H57" s="500" t="s">
        <v>304</v>
      </c>
      <c r="I57" s="501">
        <f>K57+M57</f>
        <v>0</v>
      </c>
      <c r="J57" s="502">
        <f>L57+N57</f>
        <v>0</v>
      </c>
      <c r="K57" s="503"/>
      <c r="L57" s="504"/>
      <c r="M57" s="505"/>
      <c r="N57" s="506"/>
    </row>
    <row r="58" spans="1:14" s="9" customFormat="1" ht="15.75" customHeight="1">
      <c r="A58" s="483"/>
      <c r="B58" s="507" t="s">
        <v>305</v>
      </c>
      <c r="C58" s="507"/>
      <c r="D58" s="508">
        <v>892</v>
      </c>
      <c r="E58" s="509" t="s">
        <v>296</v>
      </c>
      <c r="F58" s="509" t="s">
        <v>225</v>
      </c>
      <c r="G58" s="509" t="s">
        <v>306</v>
      </c>
      <c r="H58" s="510" t="s">
        <v>228</v>
      </c>
      <c r="I58" s="511">
        <f aca="true" t="shared" si="18" ref="I58:N58">I59</f>
        <v>2958</v>
      </c>
      <c r="J58" s="512">
        <f t="shared" si="18"/>
        <v>2958</v>
      </c>
      <c r="K58" s="513">
        <f t="shared" si="18"/>
        <v>2958</v>
      </c>
      <c r="L58" s="514">
        <f t="shared" si="18"/>
        <v>2958</v>
      </c>
      <c r="M58" s="515">
        <f t="shared" si="18"/>
        <v>0</v>
      </c>
      <c r="N58" s="516">
        <f t="shared" si="18"/>
        <v>0</v>
      </c>
    </row>
    <row r="59" spans="1:14" s="9" customFormat="1" ht="15.75" customHeight="1">
      <c r="A59" s="483"/>
      <c r="B59" s="507" t="s">
        <v>307</v>
      </c>
      <c r="C59" s="507"/>
      <c r="D59" s="508">
        <v>892</v>
      </c>
      <c r="E59" s="509" t="s">
        <v>296</v>
      </c>
      <c r="F59" s="509" t="s">
        <v>225</v>
      </c>
      <c r="G59" s="509" t="s">
        <v>308</v>
      </c>
      <c r="H59" s="510" t="s">
        <v>228</v>
      </c>
      <c r="I59" s="511">
        <f aca="true" t="shared" si="19" ref="I59:N59">I60+I61</f>
        <v>2958</v>
      </c>
      <c r="J59" s="512">
        <f t="shared" si="19"/>
        <v>2958</v>
      </c>
      <c r="K59" s="513">
        <f t="shared" si="19"/>
        <v>2958</v>
      </c>
      <c r="L59" s="514">
        <f t="shared" si="19"/>
        <v>2958</v>
      </c>
      <c r="M59" s="515">
        <f t="shared" si="19"/>
        <v>0</v>
      </c>
      <c r="N59" s="516">
        <f t="shared" si="19"/>
        <v>0</v>
      </c>
    </row>
    <row r="60" spans="1:14" s="9" customFormat="1" ht="14.25" customHeight="1">
      <c r="A60" s="483"/>
      <c r="B60" s="517" t="s">
        <v>309</v>
      </c>
      <c r="C60" s="517"/>
      <c r="D60" s="518">
        <v>892</v>
      </c>
      <c r="E60" s="396" t="s">
        <v>296</v>
      </c>
      <c r="F60" s="396" t="s">
        <v>225</v>
      </c>
      <c r="G60" s="519" t="s">
        <v>308</v>
      </c>
      <c r="H60" s="520" t="s">
        <v>310</v>
      </c>
      <c r="I60" s="501">
        <f>K60+M60</f>
        <v>0</v>
      </c>
      <c r="J60" s="502">
        <f>L60+N60</f>
        <v>0</v>
      </c>
      <c r="K60" s="503"/>
      <c r="L60" s="504"/>
      <c r="M60" s="505"/>
      <c r="N60" s="506"/>
    </row>
    <row r="61" spans="1:14" s="9" customFormat="1" ht="15" customHeight="1">
      <c r="A61" s="483"/>
      <c r="B61" s="521" t="s">
        <v>311</v>
      </c>
      <c r="C61" s="521"/>
      <c r="D61" s="518"/>
      <c r="E61" s="396"/>
      <c r="F61" s="396"/>
      <c r="G61" s="519" t="s">
        <v>308</v>
      </c>
      <c r="H61" s="522" t="s">
        <v>233</v>
      </c>
      <c r="I61" s="501">
        <f>K61+M61</f>
        <v>2958</v>
      </c>
      <c r="J61" s="502">
        <f>L61+N61</f>
        <v>2958</v>
      </c>
      <c r="K61" s="503">
        <v>2958</v>
      </c>
      <c r="L61" s="504">
        <v>2958</v>
      </c>
      <c r="M61" s="505"/>
      <c r="N61" s="506"/>
    </row>
    <row r="62" spans="1:14" s="9" customFormat="1" ht="18.75" customHeight="1">
      <c r="A62" s="483"/>
      <c r="B62" s="523" t="s">
        <v>312</v>
      </c>
      <c r="C62" s="523"/>
      <c r="D62" s="416" t="s">
        <v>224</v>
      </c>
      <c r="E62" s="524" t="s">
        <v>296</v>
      </c>
      <c r="F62" s="524" t="s">
        <v>225</v>
      </c>
      <c r="G62" s="524" t="s">
        <v>313</v>
      </c>
      <c r="H62" s="525" t="s">
        <v>228</v>
      </c>
      <c r="I62" s="526">
        <f aca="true" t="shared" si="20" ref="I62:N62">I63+I66</f>
        <v>256</v>
      </c>
      <c r="J62" s="527">
        <f t="shared" si="20"/>
        <v>256</v>
      </c>
      <c r="K62" s="528">
        <f t="shared" si="20"/>
        <v>256</v>
      </c>
      <c r="L62" s="529">
        <f t="shared" si="20"/>
        <v>256</v>
      </c>
      <c r="M62" s="530">
        <f t="shared" si="20"/>
        <v>0</v>
      </c>
      <c r="N62" s="531">
        <f t="shared" si="20"/>
        <v>0</v>
      </c>
    </row>
    <row r="63" spans="1:14" s="9" customFormat="1" ht="15.75" customHeight="1">
      <c r="A63" s="483"/>
      <c r="B63" s="368" t="s">
        <v>314</v>
      </c>
      <c r="C63" s="368"/>
      <c r="D63" s="394">
        <v>892</v>
      </c>
      <c r="E63" s="532" t="s">
        <v>296</v>
      </c>
      <c r="F63" s="533" t="s">
        <v>225</v>
      </c>
      <c r="G63" s="509" t="s">
        <v>315</v>
      </c>
      <c r="H63" s="510" t="s">
        <v>233</v>
      </c>
      <c r="I63" s="511">
        <f aca="true" t="shared" si="21" ref="I63:J67">K63+M63</f>
        <v>256</v>
      </c>
      <c r="J63" s="512">
        <f t="shared" si="21"/>
        <v>256</v>
      </c>
      <c r="K63" s="513">
        <f>K64+K65</f>
        <v>256</v>
      </c>
      <c r="L63" s="514">
        <f>L64+L65</f>
        <v>256</v>
      </c>
      <c r="M63" s="515">
        <f>M64+M65</f>
        <v>0</v>
      </c>
      <c r="N63" s="516">
        <f>N64+N65</f>
        <v>0</v>
      </c>
    </row>
    <row r="64" spans="1:14" s="9" customFormat="1" ht="13.5" customHeight="1">
      <c r="A64" s="483"/>
      <c r="B64" s="534" t="s">
        <v>316</v>
      </c>
      <c r="C64" s="534"/>
      <c r="D64" s="535" t="s">
        <v>224</v>
      </c>
      <c r="E64" s="519" t="s">
        <v>296</v>
      </c>
      <c r="F64" s="519" t="s">
        <v>225</v>
      </c>
      <c r="G64" s="535" t="s">
        <v>315</v>
      </c>
      <c r="H64" s="536" t="s">
        <v>233</v>
      </c>
      <c r="I64" s="501">
        <f t="shared" si="21"/>
        <v>0</v>
      </c>
      <c r="J64" s="502">
        <f t="shared" si="21"/>
        <v>0</v>
      </c>
      <c r="K64" s="503"/>
      <c r="L64" s="504"/>
      <c r="M64" s="505"/>
      <c r="N64" s="506"/>
    </row>
    <row r="65" spans="1:14" s="9" customFormat="1" ht="21" customHeight="1">
      <c r="A65" s="483"/>
      <c r="B65" s="393" t="s">
        <v>317</v>
      </c>
      <c r="C65" s="393"/>
      <c r="D65" s="535"/>
      <c r="E65" s="519"/>
      <c r="F65" s="519"/>
      <c r="G65" s="535" t="s">
        <v>315</v>
      </c>
      <c r="H65" s="536"/>
      <c r="I65" s="537">
        <f t="shared" si="21"/>
        <v>256</v>
      </c>
      <c r="J65" s="538">
        <f t="shared" si="21"/>
        <v>256</v>
      </c>
      <c r="K65" s="539">
        <v>256</v>
      </c>
      <c r="L65" s="540">
        <v>256</v>
      </c>
      <c r="M65" s="541"/>
      <c r="N65" s="542"/>
    </row>
    <row r="66" spans="1:14" s="9" customFormat="1" ht="18" customHeight="1">
      <c r="A66" s="483"/>
      <c r="B66" s="368" t="s">
        <v>318</v>
      </c>
      <c r="C66" s="368"/>
      <c r="D66" s="543">
        <v>892</v>
      </c>
      <c r="E66" s="532" t="s">
        <v>296</v>
      </c>
      <c r="F66" s="533" t="s">
        <v>225</v>
      </c>
      <c r="G66" s="509" t="s">
        <v>319</v>
      </c>
      <c r="H66" s="510" t="s">
        <v>228</v>
      </c>
      <c r="I66" s="511">
        <f t="shared" si="21"/>
        <v>0</v>
      </c>
      <c r="J66" s="512">
        <f t="shared" si="21"/>
        <v>0</v>
      </c>
      <c r="K66" s="513">
        <f>K67</f>
        <v>0</v>
      </c>
      <c r="L66" s="514">
        <f>L67</f>
        <v>0</v>
      </c>
      <c r="M66" s="515"/>
      <c r="N66" s="516"/>
    </row>
    <row r="67" spans="1:14" s="9" customFormat="1" ht="16.5" customHeight="1">
      <c r="A67" s="483"/>
      <c r="B67" s="544" t="s">
        <v>320</v>
      </c>
      <c r="C67" s="544"/>
      <c r="D67" s="498">
        <v>892</v>
      </c>
      <c r="E67" s="545" t="s">
        <v>296</v>
      </c>
      <c r="F67" s="535" t="s">
        <v>225</v>
      </c>
      <c r="G67" s="396" t="s">
        <v>319</v>
      </c>
      <c r="H67" s="536" t="s">
        <v>233</v>
      </c>
      <c r="I67" s="537">
        <f t="shared" si="21"/>
        <v>0</v>
      </c>
      <c r="J67" s="538">
        <f t="shared" si="21"/>
        <v>0</v>
      </c>
      <c r="K67" s="539"/>
      <c r="L67" s="546">
        <v>0</v>
      </c>
      <c r="M67" s="541"/>
      <c r="N67" s="542"/>
    </row>
    <row r="68" spans="1:14" s="9" customFormat="1" ht="17.25" customHeight="1">
      <c r="A68" s="547" t="s">
        <v>321</v>
      </c>
      <c r="B68" s="547"/>
      <c r="C68" s="547"/>
      <c r="D68" s="548" t="s">
        <v>224</v>
      </c>
      <c r="E68" s="548" t="s">
        <v>296</v>
      </c>
      <c r="F68" s="549" t="s">
        <v>231</v>
      </c>
      <c r="G68" s="549" t="s">
        <v>227</v>
      </c>
      <c r="H68" s="550" t="s">
        <v>228</v>
      </c>
      <c r="I68" s="551">
        <f aca="true" t="shared" si="22" ref="I68:N68">I69</f>
        <v>20</v>
      </c>
      <c r="J68" s="552">
        <f t="shared" si="22"/>
        <v>310</v>
      </c>
      <c r="K68" s="553">
        <f t="shared" si="22"/>
        <v>20</v>
      </c>
      <c r="L68" s="554">
        <f t="shared" si="22"/>
        <v>310</v>
      </c>
      <c r="M68" s="555">
        <f t="shared" si="22"/>
        <v>0</v>
      </c>
      <c r="N68" s="556">
        <f t="shared" si="22"/>
        <v>0</v>
      </c>
    </row>
    <row r="69" spans="1:14" s="9" customFormat="1" ht="28.5" customHeight="1">
      <c r="A69" s="557" t="s">
        <v>322</v>
      </c>
      <c r="B69" s="558" t="s">
        <v>323</v>
      </c>
      <c r="C69" s="558"/>
      <c r="D69" s="559">
        <v>892</v>
      </c>
      <c r="E69" s="560" t="s">
        <v>296</v>
      </c>
      <c r="F69" s="560" t="s">
        <v>231</v>
      </c>
      <c r="G69" s="535" t="s">
        <v>282</v>
      </c>
      <c r="H69" s="561" t="s">
        <v>233</v>
      </c>
      <c r="I69" s="370">
        <f>K69+M69</f>
        <v>20</v>
      </c>
      <c r="J69" s="562">
        <f>L69+N69</f>
        <v>310</v>
      </c>
      <c r="K69" s="341">
        <v>20</v>
      </c>
      <c r="L69" s="342">
        <v>310</v>
      </c>
      <c r="M69" s="343"/>
      <c r="N69" s="344"/>
    </row>
    <row r="70" spans="1:14" s="9" customFormat="1" ht="19.5" customHeight="1">
      <c r="A70" s="547" t="s">
        <v>324</v>
      </c>
      <c r="B70" s="547"/>
      <c r="C70" s="547"/>
      <c r="D70" s="548" t="s">
        <v>224</v>
      </c>
      <c r="E70" s="548" t="s">
        <v>296</v>
      </c>
      <c r="F70" s="549" t="s">
        <v>235</v>
      </c>
      <c r="G70" s="549" t="s">
        <v>227</v>
      </c>
      <c r="H70" s="550" t="s">
        <v>228</v>
      </c>
      <c r="I70" s="551">
        <f aca="true" t="shared" si="23" ref="I70:N70">I71+I74+I78+I80+I82</f>
        <v>-6687</v>
      </c>
      <c r="J70" s="563">
        <f t="shared" si="23"/>
        <v>13317</v>
      </c>
      <c r="K70" s="553">
        <f t="shared" si="23"/>
        <v>-6687</v>
      </c>
      <c r="L70" s="554">
        <f t="shared" si="23"/>
        <v>13317</v>
      </c>
      <c r="M70" s="555">
        <f t="shared" si="23"/>
        <v>0</v>
      </c>
      <c r="N70" s="556">
        <f t="shared" si="23"/>
        <v>0</v>
      </c>
    </row>
    <row r="71" spans="1:14" s="9" customFormat="1" ht="18" customHeight="1">
      <c r="A71" s="564" t="s">
        <v>214</v>
      </c>
      <c r="B71" s="314" t="s">
        <v>325</v>
      </c>
      <c r="C71" s="314"/>
      <c r="D71" s="380">
        <v>892</v>
      </c>
      <c r="E71" s="380" t="s">
        <v>296</v>
      </c>
      <c r="F71" s="380" t="s">
        <v>235</v>
      </c>
      <c r="G71" s="380" t="s">
        <v>326</v>
      </c>
      <c r="H71" s="486" t="s">
        <v>233</v>
      </c>
      <c r="I71" s="319">
        <f aca="true" t="shared" si="24" ref="I71:N71">I72+I73</f>
        <v>3835</v>
      </c>
      <c r="J71" s="565">
        <f t="shared" si="24"/>
        <v>7764</v>
      </c>
      <c r="K71" s="321">
        <f t="shared" si="24"/>
        <v>3835</v>
      </c>
      <c r="L71" s="322">
        <f t="shared" si="24"/>
        <v>7764</v>
      </c>
      <c r="M71" s="323">
        <f t="shared" si="24"/>
        <v>0</v>
      </c>
      <c r="N71" s="324">
        <f t="shared" si="24"/>
        <v>0</v>
      </c>
    </row>
    <row r="72" spans="1:14" s="9" customFormat="1" ht="15" customHeight="1">
      <c r="A72" s="564"/>
      <c r="B72" s="566" t="s">
        <v>327</v>
      </c>
      <c r="C72" s="566"/>
      <c r="D72" s="567" t="s">
        <v>224</v>
      </c>
      <c r="E72" s="567" t="s">
        <v>296</v>
      </c>
      <c r="F72" s="567" t="s">
        <v>235</v>
      </c>
      <c r="G72" s="567" t="s">
        <v>326</v>
      </c>
      <c r="H72" s="568" t="s">
        <v>233</v>
      </c>
      <c r="I72" s="330">
        <f>K72+M72</f>
        <v>3763</v>
      </c>
      <c r="J72" s="569">
        <f>L72+N72</f>
        <v>6500</v>
      </c>
      <c r="K72" s="332">
        <v>3763</v>
      </c>
      <c r="L72" s="333">
        <v>6500</v>
      </c>
      <c r="M72" s="334"/>
      <c r="N72" s="335"/>
    </row>
    <row r="73" spans="1:14" s="9" customFormat="1" ht="12" customHeight="1">
      <c r="A73" s="564"/>
      <c r="B73" s="436" t="s">
        <v>328</v>
      </c>
      <c r="C73" s="436"/>
      <c r="D73" s="567"/>
      <c r="E73" s="567"/>
      <c r="F73" s="567"/>
      <c r="G73" s="567"/>
      <c r="H73" s="568"/>
      <c r="I73" s="348">
        <f>K73+M73</f>
        <v>72</v>
      </c>
      <c r="J73" s="570">
        <f>L73+N73</f>
        <v>1264</v>
      </c>
      <c r="K73" s="350">
        <v>72</v>
      </c>
      <c r="L73" s="351">
        <v>1264</v>
      </c>
      <c r="M73" s="352"/>
      <c r="N73" s="353"/>
    </row>
    <row r="74" spans="1:14" s="9" customFormat="1" ht="24" customHeight="1">
      <c r="A74" s="564"/>
      <c r="B74" s="571" t="s">
        <v>329</v>
      </c>
      <c r="C74" s="571"/>
      <c r="D74" s="416">
        <v>892</v>
      </c>
      <c r="E74" s="416" t="s">
        <v>296</v>
      </c>
      <c r="F74" s="416" t="s">
        <v>235</v>
      </c>
      <c r="G74" s="416" t="s">
        <v>330</v>
      </c>
      <c r="H74" s="572" t="s">
        <v>233</v>
      </c>
      <c r="I74" s="573">
        <f aca="true" t="shared" si="25" ref="I74:N74">I75+I76+I77</f>
        <v>-10810</v>
      </c>
      <c r="J74" s="574">
        <f t="shared" si="25"/>
        <v>0</v>
      </c>
      <c r="K74" s="575">
        <f t="shared" si="25"/>
        <v>-10810</v>
      </c>
      <c r="L74" s="576">
        <f t="shared" si="25"/>
        <v>0</v>
      </c>
      <c r="M74" s="443">
        <f t="shared" si="25"/>
        <v>0</v>
      </c>
      <c r="N74" s="444">
        <f t="shared" si="25"/>
        <v>0</v>
      </c>
    </row>
    <row r="75" spans="1:14" s="9" customFormat="1" ht="20.25" customHeight="1">
      <c r="A75" s="564"/>
      <c r="B75" s="577" t="s">
        <v>331</v>
      </c>
      <c r="C75" s="577"/>
      <c r="D75" s="396">
        <v>892</v>
      </c>
      <c r="E75" s="396" t="s">
        <v>296</v>
      </c>
      <c r="F75" s="396" t="s">
        <v>235</v>
      </c>
      <c r="G75" s="396" t="s">
        <v>330</v>
      </c>
      <c r="H75" s="536" t="s">
        <v>233</v>
      </c>
      <c r="I75" s="501">
        <f aca="true" t="shared" si="26" ref="I75:J77">K75+M75</f>
        <v>-5890</v>
      </c>
      <c r="J75" s="578">
        <f t="shared" si="26"/>
        <v>0</v>
      </c>
      <c r="K75" s="503">
        <v>-5890</v>
      </c>
      <c r="L75" s="579">
        <v>0</v>
      </c>
      <c r="M75" s="505"/>
      <c r="N75" s="506"/>
    </row>
    <row r="76" spans="1:14" s="9" customFormat="1" ht="15" customHeight="1">
      <c r="A76" s="564"/>
      <c r="B76" s="577" t="s">
        <v>332</v>
      </c>
      <c r="C76" s="577"/>
      <c r="D76" s="396"/>
      <c r="E76" s="396"/>
      <c r="F76" s="396"/>
      <c r="G76" s="396"/>
      <c r="H76" s="536"/>
      <c r="I76" s="501">
        <f t="shared" si="26"/>
        <v>-1920</v>
      </c>
      <c r="J76" s="578">
        <f t="shared" si="26"/>
        <v>0</v>
      </c>
      <c r="K76" s="503">
        <v>-1920</v>
      </c>
      <c r="L76" s="579">
        <v>0</v>
      </c>
      <c r="M76" s="505"/>
      <c r="N76" s="506"/>
    </row>
    <row r="77" spans="1:15" s="9" customFormat="1" ht="17.25" customHeight="1">
      <c r="A77" s="564"/>
      <c r="B77" s="580" t="s">
        <v>333</v>
      </c>
      <c r="C77" s="580"/>
      <c r="D77" s="396"/>
      <c r="E77" s="396"/>
      <c r="F77" s="396"/>
      <c r="G77" s="396"/>
      <c r="H77" s="536"/>
      <c r="I77" s="537">
        <f t="shared" si="26"/>
        <v>-3000</v>
      </c>
      <c r="J77" s="581">
        <f t="shared" si="26"/>
        <v>0</v>
      </c>
      <c r="K77" s="539">
        <v>-3000</v>
      </c>
      <c r="L77" s="582">
        <v>0</v>
      </c>
      <c r="M77" s="583"/>
      <c r="N77" s="584"/>
      <c r="O77" s="585"/>
    </row>
    <row r="78" spans="1:14" s="9" customFormat="1" ht="17.25" customHeight="1">
      <c r="A78" s="564"/>
      <c r="B78" s="586" t="s">
        <v>334</v>
      </c>
      <c r="C78" s="586"/>
      <c r="D78" s="416">
        <v>892</v>
      </c>
      <c r="E78" s="416" t="s">
        <v>296</v>
      </c>
      <c r="F78" s="416" t="s">
        <v>235</v>
      </c>
      <c r="G78" s="416" t="s">
        <v>335</v>
      </c>
      <c r="H78" s="572" t="s">
        <v>228</v>
      </c>
      <c r="I78" s="439">
        <f aca="true" t="shared" si="27" ref="I78:N78">I79</f>
        <v>49</v>
      </c>
      <c r="J78" s="574">
        <f t="shared" si="27"/>
        <v>874</v>
      </c>
      <c r="K78" s="441">
        <f t="shared" si="27"/>
        <v>49</v>
      </c>
      <c r="L78" s="576">
        <f t="shared" si="27"/>
        <v>874</v>
      </c>
      <c r="M78" s="443">
        <f t="shared" si="27"/>
        <v>0</v>
      </c>
      <c r="N78" s="444">
        <f t="shared" si="27"/>
        <v>0</v>
      </c>
    </row>
    <row r="79" spans="1:14" s="9" customFormat="1" ht="15.75" customHeight="1">
      <c r="A79" s="564"/>
      <c r="B79" s="566" t="s">
        <v>336</v>
      </c>
      <c r="C79" s="566"/>
      <c r="D79" s="396">
        <v>892</v>
      </c>
      <c r="E79" s="396" t="s">
        <v>296</v>
      </c>
      <c r="F79" s="396" t="s">
        <v>235</v>
      </c>
      <c r="G79" s="499" t="s">
        <v>335</v>
      </c>
      <c r="H79" s="500" t="s">
        <v>233</v>
      </c>
      <c r="I79" s="501">
        <f>K79+M79</f>
        <v>49</v>
      </c>
      <c r="J79" s="578">
        <f>L79+N79</f>
        <v>874</v>
      </c>
      <c r="K79" s="587">
        <v>49</v>
      </c>
      <c r="L79" s="588">
        <v>874</v>
      </c>
      <c r="M79" s="589"/>
      <c r="N79" s="590"/>
    </row>
    <row r="80" spans="1:14" s="9" customFormat="1" ht="17.25" customHeight="1">
      <c r="A80" s="564"/>
      <c r="B80" s="586" t="s">
        <v>337</v>
      </c>
      <c r="C80" s="586"/>
      <c r="D80" s="591" t="s">
        <v>224</v>
      </c>
      <c r="E80" s="416" t="s">
        <v>296</v>
      </c>
      <c r="F80" s="416" t="s">
        <v>235</v>
      </c>
      <c r="G80" s="416" t="s">
        <v>338</v>
      </c>
      <c r="H80" s="572" t="s">
        <v>228</v>
      </c>
      <c r="I80" s="439">
        <f aca="true" t="shared" si="28" ref="I80:N80">I81</f>
        <v>186</v>
      </c>
      <c r="J80" s="574">
        <f t="shared" si="28"/>
        <v>636</v>
      </c>
      <c r="K80" s="441">
        <f t="shared" si="28"/>
        <v>186</v>
      </c>
      <c r="L80" s="576">
        <f t="shared" si="28"/>
        <v>636</v>
      </c>
      <c r="M80" s="443">
        <f t="shared" si="28"/>
        <v>0</v>
      </c>
      <c r="N80" s="444">
        <f t="shared" si="28"/>
        <v>0</v>
      </c>
    </row>
    <row r="81" spans="1:14" s="9" customFormat="1" ht="15.75" customHeight="1">
      <c r="A81" s="564"/>
      <c r="B81" s="566" t="s">
        <v>339</v>
      </c>
      <c r="C81" s="566"/>
      <c r="D81" s="395" t="s">
        <v>224</v>
      </c>
      <c r="E81" s="545" t="s">
        <v>296</v>
      </c>
      <c r="F81" s="545" t="s">
        <v>235</v>
      </c>
      <c r="G81" s="396" t="s">
        <v>338</v>
      </c>
      <c r="H81" s="536" t="s">
        <v>233</v>
      </c>
      <c r="I81" s="592">
        <f>K81+M81</f>
        <v>186</v>
      </c>
      <c r="J81" s="593">
        <f>L81+N81</f>
        <v>636</v>
      </c>
      <c r="K81" s="587">
        <v>186</v>
      </c>
      <c r="L81" s="588">
        <v>636</v>
      </c>
      <c r="M81" s="589"/>
      <c r="N81" s="590"/>
    </row>
    <row r="82" spans="1:14" s="9" customFormat="1" ht="18.75" customHeight="1">
      <c r="A82" s="564"/>
      <c r="B82" s="571" t="s">
        <v>340</v>
      </c>
      <c r="C82" s="571"/>
      <c r="D82" s="416">
        <v>892</v>
      </c>
      <c r="E82" s="416" t="s">
        <v>296</v>
      </c>
      <c r="F82" s="416" t="s">
        <v>235</v>
      </c>
      <c r="G82" s="416" t="s">
        <v>341</v>
      </c>
      <c r="H82" s="572" t="s">
        <v>228</v>
      </c>
      <c r="I82" s="439">
        <f aca="true" t="shared" si="29" ref="I82:N82">I83+I84</f>
        <v>53</v>
      </c>
      <c r="J82" s="574">
        <f t="shared" si="29"/>
        <v>4043</v>
      </c>
      <c r="K82" s="441">
        <f t="shared" si="29"/>
        <v>53</v>
      </c>
      <c r="L82" s="576">
        <f t="shared" si="29"/>
        <v>4043</v>
      </c>
      <c r="M82" s="443">
        <f t="shared" si="29"/>
        <v>0</v>
      </c>
      <c r="N82" s="444">
        <f t="shared" si="29"/>
        <v>0</v>
      </c>
    </row>
    <row r="83" spans="1:14" s="9" customFormat="1" ht="15" customHeight="1">
      <c r="A83" s="564"/>
      <c r="B83" s="594" t="s">
        <v>342</v>
      </c>
      <c r="C83" s="594"/>
      <c r="D83" s="396">
        <v>892</v>
      </c>
      <c r="E83" s="396" t="s">
        <v>296</v>
      </c>
      <c r="F83" s="396" t="s">
        <v>235</v>
      </c>
      <c r="G83" s="499" t="s">
        <v>341</v>
      </c>
      <c r="H83" s="500" t="s">
        <v>233</v>
      </c>
      <c r="I83" s="592">
        <f>K83+M83</f>
        <v>53</v>
      </c>
      <c r="J83" s="593">
        <f>L83+N83</f>
        <v>943</v>
      </c>
      <c r="K83" s="587">
        <v>53</v>
      </c>
      <c r="L83" s="588">
        <v>943</v>
      </c>
      <c r="M83" s="589"/>
      <c r="N83" s="590"/>
    </row>
    <row r="84" spans="1:14" s="9" customFormat="1" ht="15.75" customHeight="1">
      <c r="A84" s="564"/>
      <c r="B84" s="566" t="s">
        <v>343</v>
      </c>
      <c r="C84" s="566"/>
      <c r="D84" s="396"/>
      <c r="E84" s="396"/>
      <c r="F84" s="396"/>
      <c r="G84" s="499"/>
      <c r="H84" s="500"/>
      <c r="I84" s="537">
        <f>K84+M84</f>
        <v>0</v>
      </c>
      <c r="J84" s="581">
        <f>L84+N84</f>
        <v>3100</v>
      </c>
      <c r="K84" s="539"/>
      <c r="L84" s="582">
        <v>3100</v>
      </c>
      <c r="M84" s="541"/>
      <c r="N84" s="542"/>
    </row>
    <row r="85" spans="1:14" s="9" customFormat="1" ht="21" customHeight="1">
      <c r="A85" s="547" t="s">
        <v>344</v>
      </c>
      <c r="B85" s="547"/>
      <c r="C85" s="547"/>
      <c r="D85" s="549" t="s">
        <v>224</v>
      </c>
      <c r="E85" s="549" t="s">
        <v>296</v>
      </c>
      <c r="F85" s="549" t="s">
        <v>296</v>
      </c>
      <c r="G85" s="549" t="s">
        <v>227</v>
      </c>
      <c r="H85" s="550" t="s">
        <v>228</v>
      </c>
      <c r="I85" s="551">
        <f aca="true" t="shared" si="30" ref="I85:N85">I86+I87</f>
        <v>639</v>
      </c>
      <c r="J85" s="552">
        <f t="shared" si="30"/>
        <v>4321</v>
      </c>
      <c r="K85" s="553">
        <f t="shared" si="30"/>
        <v>639</v>
      </c>
      <c r="L85" s="554">
        <f t="shared" si="30"/>
        <v>4321</v>
      </c>
      <c r="M85" s="555">
        <f t="shared" si="30"/>
        <v>0</v>
      </c>
      <c r="N85" s="556">
        <f t="shared" si="30"/>
        <v>0</v>
      </c>
    </row>
    <row r="86" spans="1:14" s="9" customFormat="1" ht="26.25" customHeight="1">
      <c r="A86" s="595" t="s">
        <v>322</v>
      </c>
      <c r="B86" s="596" t="s">
        <v>345</v>
      </c>
      <c r="C86" s="596"/>
      <c r="D86" s="597" t="s">
        <v>224</v>
      </c>
      <c r="E86" s="597" t="s">
        <v>296</v>
      </c>
      <c r="F86" s="597" t="s">
        <v>296</v>
      </c>
      <c r="G86" s="598" t="s">
        <v>346</v>
      </c>
      <c r="H86" s="599" t="s">
        <v>233</v>
      </c>
      <c r="I86" s="330">
        <f>K86+M86</f>
        <v>289</v>
      </c>
      <c r="J86" s="569">
        <f>L86+N86</f>
        <v>3971</v>
      </c>
      <c r="K86" s="332">
        <v>289</v>
      </c>
      <c r="L86" s="600">
        <v>3971</v>
      </c>
      <c r="M86" s="334"/>
      <c r="N86" s="335"/>
    </row>
    <row r="87" spans="1:14" s="9" customFormat="1" ht="36" customHeight="1">
      <c r="A87" s="595"/>
      <c r="B87" s="601" t="s">
        <v>347</v>
      </c>
      <c r="C87" s="601"/>
      <c r="D87" s="602">
        <v>892</v>
      </c>
      <c r="E87" s="603" t="s">
        <v>296</v>
      </c>
      <c r="F87" s="603" t="s">
        <v>296</v>
      </c>
      <c r="G87" s="604" t="s">
        <v>293</v>
      </c>
      <c r="H87" s="605" t="s">
        <v>233</v>
      </c>
      <c r="I87" s="606">
        <f>K87+M87</f>
        <v>350</v>
      </c>
      <c r="J87" s="607">
        <f>L87+N87</f>
        <v>350</v>
      </c>
      <c r="K87" s="608">
        <v>350</v>
      </c>
      <c r="L87" s="609">
        <v>350</v>
      </c>
      <c r="M87" s="610"/>
      <c r="N87" s="611"/>
    </row>
    <row r="88" spans="1:14" s="9" customFormat="1" ht="24" customHeight="1">
      <c r="A88" s="612"/>
      <c r="B88" s="455"/>
      <c r="C88" s="613"/>
      <c r="D88" s="614"/>
      <c r="E88" s="458"/>
      <c r="F88" s="458"/>
      <c r="G88" s="459"/>
      <c r="H88" s="458"/>
      <c r="I88" s="460"/>
      <c r="J88" s="461"/>
      <c r="K88" s="460"/>
      <c r="L88" s="460"/>
      <c r="M88" s="460"/>
      <c r="N88" s="462" t="s">
        <v>348</v>
      </c>
    </row>
    <row r="89" spans="1:14" s="9" customFormat="1" ht="44.25" customHeight="1">
      <c r="A89" s="615"/>
      <c r="B89" s="464"/>
      <c r="C89" s="616"/>
      <c r="D89" s="617"/>
      <c r="E89" s="467"/>
      <c r="F89" s="467"/>
      <c r="G89" s="468"/>
      <c r="H89" s="467"/>
      <c r="I89" s="469"/>
      <c r="J89" s="470"/>
      <c r="K89" s="469"/>
      <c r="L89" s="469"/>
      <c r="M89" s="469"/>
      <c r="N89" s="469"/>
    </row>
    <row r="90" spans="1:14" s="9" customFormat="1" ht="21" customHeight="1">
      <c r="A90" s="279" t="s">
        <v>349</v>
      </c>
      <c r="B90" s="279"/>
      <c r="C90" s="279"/>
      <c r="D90" s="406" t="s">
        <v>224</v>
      </c>
      <c r="E90" s="406" t="s">
        <v>253</v>
      </c>
      <c r="F90" s="471" t="s">
        <v>226</v>
      </c>
      <c r="G90" s="407" t="s">
        <v>227</v>
      </c>
      <c r="H90" s="471" t="s">
        <v>228</v>
      </c>
      <c r="I90" s="284">
        <f aca="true" t="shared" si="31" ref="I90:N90">I92+I93+I94+I95</f>
        <v>35063.7</v>
      </c>
      <c r="J90" s="618">
        <f t="shared" si="31"/>
        <v>316720.30000000005</v>
      </c>
      <c r="K90" s="286">
        <f t="shared" si="31"/>
        <v>17943</v>
      </c>
      <c r="L90" s="287">
        <f t="shared" si="31"/>
        <v>178258</v>
      </c>
      <c r="M90" s="288">
        <f t="shared" si="31"/>
        <v>17120.7</v>
      </c>
      <c r="N90" s="289">
        <f t="shared" si="31"/>
        <v>138462.3</v>
      </c>
    </row>
    <row r="91" spans="1:14" s="9" customFormat="1" ht="9.75" customHeight="1">
      <c r="A91" s="290" t="s">
        <v>229</v>
      </c>
      <c r="B91" s="290"/>
      <c r="C91" s="290"/>
      <c r="D91" s="619"/>
      <c r="E91" s="292"/>
      <c r="F91" s="293"/>
      <c r="G91" s="293"/>
      <c r="H91" s="472"/>
      <c r="I91" s="296"/>
      <c r="J91" s="620">
        <f>J90/J244</f>
        <v>0.7409174997847806</v>
      </c>
      <c r="K91" s="298"/>
      <c r="L91" s="299">
        <f>L90/L244</f>
        <v>0.64907476860112</v>
      </c>
      <c r="M91" s="300"/>
      <c r="N91" s="301">
        <f>N90/N244</f>
        <v>0.9059510692479018</v>
      </c>
    </row>
    <row r="92" spans="1:14" s="9" customFormat="1" ht="12" customHeight="1">
      <c r="A92" s="621" t="s">
        <v>350</v>
      </c>
      <c r="B92" s="622" t="s">
        <v>351</v>
      </c>
      <c r="C92" s="622"/>
      <c r="D92" s="623" t="s">
        <v>224</v>
      </c>
      <c r="E92" s="624" t="s">
        <v>253</v>
      </c>
      <c r="F92" s="625" t="s">
        <v>225</v>
      </c>
      <c r="G92" s="626" t="s">
        <v>227</v>
      </c>
      <c r="H92" s="625" t="s">
        <v>228</v>
      </c>
      <c r="I92" s="627">
        <f aca="true" t="shared" si="32" ref="I92:J95">K92+M92</f>
        <v>17659</v>
      </c>
      <c r="J92" s="628">
        <f t="shared" si="32"/>
        <v>114120</v>
      </c>
      <c r="K92" s="629">
        <f>K110</f>
        <v>17659</v>
      </c>
      <c r="L92" s="630">
        <f>L110</f>
        <v>114120</v>
      </c>
      <c r="M92" s="631">
        <f>M110</f>
        <v>0</v>
      </c>
      <c r="N92" s="632">
        <f>N110</f>
        <v>0</v>
      </c>
    </row>
    <row r="93" spans="1:14" s="9" customFormat="1" ht="9.75" customHeight="1">
      <c r="A93" s="621"/>
      <c r="B93" s="633" t="s">
        <v>352</v>
      </c>
      <c r="C93" s="633"/>
      <c r="D93" s="634" t="s">
        <v>224</v>
      </c>
      <c r="E93" s="635" t="s">
        <v>253</v>
      </c>
      <c r="F93" s="636" t="s">
        <v>231</v>
      </c>
      <c r="G93" s="637" t="s">
        <v>227</v>
      </c>
      <c r="H93" s="636" t="s">
        <v>228</v>
      </c>
      <c r="I93" s="638">
        <f t="shared" si="32"/>
        <v>24514.2</v>
      </c>
      <c r="J93" s="639">
        <f t="shared" si="32"/>
        <v>191534.9</v>
      </c>
      <c r="K93" s="640">
        <f>K164</f>
        <v>7394</v>
      </c>
      <c r="L93" s="641">
        <f>L164</f>
        <v>53368</v>
      </c>
      <c r="M93" s="642">
        <f>M164</f>
        <v>17120.2</v>
      </c>
      <c r="N93" s="643">
        <f>N164</f>
        <v>138166.9</v>
      </c>
    </row>
    <row r="94" spans="1:14" s="9" customFormat="1" ht="11.25" customHeight="1">
      <c r="A94" s="621"/>
      <c r="B94" s="633" t="s">
        <v>353</v>
      </c>
      <c r="C94" s="633"/>
      <c r="D94" s="634" t="s">
        <v>224</v>
      </c>
      <c r="E94" s="635" t="s">
        <v>253</v>
      </c>
      <c r="F94" s="636" t="s">
        <v>253</v>
      </c>
      <c r="G94" s="637" t="s">
        <v>227</v>
      </c>
      <c r="H94" s="636" t="s">
        <v>228</v>
      </c>
      <c r="I94" s="638">
        <f t="shared" si="32"/>
        <v>123.5</v>
      </c>
      <c r="J94" s="639">
        <f t="shared" si="32"/>
        <v>4085.4</v>
      </c>
      <c r="K94" s="640">
        <f>K172</f>
        <v>123</v>
      </c>
      <c r="L94" s="641">
        <f>L172</f>
        <v>3790</v>
      </c>
      <c r="M94" s="642">
        <f>M172</f>
        <v>0.5</v>
      </c>
      <c r="N94" s="643">
        <f>N172</f>
        <v>295.4</v>
      </c>
    </row>
    <row r="95" spans="1:14" s="9" customFormat="1" ht="11.25" customHeight="1">
      <c r="A95" s="621"/>
      <c r="B95" s="644" t="s">
        <v>354</v>
      </c>
      <c r="C95" s="644"/>
      <c r="D95" s="645" t="s">
        <v>224</v>
      </c>
      <c r="E95" s="646" t="s">
        <v>253</v>
      </c>
      <c r="F95" s="647" t="s">
        <v>280</v>
      </c>
      <c r="G95" s="648" t="s">
        <v>227</v>
      </c>
      <c r="H95" s="647" t="s">
        <v>228</v>
      </c>
      <c r="I95" s="649">
        <f t="shared" si="32"/>
        <v>-7233</v>
      </c>
      <c r="J95" s="650">
        <f t="shared" si="32"/>
        <v>6980</v>
      </c>
      <c r="K95" s="651">
        <f>K178</f>
        <v>-7233</v>
      </c>
      <c r="L95" s="652">
        <f>L178</f>
        <v>6980</v>
      </c>
      <c r="M95" s="653">
        <f>M178</f>
        <v>0</v>
      </c>
      <c r="N95" s="654">
        <f>N178</f>
        <v>0</v>
      </c>
    </row>
    <row r="96" spans="1:14" s="9" customFormat="1" ht="10.5" customHeight="1">
      <c r="A96" s="366" t="s">
        <v>355</v>
      </c>
      <c r="B96" s="655" t="s">
        <v>356</v>
      </c>
      <c r="C96" s="655"/>
      <c r="D96" s="327" t="s">
        <v>224</v>
      </c>
      <c r="E96" s="303" t="s">
        <v>253</v>
      </c>
      <c r="F96" s="656" t="s">
        <v>225</v>
      </c>
      <c r="G96" s="656" t="s">
        <v>357</v>
      </c>
      <c r="H96" s="657" t="s">
        <v>358</v>
      </c>
      <c r="I96" s="330">
        <f aca="true" t="shared" si="33" ref="I96:I107">K96+M96</f>
        <v>587</v>
      </c>
      <c r="J96" s="569">
        <f aca="true" t="shared" si="34" ref="J96:J107">L96+N96</f>
        <v>7833</v>
      </c>
      <c r="K96" s="332">
        <v>587</v>
      </c>
      <c r="L96" s="333">
        <v>7833</v>
      </c>
      <c r="M96" s="334"/>
      <c r="N96" s="335"/>
    </row>
    <row r="97" spans="1:14" s="9" customFormat="1" ht="10.5" customHeight="1">
      <c r="A97" s="366"/>
      <c r="B97" s="658" t="s">
        <v>359</v>
      </c>
      <c r="C97" s="658"/>
      <c r="D97" s="327"/>
      <c r="E97" s="303"/>
      <c r="F97" s="656"/>
      <c r="G97" s="656"/>
      <c r="H97" s="657"/>
      <c r="I97" s="339">
        <f t="shared" si="33"/>
        <v>986</v>
      </c>
      <c r="J97" s="659">
        <f t="shared" si="34"/>
        <v>13339</v>
      </c>
      <c r="K97" s="341">
        <v>986</v>
      </c>
      <c r="L97" s="342">
        <v>13339</v>
      </c>
      <c r="M97" s="343"/>
      <c r="N97" s="344"/>
    </row>
    <row r="98" spans="1:14" s="9" customFormat="1" ht="10.5" customHeight="1">
      <c r="A98" s="366"/>
      <c r="B98" s="658" t="s">
        <v>360</v>
      </c>
      <c r="C98" s="658"/>
      <c r="D98" s="327"/>
      <c r="E98" s="303"/>
      <c r="F98" s="656"/>
      <c r="G98" s="656"/>
      <c r="H98" s="657"/>
      <c r="I98" s="339">
        <f t="shared" si="33"/>
        <v>737</v>
      </c>
      <c r="J98" s="659">
        <f t="shared" si="34"/>
        <v>6589</v>
      </c>
      <c r="K98" s="341">
        <v>737</v>
      </c>
      <c r="L98" s="342">
        <v>6589</v>
      </c>
      <c r="M98" s="343"/>
      <c r="N98" s="344"/>
    </row>
    <row r="99" spans="1:14" s="9" customFormat="1" ht="10.5" customHeight="1">
      <c r="A99" s="366"/>
      <c r="B99" s="658" t="s">
        <v>361</v>
      </c>
      <c r="C99" s="658"/>
      <c r="D99" s="327"/>
      <c r="E99" s="303"/>
      <c r="F99" s="656"/>
      <c r="G99" s="656"/>
      <c r="H99" s="657"/>
      <c r="I99" s="339">
        <f t="shared" si="33"/>
        <v>1322</v>
      </c>
      <c r="J99" s="659">
        <f t="shared" si="34"/>
        <v>5494</v>
      </c>
      <c r="K99" s="341">
        <v>1322</v>
      </c>
      <c r="L99" s="342">
        <v>5494</v>
      </c>
      <c r="M99" s="343"/>
      <c r="N99" s="344"/>
    </row>
    <row r="100" spans="1:14" s="9" customFormat="1" ht="10.5" customHeight="1">
      <c r="A100" s="366"/>
      <c r="B100" s="658" t="s">
        <v>362</v>
      </c>
      <c r="C100" s="658"/>
      <c r="D100" s="327"/>
      <c r="E100" s="303"/>
      <c r="F100" s="656"/>
      <c r="G100" s="656"/>
      <c r="H100" s="657"/>
      <c r="I100" s="339">
        <f t="shared" si="33"/>
        <v>537</v>
      </c>
      <c r="J100" s="659">
        <f t="shared" si="34"/>
        <v>5782</v>
      </c>
      <c r="K100" s="341">
        <v>537</v>
      </c>
      <c r="L100" s="342">
        <v>5782</v>
      </c>
      <c r="M100" s="343"/>
      <c r="N100" s="344"/>
    </row>
    <row r="101" spans="1:14" s="9" customFormat="1" ht="10.5" customHeight="1">
      <c r="A101" s="366"/>
      <c r="B101" s="658" t="s">
        <v>363</v>
      </c>
      <c r="C101" s="658"/>
      <c r="D101" s="327"/>
      <c r="E101" s="303"/>
      <c r="F101" s="656"/>
      <c r="G101" s="656"/>
      <c r="H101" s="657"/>
      <c r="I101" s="339">
        <f t="shared" si="33"/>
        <v>1818</v>
      </c>
      <c r="J101" s="659">
        <f t="shared" si="34"/>
        <v>9882</v>
      </c>
      <c r="K101" s="341">
        <v>1818</v>
      </c>
      <c r="L101" s="342">
        <v>9882</v>
      </c>
      <c r="M101" s="343"/>
      <c r="N101" s="344"/>
    </row>
    <row r="102" spans="1:14" s="9" customFormat="1" ht="10.5" customHeight="1">
      <c r="A102" s="366"/>
      <c r="B102" s="658" t="s">
        <v>364</v>
      </c>
      <c r="C102" s="658"/>
      <c r="D102" s="327"/>
      <c r="E102" s="303"/>
      <c r="F102" s="656"/>
      <c r="G102" s="656"/>
      <c r="H102" s="657"/>
      <c r="I102" s="339">
        <f t="shared" si="33"/>
        <v>1831</v>
      </c>
      <c r="J102" s="659">
        <f t="shared" si="34"/>
        <v>10193</v>
      </c>
      <c r="K102" s="341">
        <v>1831</v>
      </c>
      <c r="L102" s="342">
        <v>10193</v>
      </c>
      <c r="M102" s="343"/>
      <c r="N102" s="344"/>
    </row>
    <row r="103" spans="1:14" s="9" customFormat="1" ht="10.5" customHeight="1">
      <c r="A103" s="366"/>
      <c r="B103" s="658" t="s">
        <v>365</v>
      </c>
      <c r="C103" s="658"/>
      <c r="D103" s="327"/>
      <c r="E103" s="303"/>
      <c r="F103" s="656"/>
      <c r="G103" s="656"/>
      <c r="H103" s="657"/>
      <c r="I103" s="339">
        <f t="shared" si="33"/>
        <v>1920</v>
      </c>
      <c r="J103" s="659">
        <f t="shared" si="34"/>
        <v>9777</v>
      </c>
      <c r="K103" s="341">
        <v>1920</v>
      </c>
      <c r="L103" s="342">
        <v>9777</v>
      </c>
      <c r="M103" s="343"/>
      <c r="N103" s="344"/>
    </row>
    <row r="104" spans="1:14" s="9" customFormat="1" ht="10.5" customHeight="1">
      <c r="A104" s="366"/>
      <c r="B104" s="658" t="s">
        <v>366</v>
      </c>
      <c r="C104" s="658"/>
      <c r="D104" s="327"/>
      <c r="E104" s="303"/>
      <c r="F104" s="656"/>
      <c r="G104" s="656"/>
      <c r="H104" s="657"/>
      <c r="I104" s="339">
        <f t="shared" si="33"/>
        <v>942</v>
      </c>
      <c r="J104" s="659">
        <f t="shared" si="34"/>
        <v>9844</v>
      </c>
      <c r="K104" s="341">
        <v>942</v>
      </c>
      <c r="L104" s="342">
        <v>9844</v>
      </c>
      <c r="M104" s="343"/>
      <c r="N104" s="344"/>
    </row>
    <row r="105" spans="1:14" s="9" customFormat="1" ht="10.5" customHeight="1">
      <c r="A105" s="366"/>
      <c r="B105" s="658" t="s">
        <v>367</v>
      </c>
      <c r="C105" s="658"/>
      <c r="D105" s="327"/>
      <c r="E105" s="303"/>
      <c r="F105" s="656"/>
      <c r="G105" s="656"/>
      <c r="H105" s="657"/>
      <c r="I105" s="339">
        <f t="shared" si="33"/>
        <v>1704</v>
      </c>
      <c r="J105" s="659">
        <f t="shared" si="34"/>
        <v>10853</v>
      </c>
      <c r="K105" s="341">
        <v>1704</v>
      </c>
      <c r="L105" s="342">
        <v>10853</v>
      </c>
      <c r="M105" s="343"/>
      <c r="N105" s="344"/>
    </row>
    <row r="106" spans="1:14" s="9" customFormat="1" ht="10.5" customHeight="1">
      <c r="A106" s="366"/>
      <c r="B106" s="660" t="s">
        <v>368</v>
      </c>
      <c r="C106" s="660"/>
      <c r="D106" s="327"/>
      <c r="E106" s="303"/>
      <c r="F106" s="656"/>
      <c r="G106" s="656"/>
      <c r="H106" s="657"/>
      <c r="I106" s="339">
        <f t="shared" si="33"/>
        <v>1783</v>
      </c>
      <c r="J106" s="659">
        <f t="shared" si="34"/>
        <v>11285</v>
      </c>
      <c r="K106" s="341">
        <v>1783</v>
      </c>
      <c r="L106" s="342">
        <v>11285</v>
      </c>
      <c r="M106" s="343"/>
      <c r="N106" s="344"/>
    </row>
    <row r="107" spans="1:14" s="9" customFormat="1" ht="10.5" customHeight="1">
      <c r="A107" s="366"/>
      <c r="B107" s="660" t="s">
        <v>369</v>
      </c>
      <c r="C107" s="660"/>
      <c r="D107" s="327"/>
      <c r="E107" s="303"/>
      <c r="F107" s="656"/>
      <c r="G107" s="656"/>
      <c r="H107" s="657"/>
      <c r="I107" s="348">
        <f t="shared" si="33"/>
        <v>2094</v>
      </c>
      <c r="J107" s="570">
        <f t="shared" si="34"/>
        <v>11851</v>
      </c>
      <c r="K107" s="350">
        <v>2094</v>
      </c>
      <c r="L107" s="351">
        <v>11851</v>
      </c>
      <c r="M107" s="352"/>
      <c r="N107" s="353"/>
    </row>
    <row r="108" spans="1:14" s="228" customFormat="1" ht="11.25" customHeight="1">
      <c r="A108" s="366"/>
      <c r="B108" s="661" t="s">
        <v>370</v>
      </c>
      <c r="C108" s="661"/>
      <c r="D108" s="662" t="s">
        <v>224</v>
      </c>
      <c r="E108" s="662" t="s">
        <v>253</v>
      </c>
      <c r="F108" s="663" t="s">
        <v>225</v>
      </c>
      <c r="G108" s="663" t="s">
        <v>371</v>
      </c>
      <c r="H108" s="664" t="s">
        <v>228</v>
      </c>
      <c r="I108" s="665">
        <f aca="true" t="shared" si="35" ref="I108:N108">I96+I97+I98+I99+I100+I101+I102+I103+I104+I105+I106+I107</f>
        <v>16261</v>
      </c>
      <c r="J108" s="666">
        <f t="shared" si="35"/>
        <v>112722</v>
      </c>
      <c r="K108" s="667">
        <f t="shared" si="35"/>
        <v>16261</v>
      </c>
      <c r="L108" s="668">
        <f t="shared" si="35"/>
        <v>112722</v>
      </c>
      <c r="M108" s="669">
        <f t="shared" si="35"/>
        <v>0</v>
      </c>
      <c r="N108" s="670">
        <f t="shared" si="35"/>
        <v>0</v>
      </c>
    </row>
    <row r="109" spans="1:14" s="228" customFormat="1" ht="18.75" customHeight="1">
      <c r="A109" s="366"/>
      <c r="B109" s="671" t="s">
        <v>372</v>
      </c>
      <c r="C109" s="671"/>
      <c r="D109" s="672" t="s">
        <v>224</v>
      </c>
      <c r="E109" s="672" t="s">
        <v>253</v>
      </c>
      <c r="F109" s="673" t="s">
        <v>225</v>
      </c>
      <c r="G109" s="673" t="s">
        <v>373</v>
      </c>
      <c r="H109" s="674" t="s">
        <v>233</v>
      </c>
      <c r="I109" s="386">
        <f aca="true" t="shared" si="36" ref="I109:J115">K109+M109</f>
        <v>1398</v>
      </c>
      <c r="J109" s="675">
        <f t="shared" si="36"/>
        <v>1398</v>
      </c>
      <c r="K109" s="388">
        <v>1398</v>
      </c>
      <c r="L109" s="389">
        <v>1398</v>
      </c>
      <c r="M109" s="390"/>
      <c r="N109" s="391"/>
    </row>
    <row r="110" spans="1:14" s="228" customFormat="1" ht="13.5" customHeight="1">
      <c r="A110" s="676" t="s">
        <v>374</v>
      </c>
      <c r="B110" s="676"/>
      <c r="C110" s="676"/>
      <c r="D110" s="677" t="s">
        <v>224</v>
      </c>
      <c r="E110" s="677" t="s">
        <v>253</v>
      </c>
      <c r="F110" s="678" t="s">
        <v>225</v>
      </c>
      <c r="G110" s="678" t="s">
        <v>227</v>
      </c>
      <c r="H110" s="679" t="s">
        <v>228</v>
      </c>
      <c r="I110" s="680">
        <f t="shared" si="36"/>
        <v>17659</v>
      </c>
      <c r="J110" s="681">
        <f t="shared" si="36"/>
        <v>114120</v>
      </c>
      <c r="K110" s="682">
        <f>K108+K109</f>
        <v>17659</v>
      </c>
      <c r="L110" s="683">
        <f>L108+L109</f>
        <v>114120</v>
      </c>
      <c r="M110" s="684">
        <f>M108+M109</f>
        <v>0</v>
      </c>
      <c r="N110" s="685">
        <f>N108+N109</f>
        <v>0</v>
      </c>
    </row>
    <row r="111" spans="1:17" s="228" customFormat="1" ht="10.5" customHeight="1">
      <c r="A111" s="686" t="s">
        <v>375</v>
      </c>
      <c r="B111" s="687" t="s">
        <v>376</v>
      </c>
      <c r="C111" s="687"/>
      <c r="D111" s="688" t="s">
        <v>224</v>
      </c>
      <c r="E111" s="689" t="s">
        <v>253</v>
      </c>
      <c r="F111" s="688" t="s">
        <v>231</v>
      </c>
      <c r="G111" s="688" t="s">
        <v>227</v>
      </c>
      <c r="H111" s="690" t="s">
        <v>358</v>
      </c>
      <c r="I111" s="691">
        <f t="shared" si="36"/>
        <v>-169</v>
      </c>
      <c r="J111" s="692">
        <f t="shared" si="36"/>
        <v>20919</v>
      </c>
      <c r="K111" s="693">
        <f>K112+K113+K114</f>
        <v>464</v>
      </c>
      <c r="L111" s="694">
        <f>L112+L113+L114</f>
        <v>3167</v>
      </c>
      <c r="M111" s="695">
        <f>M112+M113+M114</f>
        <v>-633</v>
      </c>
      <c r="N111" s="696">
        <f>N112+N113+N114</f>
        <v>17752</v>
      </c>
      <c r="Q111" s="697">
        <f>Q112+Q113+Q114</f>
        <v>18385</v>
      </c>
    </row>
    <row r="112" spans="1:17" s="228" customFormat="1" ht="10.5" customHeight="1">
      <c r="A112" s="686"/>
      <c r="B112" s="698" t="s">
        <v>377</v>
      </c>
      <c r="C112" s="698"/>
      <c r="D112" s="535" t="s">
        <v>224</v>
      </c>
      <c r="E112" s="535" t="s">
        <v>253</v>
      </c>
      <c r="F112" s="535" t="s">
        <v>231</v>
      </c>
      <c r="G112" s="535" t="s">
        <v>378</v>
      </c>
      <c r="H112" s="561" t="s">
        <v>358</v>
      </c>
      <c r="I112" s="339">
        <f t="shared" si="36"/>
        <v>464</v>
      </c>
      <c r="J112" s="659">
        <f t="shared" si="36"/>
        <v>3167</v>
      </c>
      <c r="K112" s="341">
        <v>464</v>
      </c>
      <c r="L112" s="342">
        <v>3167</v>
      </c>
      <c r="M112" s="343"/>
      <c r="N112" s="344"/>
      <c r="P112" s="699"/>
      <c r="Q112" s="700"/>
    </row>
    <row r="113" spans="1:17" s="228" customFormat="1" ht="10.5" customHeight="1">
      <c r="A113" s="686"/>
      <c r="B113" s="698" t="s">
        <v>379</v>
      </c>
      <c r="C113" s="698"/>
      <c r="D113" s="535"/>
      <c r="E113" s="535"/>
      <c r="F113" s="535"/>
      <c r="G113" s="448" t="s">
        <v>380</v>
      </c>
      <c r="H113" s="701" t="s">
        <v>358</v>
      </c>
      <c r="I113" s="339">
        <f t="shared" si="36"/>
        <v>-646</v>
      </c>
      <c r="J113" s="659">
        <f t="shared" si="36"/>
        <v>16512</v>
      </c>
      <c r="K113" s="341"/>
      <c r="L113" s="342"/>
      <c r="M113" s="343">
        <v>-646</v>
      </c>
      <c r="N113" s="344">
        <v>16512</v>
      </c>
      <c r="P113" s="699"/>
      <c r="Q113" s="700">
        <v>17158</v>
      </c>
    </row>
    <row r="114" spans="1:17" s="228" customFormat="1" ht="10.5" customHeight="1">
      <c r="A114" s="686"/>
      <c r="B114" s="702" t="s">
        <v>381</v>
      </c>
      <c r="C114" s="702"/>
      <c r="D114" s="535"/>
      <c r="E114" s="535"/>
      <c r="F114" s="535"/>
      <c r="G114" s="448" t="s">
        <v>382</v>
      </c>
      <c r="H114" s="701" t="s">
        <v>358</v>
      </c>
      <c r="I114" s="370">
        <f t="shared" si="36"/>
        <v>13</v>
      </c>
      <c r="J114" s="562">
        <f t="shared" si="36"/>
        <v>1240</v>
      </c>
      <c r="K114" s="372"/>
      <c r="L114" s="373"/>
      <c r="M114" s="374">
        <v>13</v>
      </c>
      <c r="N114" s="375">
        <v>1240</v>
      </c>
      <c r="P114" s="699"/>
      <c r="Q114" s="703">
        <v>1227</v>
      </c>
    </row>
    <row r="115" spans="1:17" s="228" customFormat="1" ht="10.5" customHeight="1">
      <c r="A115" s="686"/>
      <c r="B115" s="704" t="s">
        <v>383</v>
      </c>
      <c r="C115" s="704"/>
      <c r="D115" s="524" t="s">
        <v>224</v>
      </c>
      <c r="E115" s="591" t="s">
        <v>253</v>
      </c>
      <c r="F115" s="524" t="s">
        <v>231</v>
      </c>
      <c r="G115" s="524" t="s">
        <v>227</v>
      </c>
      <c r="H115" s="525" t="s">
        <v>358</v>
      </c>
      <c r="I115" s="526">
        <f t="shared" si="36"/>
        <v>2177</v>
      </c>
      <c r="J115" s="705">
        <f t="shared" si="36"/>
        <v>11614</v>
      </c>
      <c r="K115" s="528">
        <f>K116+K117+K118</f>
        <v>159</v>
      </c>
      <c r="L115" s="706">
        <f>L116+L117+L118</f>
        <v>1259</v>
      </c>
      <c r="M115" s="530">
        <f>M116+M117+M118</f>
        <v>2018</v>
      </c>
      <c r="N115" s="531">
        <f>N116+N117+N118</f>
        <v>10355</v>
      </c>
      <c r="P115" s="699"/>
      <c r="Q115" s="707">
        <f>Q116+Q117+Q118</f>
        <v>8337</v>
      </c>
    </row>
    <row r="116" spans="1:17" s="228" customFormat="1" ht="10.5" customHeight="1">
      <c r="A116" s="686"/>
      <c r="B116" s="698" t="s">
        <v>377</v>
      </c>
      <c r="C116" s="698"/>
      <c r="D116" s="708" t="s">
        <v>224</v>
      </c>
      <c r="E116" s="708" t="s">
        <v>253</v>
      </c>
      <c r="F116" s="708" t="s">
        <v>231</v>
      </c>
      <c r="G116" s="535" t="s">
        <v>378</v>
      </c>
      <c r="H116" s="561" t="s">
        <v>358</v>
      </c>
      <c r="I116" s="339">
        <f aca="true" t="shared" si="37" ref="I116:I153">K116+M116</f>
        <v>159</v>
      </c>
      <c r="J116" s="659">
        <f aca="true" t="shared" si="38" ref="J116:J146">L116+N116</f>
        <v>1259</v>
      </c>
      <c r="K116" s="341">
        <v>159</v>
      </c>
      <c r="L116" s="342">
        <v>1259</v>
      </c>
      <c r="M116" s="343"/>
      <c r="N116" s="344"/>
      <c r="P116" s="699"/>
      <c r="Q116" s="700"/>
    </row>
    <row r="117" spans="1:17" s="228" customFormat="1" ht="10.5" customHeight="1">
      <c r="A117" s="686"/>
      <c r="B117" s="698" t="s">
        <v>379</v>
      </c>
      <c r="C117" s="698"/>
      <c r="D117" s="708"/>
      <c r="E117" s="708"/>
      <c r="F117" s="708"/>
      <c r="G117" s="448" t="s">
        <v>380</v>
      </c>
      <c r="H117" s="701" t="s">
        <v>358</v>
      </c>
      <c r="I117" s="339">
        <f t="shared" si="37"/>
        <v>1963</v>
      </c>
      <c r="J117" s="659">
        <f t="shared" si="38"/>
        <v>9792</v>
      </c>
      <c r="K117" s="341"/>
      <c r="L117" s="342"/>
      <c r="M117" s="343">
        <v>1963</v>
      </c>
      <c r="N117" s="344">
        <v>9792</v>
      </c>
      <c r="P117" s="699"/>
      <c r="Q117" s="700">
        <v>7829</v>
      </c>
    </row>
    <row r="118" spans="1:17" s="228" customFormat="1" ht="10.5" customHeight="1">
      <c r="A118" s="686"/>
      <c r="B118" s="702" t="s">
        <v>381</v>
      </c>
      <c r="C118" s="702"/>
      <c r="D118" s="708"/>
      <c r="E118" s="708"/>
      <c r="F118" s="708"/>
      <c r="G118" s="656" t="s">
        <v>382</v>
      </c>
      <c r="H118" s="657" t="s">
        <v>358</v>
      </c>
      <c r="I118" s="348">
        <f t="shared" si="37"/>
        <v>55</v>
      </c>
      <c r="J118" s="570">
        <f t="shared" si="38"/>
        <v>563</v>
      </c>
      <c r="K118" s="350"/>
      <c r="L118" s="351"/>
      <c r="M118" s="352">
        <v>55</v>
      </c>
      <c r="N118" s="353">
        <v>563</v>
      </c>
      <c r="P118" s="699"/>
      <c r="Q118" s="709">
        <v>508</v>
      </c>
    </row>
    <row r="119" spans="1:17" s="228" customFormat="1" ht="10.5" customHeight="1">
      <c r="A119" s="686"/>
      <c r="B119" s="710" t="s">
        <v>384</v>
      </c>
      <c r="C119" s="710"/>
      <c r="D119" s="711" t="s">
        <v>224</v>
      </c>
      <c r="E119" s="712" t="s">
        <v>253</v>
      </c>
      <c r="F119" s="711" t="s">
        <v>231</v>
      </c>
      <c r="G119" s="711" t="s">
        <v>227</v>
      </c>
      <c r="H119" s="713" t="s">
        <v>358</v>
      </c>
      <c r="I119" s="714">
        <f t="shared" si="37"/>
        <v>3524</v>
      </c>
      <c r="J119" s="715">
        <f t="shared" si="38"/>
        <v>12127</v>
      </c>
      <c r="K119" s="716">
        <f>K120+K121+K122</f>
        <v>163</v>
      </c>
      <c r="L119" s="717">
        <f>L120+L121+L122</f>
        <v>1141</v>
      </c>
      <c r="M119" s="718">
        <f>M120+M121+M122</f>
        <v>3361</v>
      </c>
      <c r="N119" s="719">
        <f>N120+N121+N122</f>
        <v>10986</v>
      </c>
      <c r="P119" s="699"/>
      <c r="Q119" s="720">
        <f>Q120+Q121+Q122</f>
        <v>7625</v>
      </c>
    </row>
    <row r="120" spans="1:17" s="228" customFormat="1" ht="10.5" customHeight="1">
      <c r="A120" s="686"/>
      <c r="B120" s="698" t="s">
        <v>377</v>
      </c>
      <c r="C120" s="698"/>
      <c r="D120" s="535" t="s">
        <v>224</v>
      </c>
      <c r="E120" s="535" t="s">
        <v>253</v>
      </c>
      <c r="F120" s="535" t="s">
        <v>231</v>
      </c>
      <c r="G120" s="535" t="s">
        <v>378</v>
      </c>
      <c r="H120" s="561" t="s">
        <v>358</v>
      </c>
      <c r="I120" s="339">
        <f t="shared" si="37"/>
        <v>163</v>
      </c>
      <c r="J120" s="659">
        <f t="shared" si="38"/>
        <v>1141</v>
      </c>
      <c r="K120" s="341">
        <v>163</v>
      </c>
      <c r="L120" s="342">
        <v>1141</v>
      </c>
      <c r="M120" s="343"/>
      <c r="N120" s="344"/>
      <c r="P120" s="699"/>
      <c r="Q120" s="700"/>
    </row>
    <row r="121" spans="1:17" s="228" customFormat="1" ht="10.5" customHeight="1">
      <c r="A121" s="686"/>
      <c r="B121" s="698" t="s">
        <v>379</v>
      </c>
      <c r="C121" s="698"/>
      <c r="D121" s="535"/>
      <c r="E121" s="535"/>
      <c r="F121" s="535"/>
      <c r="G121" s="448" t="s">
        <v>380</v>
      </c>
      <c r="H121" s="701" t="s">
        <v>358</v>
      </c>
      <c r="I121" s="339">
        <f t="shared" si="37"/>
        <v>3308</v>
      </c>
      <c r="J121" s="659">
        <f t="shared" si="38"/>
        <v>10525</v>
      </c>
      <c r="K121" s="341"/>
      <c r="L121" s="342"/>
      <c r="M121" s="343">
        <v>3308</v>
      </c>
      <c r="N121" s="344">
        <v>10525</v>
      </c>
      <c r="P121" s="699"/>
      <c r="Q121" s="700">
        <v>7217</v>
      </c>
    </row>
    <row r="122" spans="1:17" s="228" customFormat="1" ht="10.5" customHeight="1">
      <c r="A122" s="686"/>
      <c r="B122" s="702" t="s">
        <v>381</v>
      </c>
      <c r="C122" s="702"/>
      <c r="D122" s="535"/>
      <c r="E122" s="535"/>
      <c r="F122" s="535"/>
      <c r="G122" s="448" t="s">
        <v>382</v>
      </c>
      <c r="H122" s="701" t="s">
        <v>358</v>
      </c>
      <c r="I122" s="370">
        <f t="shared" si="37"/>
        <v>53</v>
      </c>
      <c r="J122" s="562">
        <f t="shared" si="38"/>
        <v>461</v>
      </c>
      <c r="K122" s="372"/>
      <c r="L122" s="373"/>
      <c r="M122" s="374">
        <v>53</v>
      </c>
      <c r="N122" s="375">
        <v>461</v>
      </c>
      <c r="P122" s="699"/>
      <c r="Q122" s="703">
        <v>408</v>
      </c>
    </row>
    <row r="123" spans="1:17" s="228" customFormat="1" ht="10.5" customHeight="1">
      <c r="A123" s="686"/>
      <c r="B123" s="721" t="s">
        <v>385</v>
      </c>
      <c r="C123" s="721"/>
      <c r="D123" s="524" t="s">
        <v>224</v>
      </c>
      <c r="E123" s="591" t="s">
        <v>253</v>
      </c>
      <c r="F123" s="524" t="s">
        <v>231</v>
      </c>
      <c r="G123" s="524" t="s">
        <v>227</v>
      </c>
      <c r="H123" s="525" t="s">
        <v>358</v>
      </c>
      <c r="I123" s="526">
        <f t="shared" si="37"/>
        <v>1143</v>
      </c>
      <c r="J123" s="705">
        <f t="shared" si="38"/>
        <v>14795</v>
      </c>
      <c r="K123" s="528">
        <f>K124+K125+K126</f>
        <v>279</v>
      </c>
      <c r="L123" s="706">
        <f>L124+L125+L126</f>
        <v>2340</v>
      </c>
      <c r="M123" s="530">
        <f>M124+M125+M126</f>
        <v>864</v>
      </c>
      <c r="N123" s="531">
        <f>N124+N125+N126</f>
        <v>12455</v>
      </c>
      <c r="P123" s="699"/>
      <c r="Q123" s="707">
        <f>Q124+Q125+Q126</f>
        <v>11591</v>
      </c>
    </row>
    <row r="124" spans="1:17" s="228" customFormat="1" ht="10.5" customHeight="1">
      <c r="A124" s="686"/>
      <c r="B124" s="698" t="s">
        <v>377</v>
      </c>
      <c r="C124" s="698"/>
      <c r="D124" s="708" t="s">
        <v>224</v>
      </c>
      <c r="E124" s="708" t="s">
        <v>253</v>
      </c>
      <c r="F124" s="708" t="s">
        <v>231</v>
      </c>
      <c r="G124" s="535" t="s">
        <v>378</v>
      </c>
      <c r="H124" s="561" t="s">
        <v>358</v>
      </c>
      <c r="I124" s="339">
        <f t="shared" si="37"/>
        <v>279</v>
      </c>
      <c r="J124" s="659">
        <f t="shared" si="38"/>
        <v>2340</v>
      </c>
      <c r="K124" s="341">
        <v>279</v>
      </c>
      <c r="L124" s="342">
        <v>2340</v>
      </c>
      <c r="M124" s="343"/>
      <c r="N124" s="344"/>
      <c r="P124" s="699"/>
      <c r="Q124" s="700"/>
    </row>
    <row r="125" spans="1:17" s="228" customFormat="1" ht="10.5" customHeight="1">
      <c r="A125" s="686"/>
      <c r="B125" s="698" t="s">
        <v>379</v>
      </c>
      <c r="C125" s="698"/>
      <c r="D125" s="708"/>
      <c r="E125" s="708"/>
      <c r="F125" s="708"/>
      <c r="G125" s="448" t="s">
        <v>380</v>
      </c>
      <c r="H125" s="701" t="s">
        <v>358</v>
      </c>
      <c r="I125" s="339">
        <f t="shared" si="37"/>
        <v>734</v>
      </c>
      <c r="J125" s="659">
        <f t="shared" si="38"/>
        <v>11469</v>
      </c>
      <c r="K125" s="341"/>
      <c r="L125" s="342"/>
      <c r="M125" s="343">
        <v>734</v>
      </c>
      <c r="N125" s="344">
        <v>11469</v>
      </c>
      <c r="P125" s="699"/>
      <c r="Q125" s="700">
        <v>10735</v>
      </c>
    </row>
    <row r="126" spans="1:17" s="228" customFormat="1" ht="10.5" customHeight="1">
      <c r="A126" s="686"/>
      <c r="B126" s="702" t="s">
        <v>381</v>
      </c>
      <c r="C126" s="702"/>
      <c r="D126" s="708"/>
      <c r="E126" s="708"/>
      <c r="F126" s="708"/>
      <c r="G126" s="656" t="s">
        <v>382</v>
      </c>
      <c r="H126" s="657" t="s">
        <v>358</v>
      </c>
      <c r="I126" s="348">
        <f t="shared" si="37"/>
        <v>130</v>
      </c>
      <c r="J126" s="570">
        <f t="shared" si="38"/>
        <v>986</v>
      </c>
      <c r="K126" s="350"/>
      <c r="L126" s="351"/>
      <c r="M126" s="352">
        <v>130</v>
      </c>
      <c r="N126" s="353">
        <v>986</v>
      </c>
      <c r="P126" s="699"/>
      <c r="Q126" s="709">
        <v>856</v>
      </c>
    </row>
    <row r="127" spans="1:17" s="228" customFormat="1" ht="10.5" customHeight="1">
      <c r="A127" s="686"/>
      <c r="B127" s="721" t="s">
        <v>386</v>
      </c>
      <c r="C127" s="721"/>
      <c r="D127" s="711" t="s">
        <v>224</v>
      </c>
      <c r="E127" s="712" t="s">
        <v>253</v>
      </c>
      <c r="F127" s="711" t="s">
        <v>231</v>
      </c>
      <c r="G127" s="711" t="s">
        <v>227</v>
      </c>
      <c r="H127" s="713" t="s">
        <v>358</v>
      </c>
      <c r="I127" s="714">
        <f t="shared" si="37"/>
        <v>2763</v>
      </c>
      <c r="J127" s="715">
        <f t="shared" si="38"/>
        <v>18599</v>
      </c>
      <c r="K127" s="716">
        <f>K128+K129+K130</f>
        <v>366</v>
      </c>
      <c r="L127" s="717">
        <f>L128+L129+L130</f>
        <v>3047</v>
      </c>
      <c r="M127" s="718">
        <f>M128+M129+M130</f>
        <v>2397</v>
      </c>
      <c r="N127" s="719">
        <f>N128+N129+N130</f>
        <v>15552</v>
      </c>
      <c r="O127" s="722"/>
      <c r="P127" s="699"/>
      <c r="Q127" s="720">
        <f>Q128+Q129+Q130</f>
        <v>13155</v>
      </c>
    </row>
    <row r="128" spans="1:17" s="228" customFormat="1" ht="10.5" customHeight="1">
      <c r="A128" s="686"/>
      <c r="B128" s="698" t="s">
        <v>377</v>
      </c>
      <c r="C128" s="698"/>
      <c r="D128" s="535" t="s">
        <v>224</v>
      </c>
      <c r="E128" s="535" t="s">
        <v>253</v>
      </c>
      <c r="F128" s="535" t="s">
        <v>231</v>
      </c>
      <c r="G128" s="535" t="s">
        <v>378</v>
      </c>
      <c r="H128" s="561" t="s">
        <v>358</v>
      </c>
      <c r="I128" s="339">
        <f t="shared" si="37"/>
        <v>366</v>
      </c>
      <c r="J128" s="659">
        <f t="shared" si="38"/>
        <v>3047</v>
      </c>
      <c r="K128" s="341">
        <v>366</v>
      </c>
      <c r="L128" s="342">
        <v>3047</v>
      </c>
      <c r="M128" s="343"/>
      <c r="N128" s="344"/>
      <c r="O128" s="722"/>
      <c r="P128" s="699"/>
      <c r="Q128" s="700"/>
    </row>
    <row r="129" spans="1:17" s="228" customFormat="1" ht="10.5" customHeight="1">
      <c r="A129" s="686"/>
      <c r="B129" s="698" t="s">
        <v>379</v>
      </c>
      <c r="C129" s="698"/>
      <c r="D129" s="535"/>
      <c r="E129" s="535"/>
      <c r="F129" s="535"/>
      <c r="G129" s="448" t="s">
        <v>380</v>
      </c>
      <c r="H129" s="701" t="s">
        <v>358</v>
      </c>
      <c r="I129" s="339">
        <f t="shared" si="37"/>
        <v>2421</v>
      </c>
      <c r="J129" s="659">
        <f t="shared" si="38"/>
        <v>14629</v>
      </c>
      <c r="K129" s="341"/>
      <c r="L129" s="342"/>
      <c r="M129" s="343">
        <v>2421</v>
      </c>
      <c r="N129" s="344">
        <v>14629</v>
      </c>
      <c r="O129" s="722"/>
      <c r="P129" s="699"/>
      <c r="Q129" s="700">
        <v>12208</v>
      </c>
    </row>
    <row r="130" spans="1:17" s="228" customFormat="1" ht="10.5" customHeight="1">
      <c r="A130" s="686"/>
      <c r="B130" s="702" t="s">
        <v>381</v>
      </c>
      <c r="C130" s="702"/>
      <c r="D130" s="535"/>
      <c r="E130" s="535"/>
      <c r="F130" s="535"/>
      <c r="G130" s="448" t="s">
        <v>382</v>
      </c>
      <c r="H130" s="701" t="s">
        <v>358</v>
      </c>
      <c r="I130" s="370">
        <f t="shared" si="37"/>
        <v>-24</v>
      </c>
      <c r="J130" s="562">
        <f t="shared" si="38"/>
        <v>923</v>
      </c>
      <c r="K130" s="372"/>
      <c r="L130" s="373"/>
      <c r="M130" s="374">
        <v>-24</v>
      </c>
      <c r="N130" s="375">
        <v>923</v>
      </c>
      <c r="O130" s="722"/>
      <c r="P130" s="699"/>
      <c r="Q130" s="703">
        <v>947</v>
      </c>
    </row>
    <row r="131" spans="1:17" s="228" customFormat="1" ht="10.5" customHeight="1">
      <c r="A131" s="686"/>
      <c r="B131" s="721" t="s">
        <v>387</v>
      </c>
      <c r="C131" s="721"/>
      <c r="D131" s="524" t="s">
        <v>224</v>
      </c>
      <c r="E131" s="591" t="s">
        <v>253</v>
      </c>
      <c r="F131" s="524" t="s">
        <v>231</v>
      </c>
      <c r="G131" s="524" t="s">
        <v>227</v>
      </c>
      <c r="H131" s="525" t="s">
        <v>358</v>
      </c>
      <c r="I131" s="526">
        <f t="shared" si="37"/>
        <v>1479</v>
      </c>
      <c r="J131" s="705">
        <f t="shared" si="38"/>
        <v>24194</v>
      </c>
      <c r="K131" s="528">
        <f>K132+K133+K134</f>
        <v>477</v>
      </c>
      <c r="L131" s="706">
        <f>L132+L133+L134</f>
        <v>4115</v>
      </c>
      <c r="M131" s="530">
        <f>M132+M133+M134</f>
        <v>1002</v>
      </c>
      <c r="N131" s="531">
        <f>N132+N133+N134</f>
        <v>20079</v>
      </c>
      <c r="P131" s="699"/>
      <c r="Q131" s="707">
        <f>Q132+Q133+Q134</f>
        <v>19077</v>
      </c>
    </row>
    <row r="132" spans="1:17" s="228" customFormat="1" ht="10.5" customHeight="1">
      <c r="A132" s="686"/>
      <c r="B132" s="698" t="s">
        <v>377</v>
      </c>
      <c r="C132" s="698"/>
      <c r="D132" s="708" t="s">
        <v>224</v>
      </c>
      <c r="E132" s="708" t="s">
        <v>253</v>
      </c>
      <c r="F132" s="708" t="s">
        <v>231</v>
      </c>
      <c r="G132" s="535" t="s">
        <v>378</v>
      </c>
      <c r="H132" s="561" t="s">
        <v>358</v>
      </c>
      <c r="I132" s="339">
        <f t="shared" si="37"/>
        <v>477</v>
      </c>
      <c r="J132" s="659">
        <f t="shared" si="38"/>
        <v>4115</v>
      </c>
      <c r="K132" s="341">
        <v>477</v>
      </c>
      <c r="L132" s="342">
        <v>4115</v>
      </c>
      <c r="M132" s="343"/>
      <c r="N132" s="344"/>
      <c r="P132" s="699"/>
      <c r="Q132" s="700"/>
    </row>
    <row r="133" spans="1:17" s="228" customFormat="1" ht="10.5" customHeight="1">
      <c r="A133" s="686"/>
      <c r="B133" s="698" t="s">
        <v>379</v>
      </c>
      <c r="C133" s="698"/>
      <c r="D133" s="708"/>
      <c r="E133" s="708"/>
      <c r="F133" s="708"/>
      <c r="G133" s="448" t="s">
        <v>380</v>
      </c>
      <c r="H133" s="701" t="s">
        <v>358</v>
      </c>
      <c r="I133" s="339">
        <f t="shared" si="37"/>
        <v>937</v>
      </c>
      <c r="J133" s="659">
        <f t="shared" si="38"/>
        <v>18586</v>
      </c>
      <c r="K133" s="341"/>
      <c r="L133" s="342"/>
      <c r="M133" s="343">
        <v>937</v>
      </c>
      <c r="N133" s="344">
        <v>18586</v>
      </c>
      <c r="P133" s="699"/>
      <c r="Q133" s="700">
        <v>17649</v>
      </c>
    </row>
    <row r="134" spans="1:17" s="228" customFormat="1" ht="10.5" customHeight="1">
      <c r="A134" s="686"/>
      <c r="B134" s="702" t="s">
        <v>381</v>
      </c>
      <c r="C134" s="702"/>
      <c r="D134" s="708"/>
      <c r="E134" s="708"/>
      <c r="F134" s="708"/>
      <c r="G134" s="656" t="s">
        <v>382</v>
      </c>
      <c r="H134" s="657" t="s">
        <v>358</v>
      </c>
      <c r="I134" s="348">
        <f t="shared" si="37"/>
        <v>65</v>
      </c>
      <c r="J134" s="570">
        <f t="shared" si="38"/>
        <v>1493</v>
      </c>
      <c r="K134" s="350"/>
      <c r="L134" s="351"/>
      <c r="M134" s="352">
        <v>65</v>
      </c>
      <c r="N134" s="353">
        <v>1493</v>
      </c>
      <c r="P134" s="699"/>
      <c r="Q134" s="709">
        <v>1428</v>
      </c>
    </row>
    <row r="135" spans="1:17" s="228" customFormat="1" ht="10.5" customHeight="1">
      <c r="A135" s="686"/>
      <c r="B135" s="721" t="s">
        <v>388</v>
      </c>
      <c r="C135" s="721"/>
      <c r="D135" s="711" t="s">
        <v>224</v>
      </c>
      <c r="E135" s="712" t="s">
        <v>253</v>
      </c>
      <c r="F135" s="711" t="s">
        <v>231</v>
      </c>
      <c r="G135" s="711" t="s">
        <v>227</v>
      </c>
      <c r="H135" s="713" t="s">
        <v>358</v>
      </c>
      <c r="I135" s="714">
        <f t="shared" si="37"/>
        <v>1991</v>
      </c>
      <c r="J135" s="715">
        <f t="shared" si="38"/>
        <v>11307</v>
      </c>
      <c r="K135" s="716">
        <f>K136+K137+K138</f>
        <v>368</v>
      </c>
      <c r="L135" s="717">
        <f>L136+L137+L138</f>
        <v>2231</v>
      </c>
      <c r="M135" s="718">
        <f>M136+M137+M138</f>
        <v>1623</v>
      </c>
      <c r="N135" s="719">
        <f>N136+N137+N138</f>
        <v>9076</v>
      </c>
      <c r="P135" s="699"/>
      <c r="Q135" s="720">
        <f>Q136+Q137+Q138</f>
        <v>7453</v>
      </c>
    </row>
    <row r="136" spans="1:17" s="228" customFormat="1" ht="10.5" customHeight="1">
      <c r="A136" s="686"/>
      <c r="B136" s="698" t="s">
        <v>377</v>
      </c>
      <c r="C136" s="698"/>
      <c r="D136" s="535" t="s">
        <v>224</v>
      </c>
      <c r="E136" s="535" t="s">
        <v>253</v>
      </c>
      <c r="F136" s="535" t="s">
        <v>231</v>
      </c>
      <c r="G136" s="535" t="s">
        <v>378</v>
      </c>
      <c r="H136" s="561" t="s">
        <v>358</v>
      </c>
      <c r="I136" s="339">
        <f t="shared" si="37"/>
        <v>368</v>
      </c>
      <c r="J136" s="659">
        <f t="shared" si="38"/>
        <v>2231</v>
      </c>
      <c r="K136" s="341">
        <v>368</v>
      </c>
      <c r="L136" s="342">
        <v>2231</v>
      </c>
      <c r="M136" s="343"/>
      <c r="N136" s="344"/>
      <c r="P136" s="699"/>
      <c r="Q136" s="700"/>
    </row>
    <row r="137" spans="1:17" s="228" customFormat="1" ht="10.5" customHeight="1">
      <c r="A137" s="686"/>
      <c r="B137" s="698" t="s">
        <v>379</v>
      </c>
      <c r="C137" s="698"/>
      <c r="D137" s="535"/>
      <c r="E137" s="535"/>
      <c r="F137" s="535"/>
      <c r="G137" s="448" t="s">
        <v>380</v>
      </c>
      <c r="H137" s="701" t="s">
        <v>358</v>
      </c>
      <c r="I137" s="339">
        <f t="shared" si="37"/>
        <v>1615</v>
      </c>
      <c r="J137" s="659">
        <f t="shared" si="38"/>
        <v>8500</v>
      </c>
      <c r="K137" s="341"/>
      <c r="L137" s="342"/>
      <c r="M137" s="343">
        <v>1615</v>
      </c>
      <c r="N137" s="344">
        <v>8500</v>
      </c>
      <c r="P137" s="699"/>
      <c r="Q137" s="700">
        <v>6885</v>
      </c>
    </row>
    <row r="138" spans="1:17" s="228" customFormat="1" ht="10.5" customHeight="1">
      <c r="A138" s="686"/>
      <c r="B138" s="702" t="s">
        <v>381</v>
      </c>
      <c r="C138" s="702"/>
      <c r="D138" s="535"/>
      <c r="E138" s="535"/>
      <c r="F138" s="535"/>
      <c r="G138" s="448" t="s">
        <v>382</v>
      </c>
      <c r="H138" s="701" t="s">
        <v>358</v>
      </c>
      <c r="I138" s="370">
        <f t="shared" si="37"/>
        <v>8</v>
      </c>
      <c r="J138" s="562">
        <f t="shared" si="38"/>
        <v>576</v>
      </c>
      <c r="K138" s="372"/>
      <c r="L138" s="373"/>
      <c r="M138" s="374">
        <v>8</v>
      </c>
      <c r="N138" s="375">
        <v>576</v>
      </c>
      <c r="P138" s="699"/>
      <c r="Q138" s="703">
        <v>568</v>
      </c>
    </row>
    <row r="139" spans="1:17" s="228" customFormat="1" ht="10.5" customHeight="1">
      <c r="A139" s="686"/>
      <c r="B139" s="721" t="s">
        <v>389</v>
      </c>
      <c r="C139" s="721"/>
      <c r="D139" s="524" t="s">
        <v>224</v>
      </c>
      <c r="E139" s="591" t="s">
        <v>253</v>
      </c>
      <c r="F139" s="524" t="s">
        <v>231</v>
      </c>
      <c r="G139" s="524" t="s">
        <v>227</v>
      </c>
      <c r="H139" s="525" t="s">
        <v>358</v>
      </c>
      <c r="I139" s="526">
        <f t="shared" si="37"/>
        <v>1275.9</v>
      </c>
      <c r="J139" s="705">
        <f t="shared" si="38"/>
        <v>30572.8</v>
      </c>
      <c r="K139" s="528">
        <f>K140+K141+K142</f>
        <v>1059</v>
      </c>
      <c r="L139" s="706">
        <f>L140+L141+L142</f>
        <v>7021</v>
      </c>
      <c r="M139" s="530">
        <f>M140+M141+M142</f>
        <v>216.89999999999998</v>
      </c>
      <c r="N139" s="531">
        <f>N140+N141+N142</f>
        <v>23551.8</v>
      </c>
      <c r="P139" s="699"/>
      <c r="Q139" s="707">
        <f>Q140+Q141+Q142</f>
        <v>23334.899999999998</v>
      </c>
    </row>
    <row r="140" spans="1:17" s="228" customFormat="1" ht="10.5" customHeight="1">
      <c r="A140" s="686"/>
      <c r="B140" s="698" t="s">
        <v>377</v>
      </c>
      <c r="C140" s="698"/>
      <c r="D140" s="708" t="s">
        <v>224</v>
      </c>
      <c r="E140" s="708" t="s">
        <v>253</v>
      </c>
      <c r="F140" s="708" t="s">
        <v>231</v>
      </c>
      <c r="G140" s="535" t="s">
        <v>378</v>
      </c>
      <c r="H140" s="561" t="s">
        <v>358</v>
      </c>
      <c r="I140" s="339">
        <f t="shared" si="37"/>
        <v>1059</v>
      </c>
      <c r="J140" s="659">
        <f t="shared" si="38"/>
        <v>7021</v>
      </c>
      <c r="K140" s="341">
        <v>1059</v>
      </c>
      <c r="L140" s="342">
        <v>7021</v>
      </c>
      <c r="M140" s="343"/>
      <c r="N140" s="344"/>
      <c r="P140" s="699"/>
      <c r="Q140" s="700"/>
    </row>
    <row r="141" spans="1:17" s="228" customFormat="1" ht="10.5" customHeight="1">
      <c r="A141" s="686"/>
      <c r="B141" s="698" t="s">
        <v>379</v>
      </c>
      <c r="C141" s="698"/>
      <c r="D141" s="708"/>
      <c r="E141" s="708"/>
      <c r="F141" s="708"/>
      <c r="G141" s="448" t="s">
        <v>380</v>
      </c>
      <c r="H141" s="701" t="s">
        <v>358</v>
      </c>
      <c r="I141" s="339">
        <f t="shared" si="37"/>
        <v>332.7</v>
      </c>
      <c r="J141" s="659">
        <f t="shared" si="38"/>
        <v>21841.8</v>
      </c>
      <c r="K141" s="341"/>
      <c r="L141" s="342"/>
      <c r="M141" s="343">
        <v>332.7</v>
      </c>
      <c r="N141" s="344">
        <v>21841.8</v>
      </c>
      <c r="P141" s="699"/>
      <c r="Q141" s="700">
        <v>21509.1</v>
      </c>
    </row>
    <row r="142" spans="1:17" s="228" customFormat="1" ht="10.5" customHeight="1">
      <c r="A142" s="686"/>
      <c r="B142" s="702" t="s">
        <v>381</v>
      </c>
      <c r="C142" s="702"/>
      <c r="D142" s="708"/>
      <c r="E142" s="708"/>
      <c r="F142" s="708"/>
      <c r="G142" s="656" t="s">
        <v>382</v>
      </c>
      <c r="H142" s="657" t="s">
        <v>358</v>
      </c>
      <c r="I142" s="348">
        <f t="shared" si="37"/>
        <v>-115.8</v>
      </c>
      <c r="J142" s="570">
        <f t="shared" si="38"/>
        <v>1710</v>
      </c>
      <c r="K142" s="350"/>
      <c r="L142" s="351"/>
      <c r="M142" s="352">
        <v>-115.8</v>
      </c>
      <c r="N142" s="353">
        <v>1710</v>
      </c>
      <c r="P142" s="699"/>
      <c r="Q142" s="709">
        <v>1825.8</v>
      </c>
    </row>
    <row r="143" spans="1:17" s="228" customFormat="1" ht="10.5" customHeight="1">
      <c r="A143" s="686"/>
      <c r="B143" s="723" t="s">
        <v>390</v>
      </c>
      <c r="C143" s="723"/>
      <c r="D143" s="711" t="s">
        <v>224</v>
      </c>
      <c r="E143" s="712" t="s">
        <v>253</v>
      </c>
      <c r="F143" s="711" t="s">
        <v>231</v>
      </c>
      <c r="G143" s="711" t="s">
        <v>227</v>
      </c>
      <c r="H143" s="713" t="s">
        <v>358</v>
      </c>
      <c r="I143" s="714">
        <f t="shared" si="37"/>
        <v>3860.1</v>
      </c>
      <c r="J143" s="715">
        <f t="shared" si="38"/>
        <v>18046.800000000003</v>
      </c>
      <c r="K143" s="716">
        <f>K144+K145+K146</f>
        <v>278</v>
      </c>
      <c r="L143" s="717">
        <f>L144+L145+L146</f>
        <v>2507</v>
      </c>
      <c r="M143" s="718">
        <f>M144+M145+M146</f>
        <v>3582.1</v>
      </c>
      <c r="N143" s="719">
        <f>N144+N145+N146</f>
        <v>15539.800000000001</v>
      </c>
      <c r="P143" s="699"/>
      <c r="Q143" s="720">
        <f>Q144+Q145+Q146</f>
        <v>11957.7</v>
      </c>
    </row>
    <row r="144" spans="1:17" s="228" customFormat="1" ht="10.5" customHeight="1">
      <c r="A144" s="686"/>
      <c r="B144" s="698" t="s">
        <v>377</v>
      </c>
      <c r="C144" s="698"/>
      <c r="D144" s="708" t="s">
        <v>224</v>
      </c>
      <c r="E144" s="708" t="s">
        <v>253</v>
      </c>
      <c r="F144" s="708" t="s">
        <v>231</v>
      </c>
      <c r="G144" s="535" t="s">
        <v>378</v>
      </c>
      <c r="H144" s="561" t="s">
        <v>358</v>
      </c>
      <c r="I144" s="339">
        <f t="shared" si="37"/>
        <v>278</v>
      </c>
      <c r="J144" s="659">
        <f t="shared" si="38"/>
        <v>2507</v>
      </c>
      <c r="K144" s="341">
        <v>278</v>
      </c>
      <c r="L144" s="342">
        <v>2507</v>
      </c>
      <c r="M144" s="343"/>
      <c r="N144" s="344"/>
      <c r="P144" s="699"/>
      <c r="Q144" s="700"/>
    </row>
    <row r="145" spans="1:17" s="228" customFormat="1" ht="10.5" customHeight="1">
      <c r="A145" s="686"/>
      <c r="B145" s="698" t="s">
        <v>379</v>
      </c>
      <c r="C145" s="698"/>
      <c r="D145" s="708"/>
      <c r="E145" s="708"/>
      <c r="F145" s="708"/>
      <c r="G145" s="448" t="s">
        <v>380</v>
      </c>
      <c r="H145" s="701" t="s">
        <v>358</v>
      </c>
      <c r="I145" s="339">
        <f t="shared" si="37"/>
        <v>3595.5</v>
      </c>
      <c r="J145" s="659">
        <f t="shared" si="38"/>
        <v>14716.2</v>
      </c>
      <c r="K145" s="341"/>
      <c r="L145" s="342"/>
      <c r="M145" s="343">
        <v>3595.5</v>
      </c>
      <c r="N145" s="344">
        <v>14716.2</v>
      </c>
      <c r="P145" s="699"/>
      <c r="Q145" s="700">
        <v>11120.7</v>
      </c>
    </row>
    <row r="146" spans="1:17" s="228" customFormat="1" ht="10.5" customHeight="1">
      <c r="A146" s="686"/>
      <c r="B146" s="702" t="s">
        <v>381</v>
      </c>
      <c r="C146" s="702"/>
      <c r="D146" s="708"/>
      <c r="E146" s="708"/>
      <c r="F146" s="708"/>
      <c r="G146" s="656" t="s">
        <v>382</v>
      </c>
      <c r="H146" s="657" t="s">
        <v>358</v>
      </c>
      <c r="I146" s="348">
        <f t="shared" si="37"/>
        <v>-13.4</v>
      </c>
      <c r="J146" s="570">
        <f t="shared" si="38"/>
        <v>823.6</v>
      </c>
      <c r="K146" s="350"/>
      <c r="L146" s="351"/>
      <c r="M146" s="352">
        <v>-13.4</v>
      </c>
      <c r="N146" s="353">
        <v>823.6</v>
      </c>
      <c r="P146" s="699"/>
      <c r="Q146" s="709">
        <v>837</v>
      </c>
    </row>
    <row r="147" spans="1:17" s="228" customFormat="1" ht="10.5" customHeight="1">
      <c r="A147" s="686"/>
      <c r="B147" s="724" t="s">
        <v>391</v>
      </c>
      <c r="C147" s="724"/>
      <c r="D147" s="725" t="s">
        <v>224</v>
      </c>
      <c r="E147" s="725" t="s">
        <v>253</v>
      </c>
      <c r="F147" s="726" t="s">
        <v>231</v>
      </c>
      <c r="G147" s="726" t="s">
        <v>227</v>
      </c>
      <c r="H147" s="727" t="s">
        <v>358</v>
      </c>
      <c r="I147" s="627">
        <f t="shared" si="37"/>
        <v>18044</v>
      </c>
      <c r="J147" s="728">
        <f aca="true" t="shared" si="39" ref="J147:J153">L147+N147</f>
        <v>162174.6</v>
      </c>
      <c r="K147" s="729">
        <f>K148+K149+K150</f>
        <v>3613</v>
      </c>
      <c r="L147" s="730">
        <f>L148+L149+L150</f>
        <v>26828</v>
      </c>
      <c r="M147" s="731">
        <f>M148+M149+M150</f>
        <v>14431</v>
      </c>
      <c r="N147" s="732">
        <f>N148+N149+N150</f>
        <v>135346.6</v>
      </c>
      <c r="P147" s="733">
        <f>P148+P149+P150</f>
        <v>0</v>
      </c>
      <c r="Q147" s="734">
        <f>Q148+Q149+Q150</f>
        <v>120915.6</v>
      </c>
    </row>
    <row r="148" spans="1:17" s="228" customFormat="1" ht="10.5" customHeight="1">
      <c r="A148" s="686"/>
      <c r="B148" s="735" t="s">
        <v>377</v>
      </c>
      <c r="C148" s="735"/>
      <c r="D148" s="736" t="s">
        <v>224</v>
      </c>
      <c r="E148" s="736" t="s">
        <v>253</v>
      </c>
      <c r="F148" s="736" t="s">
        <v>231</v>
      </c>
      <c r="G148" s="737" t="s">
        <v>378</v>
      </c>
      <c r="H148" s="738" t="s">
        <v>358</v>
      </c>
      <c r="I148" s="739">
        <f t="shared" si="37"/>
        <v>3613</v>
      </c>
      <c r="J148" s="740">
        <f t="shared" si="39"/>
        <v>26828</v>
      </c>
      <c r="K148" s="741">
        <f aca="true" t="shared" si="40" ref="K148:N150">K112+K116+K120+K124+K128+K132+K136+K140+K144</f>
        <v>3613</v>
      </c>
      <c r="L148" s="742">
        <f t="shared" si="40"/>
        <v>26828</v>
      </c>
      <c r="M148" s="743">
        <f t="shared" si="40"/>
        <v>0</v>
      </c>
      <c r="N148" s="744">
        <f t="shared" si="40"/>
        <v>0</v>
      </c>
      <c r="P148" s="745">
        <f aca="true" t="shared" si="41" ref="P148:Q150">P112+P116+P120+P124+P128+P132+P136+P140+P144</f>
        <v>0</v>
      </c>
      <c r="Q148" s="746">
        <f>Q112+Q116+Q120+Q124+Q128+Q132+Q136+Q140+Q144</f>
        <v>0</v>
      </c>
    </row>
    <row r="149" spans="1:17" s="228" customFormat="1" ht="10.5" customHeight="1">
      <c r="A149" s="686"/>
      <c r="B149" s="747" t="s">
        <v>379</v>
      </c>
      <c r="C149" s="747"/>
      <c r="D149" s="736"/>
      <c r="E149" s="736"/>
      <c r="F149" s="736"/>
      <c r="G149" s="737" t="s">
        <v>380</v>
      </c>
      <c r="H149" s="738" t="s">
        <v>358</v>
      </c>
      <c r="I149" s="748">
        <f t="shared" si="37"/>
        <v>14260.2</v>
      </c>
      <c r="J149" s="749">
        <f t="shared" si="39"/>
        <v>126571</v>
      </c>
      <c r="K149" s="750">
        <f t="shared" si="40"/>
        <v>0</v>
      </c>
      <c r="L149" s="751">
        <f t="shared" si="40"/>
        <v>0</v>
      </c>
      <c r="M149" s="752">
        <f t="shared" si="40"/>
        <v>14260.2</v>
      </c>
      <c r="N149" s="753">
        <f t="shared" si="40"/>
        <v>126571</v>
      </c>
      <c r="P149" s="754">
        <f t="shared" si="41"/>
        <v>0</v>
      </c>
      <c r="Q149" s="755">
        <f t="shared" si="41"/>
        <v>112310.8</v>
      </c>
    </row>
    <row r="150" spans="1:17" s="228" customFormat="1" ht="10.5" customHeight="1">
      <c r="A150" s="686"/>
      <c r="B150" s="756" t="s">
        <v>381</v>
      </c>
      <c r="C150" s="756"/>
      <c r="D150" s="736"/>
      <c r="E150" s="736"/>
      <c r="F150" s="736"/>
      <c r="G150" s="736" t="s">
        <v>382</v>
      </c>
      <c r="H150" s="757" t="s">
        <v>358</v>
      </c>
      <c r="I150" s="758">
        <f t="shared" si="37"/>
        <v>170.79999999999998</v>
      </c>
      <c r="J150" s="759">
        <f t="shared" si="39"/>
        <v>8775.6</v>
      </c>
      <c r="K150" s="760">
        <f t="shared" si="40"/>
        <v>0</v>
      </c>
      <c r="L150" s="761">
        <f t="shared" si="40"/>
        <v>0</v>
      </c>
      <c r="M150" s="762">
        <f t="shared" si="40"/>
        <v>170.79999999999998</v>
      </c>
      <c r="N150" s="763">
        <f t="shared" si="40"/>
        <v>8775.6</v>
      </c>
      <c r="P150" s="764">
        <f t="shared" si="41"/>
        <v>0</v>
      </c>
      <c r="Q150" s="765">
        <f>Q114+Q118+Q122+Q126+Q130+Q134+Q138+Q142+Q146</f>
        <v>8604.8</v>
      </c>
    </row>
    <row r="151" spans="1:17" s="228" customFormat="1" ht="18.75" customHeight="1">
      <c r="A151" s="686"/>
      <c r="B151" s="766" t="s">
        <v>392</v>
      </c>
      <c r="C151" s="766"/>
      <c r="D151" s="767" t="s">
        <v>224</v>
      </c>
      <c r="E151" s="767" t="s">
        <v>253</v>
      </c>
      <c r="F151" s="768" t="s">
        <v>231</v>
      </c>
      <c r="G151" s="768" t="s">
        <v>393</v>
      </c>
      <c r="H151" s="769" t="s">
        <v>358</v>
      </c>
      <c r="I151" s="537">
        <f t="shared" si="37"/>
        <v>2820.3</v>
      </c>
      <c r="J151" s="581">
        <f t="shared" si="39"/>
        <v>2820.3</v>
      </c>
      <c r="K151" s="539"/>
      <c r="L151" s="582"/>
      <c r="M151" s="541">
        <v>2820.3</v>
      </c>
      <c r="N151" s="542">
        <v>2820.3</v>
      </c>
      <c r="P151" s="699"/>
      <c r="Q151" s="699"/>
    </row>
    <row r="152" spans="1:17" s="228" customFormat="1" ht="25.5" customHeight="1">
      <c r="A152" s="686"/>
      <c r="B152" s="770" t="s">
        <v>394</v>
      </c>
      <c r="C152" s="770"/>
      <c r="D152" s="767" t="s">
        <v>224</v>
      </c>
      <c r="E152" s="767" t="s">
        <v>253</v>
      </c>
      <c r="F152" s="768" t="s">
        <v>231</v>
      </c>
      <c r="G152" s="768" t="s">
        <v>395</v>
      </c>
      <c r="H152" s="771" t="s">
        <v>358</v>
      </c>
      <c r="I152" s="772">
        <f t="shared" si="37"/>
        <v>-131.1</v>
      </c>
      <c r="J152" s="773">
        <f t="shared" si="39"/>
        <v>0</v>
      </c>
      <c r="K152" s="774"/>
      <c r="L152" s="775"/>
      <c r="M152" s="776">
        <v>-131.1</v>
      </c>
      <c r="N152" s="777">
        <v>0</v>
      </c>
      <c r="P152" s="699"/>
      <c r="Q152" s="699"/>
    </row>
    <row r="153" spans="1:17" s="228" customFormat="1" ht="14.25" customHeight="1">
      <c r="A153" s="778" t="s">
        <v>396</v>
      </c>
      <c r="B153" s="778"/>
      <c r="C153" s="778"/>
      <c r="D153" s="678" t="s">
        <v>224</v>
      </c>
      <c r="E153" s="677" t="s">
        <v>253</v>
      </c>
      <c r="F153" s="678" t="s">
        <v>231</v>
      </c>
      <c r="G153" s="678" t="s">
        <v>227</v>
      </c>
      <c r="H153" s="679" t="s">
        <v>228</v>
      </c>
      <c r="I153" s="680">
        <f t="shared" si="37"/>
        <v>20733.2</v>
      </c>
      <c r="J153" s="681">
        <f t="shared" si="39"/>
        <v>164994.9</v>
      </c>
      <c r="K153" s="682">
        <f>K147+K151+K152</f>
        <v>3613</v>
      </c>
      <c r="L153" s="683">
        <f>L147+L151+L152</f>
        <v>26828</v>
      </c>
      <c r="M153" s="684">
        <f>M147+M151+M152</f>
        <v>17120.2</v>
      </c>
      <c r="N153" s="685">
        <f>N147+N151+N152</f>
        <v>138166.9</v>
      </c>
      <c r="P153" s="699"/>
      <c r="Q153" s="699"/>
    </row>
    <row r="154" spans="1:14" s="228" customFormat="1" ht="15" customHeight="1">
      <c r="A154" s="779"/>
      <c r="B154" s="780"/>
      <c r="C154" s="781"/>
      <c r="D154" s="782"/>
      <c r="E154" s="782"/>
      <c r="F154" s="782"/>
      <c r="G154" s="782"/>
      <c r="H154" s="782"/>
      <c r="I154" s="783"/>
      <c r="J154" s="784"/>
      <c r="K154" s="784"/>
      <c r="L154" s="784"/>
      <c r="M154" s="784"/>
      <c r="N154" s="462" t="s">
        <v>397</v>
      </c>
    </row>
    <row r="155" spans="1:14" s="228" customFormat="1" ht="6.75" customHeight="1">
      <c r="A155" s="779"/>
      <c r="B155" s="780"/>
      <c r="C155" s="781"/>
      <c r="D155" s="782"/>
      <c r="E155" s="782"/>
      <c r="F155" s="782"/>
      <c r="G155" s="782"/>
      <c r="H155" s="782"/>
      <c r="I155" s="783"/>
      <c r="J155" s="784"/>
      <c r="K155" s="784"/>
      <c r="L155" s="784"/>
      <c r="M155" s="784"/>
      <c r="N155" s="784"/>
    </row>
    <row r="156" spans="1:14" s="228" customFormat="1" ht="11.25" customHeight="1">
      <c r="A156" s="366" t="s">
        <v>375</v>
      </c>
      <c r="B156" s="704" t="s">
        <v>398</v>
      </c>
      <c r="C156" s="704"/>
      <c r="D156" s="327" t="s">
        <v>224</v>
      </c>
      <c r="E156" s="327" t="s">
        <v>253</v>
      </c>
      <c r="F156" s="327" t="s">
        <v>231</v>
      </c>
      <c r="G156" s="327" t="s">
        <v>399</v>
      </c>
      <c r="H156" s="785" t="s">
        <v>358</v>
      </c>
      <c r="I156" s="330">
        <f aca="true" t="shared" si="42" ref="I156:J161">K156+M156</f>
        <v>495</v>
      </c>
      <c r="J156" s="569">
        <f t="shared" si="42"/>
        <v>6153</v>
      </c>
      <c r="K156" s="332">
        <v>495</v>
      </c>
      <c r="L156" s="333">
        <v>6153</v>
      </c>
      <c r="M156" s="334"/>
      <c r="N156" s="335"/>
    </row>
    <row r="157" spans="1:14" s="228" customFormat="1" ht="12" customHeight="1">
      <c r="A157" s="366"/>
      <c r="B157" s="721" t="s">
        <v>400</v>
      </c>
      <c r="C157" s="721"/>
      <c r="D157" s="327"/>
      <c r="E157" s="327"/>
      <c r="F157" s="327"/>
      <c r="G157" s="327"/>
      <c r="H157" s="785"/>
      <c r="I157" s="339">
        <f t="shared" si="42"/>
        <v>725</v>
      </c>
      <c r="J157" s="659">
        <f t="shared" si="42"/>
        <v>4158</v>
      </c>
      <c r="K157" s="341">
        <v>725</v>
      </c>
      <c r="L157" s="342">
        <v>4158</v>
      </c>
      <c r="M157" s="343"/>
      <c r="N157" s="344"/>
    </row>
    <row r="158" spans="1:14" s="228" customFormat="1" ht="12" customHeight="1">
      <c r="A158" s="366"/>
      <c r="B158" s="786" t="s">
        <v>401</v>
      </c>
      <c r="C158" s="786"/>
      <c r="D158" s="327"/>
      <c r="E158" s="327"/>
      <c r="F158" s="327"/>
      <c r="G158" s="327"/>
      <c r="H158" s="785"/>
      <c r="I158" s="339">
        <f t="shared" si="42"/>
        <v>481</v>
      </c>
      <c r="J158" s="659">
        <f t="shared" si="42"/>
        <v>2908</v>
      </c>
      <c r="K158" s="341">
        <v>481</v>
      </c>
      <c r="L158" s="342">
        <v>2908</v>
      </c>
      <c r="M158" s="343"/>
      <c r="N158" s="344"/>
    </row>
    <row r="159" spans="1:14" s="228" customFormat="1" ht="11.25" customHeight="1">
      <c r="A159" s="366"/>
      <c r="B159" s="787" t="s">
        <v>402</v>
      </c>
      <c r="C159" s="787"/>
      <c r="D159" s="327"/>
      <c r="E159" s="327"/>
      <c r="F159" s="327"/>
      <c r="G159" s="327"/>
      <c r="H159" s="785"/>
      <c r="I159" s="348">
        <f t="shared" si="42"/>
        <v>927</v>
      </c>
      <c r="J159" s="570">
        <f t="shared" si="42"/>
        <v>2093</v>
      </c>
      <c r="K159" s="350">
        <v>927</v>
      </c>
      <c r="L159" s="351">
        <v>2093</v>
      </c>
      <c r="M159" s="352"/>
      <c r="N159" s="353"/>
    </row>
    <row r="160" spans="1:14" s="228" customFormat="1" ht="12" customHeight="1">
      <c r="A160" s="366"/>
      <c r="B160" s="788" t="s">
        <v>403</v>
      </c>
      <c r="C160" s="788"/>
      <c r="D160" s="559">
        <v>892</v>
      </c>
      <c r="E160" s="789" t="s">
        <v>253</v>
      </c>
      <c r="F160" s="789" t="s">
        <v>231</v>
      </c>
      <c r="G160" s="789" t="s">
        <v>399</v>
      </c>
      <c r="H160" s="790" t="s">
        <v>358</v>
      </c>
      <c r="I160" s="330">
        <f t="shared" si="42"/>
        <v>604</v>
      </c>
      <c r="J160" s="569">
        <f t="shared" si="42"/>
        <v>7617</v>
      </c>
      <c r="K160" s="332">
        <v>604</v>
      </c>
      <c r="L160" s="333">
        <v>7617</v>
      </c>
      <c r="M160" s="334"/>
      <c r="N160" s="335"/>
    </row>
    <row r="161" spans="1:14" s="228" customFormat="1" ht="12" customHeight="1">
      <c r="A161" s="366"/>
      <c r="B161" s="791" t="s">
        <v>404</v>
      </c>
      <c r="C161" s="791"/>
      <c r="D161" s="559"/>
      <c r="E161" s="789"/>
      <c r="F161" s="789"/>
      <c r="G161" s="789"/>
      <c r="H161" s="790"/>
      <c r="I161" s="370">
        <f t="shared" si="42"/>
        <v>549</v>
      </c>
      <c r="J161" s="562">
        <f t="shared" si="42"/>
        <v>3611</v>
      </c>
      <c r="K161" s="372">
        <v>549</v>
      </c>
      <c r="L161" s="373">
        <v>3611</v>
      </c>
      <c r="M161" s="374"/>
      <c r="N161" s="375"/>
    </row>
    <row r="162" spans="1:14" s="228" customFormat="1" ht="10.5" customHeight="1">
      <c r="A162" s="366"/>
      <c r="B162" s="792" t="s">
        <v>405</v>
      </c>
      <c r="C162" s="792"/>
      <c r="D162" s="793">
        <v>892</v>
      </c>
      <c r="E162" s="794" t="s">
        <v>253</v>
      </c>
      <c r="F162" s="795" t="s">
        <v>231</v>
      </c>
      <c r="G162" s="795" t="s">
        <v>399</v>
      </c>
      <c r="H162" s="796" t="s">
        <v>358</v>
      </c>
      <c r="I162" s="797">
        <f aca="true" t="shared" si="43" ref="I162:N162">I160+I161</f>
        <v>1153</v>
      </c>
      <c r="J162" s="798">
        <f t="shared" si="43"/>
        <v>11228</v>
      </c>
      <c r="K162" s="799">
        <f t="shared" si="43"/>
        <v>1153</v>
      </c>
      <c r="L162" s="800">
        <f t="shared" si="43"/>
        <v>11228</v>
      </c>
      <c r="M162" s="801">
        <f t="shared" si="43"/>
        <v>0</v>
      </c>
      <c r="N162" s="802">
        <f t="shared" si="43"/>
        <v>0</v>
      </c>
    </row>
    <row r="163" spans="1:14" s="228" customFormat="1" ht="12.75" customHeight="1">
      <c r="A163" s="366"/>
      <c r="B163" s="803" t="s">
        <v>406</v>
      </c>
      <c r="C163" s="803"/>
      <c r="D163" s="804" t="s">
        <v>224</v>
      </c>
      <c r="E163" s="804" t="s">
        <v>253</v>
      </c>
      <c r="F163" s="805" t="s">
        <v>231</v>
      </c>
      <c r="G163" s="805" t="s">
        <v>407</v>
      </c>
      <c r="H163" s="806" t="s">
        <v>358</v>
      </c>
      <c r="I163" s="665">
        <f aca="true" t="shared" si="44" ref="I163:N163">I156+I157+I158+I159+I162</f>
        <v>3781</v>
      </c>
      <c r="J163" s="666">
        <f t="shared" si="44"/>
        <v>26540</v>
      </c>
      <c r="K163" s="667">
        <f>K156+K157+K158+K159+K162</f>
        <v>3781</v>
      </c>
      <c r="L163" s="668">
        <f t="shared" si="44"/>
        <v>26540</v>
      </c>
      <c r="M163" s="669">
        <f t="shared" si="44"/>
        <v>0</v>
      </c>
      <c r="N163" s="670">
        <f t="shared" si="44"/>
        <v>0</v>
      </c>
    </row>
    <row r="164" spans="1:14" s="228" customFormat="1" ht="14.25" customHeight="1">
      <c r="A164" s="807" t="s">
        <v>408</v>
      </c>
      <c r="B164" s="807"/>
      <c r="C164" s="807"/>
      <c r="D164" s="804" t="s">
        <v>224</v>
      </c>
      <c r="E164" s="804" t="s">
        <v>253</v>
      </c>
      <c r="F164" s="805" t="s">
        <v>231</v>
      </c>
      <c r="G164" s="805" t="s">
        <v>409</v>
      </c>
      <c r="H164" s="806" t="s">
        <v>228</v>
      </c>
      <c r="I164" s="808">
        <f>K164+M164</f>
        <v>24514.2</v>
      </c>
      <c r="J164" s="809">
        <f>L164+N164</f>
        <v>191534.9</v>
      </c>
      <c r="K164" s="667">
        <f>K153+K163</f>
        <v>7394</v>
      </c>
      <c r="L164" s="668">
        <f>L153+L163</f>
        <v>53368</v>
      </c>
      <c r="M164" s="669">
        <f>M153+M163</f>
        <v>17120.2</v>
      </c>
      <c r="N164" s="670">
        <f>N153+N163</f>
        <v>138166.9</v>
      </c>
    </row>
    <row r="165" spans="1:14" s="228" customFormat="1" ht="21.75" customHeight="1">
      <c r="A165" s="325" t="s">
        <v>410</v>
      </c>
      <c r="B165" s="810" t="s">
        <v>411</v>
      </c>
      <c r="C165" s="810"/>
      <c r="D165" s="711" t="s">
        <v>224</v>
      </c>
      <c r="E165" s="712" t="s">
        <v>253</v>
      </c>
      <c r="F165" s="711" t="s">
        <v>253</v>
      </c>
      <c r="G165" s="711" t="s">
        <v>412</v>
      </c>
      <c r="H165" s="713" t="s">
        <v>413</v>
      </c>
      <c r="I165" s="714">
        <f aca="true" t="shared" si="45" ref="I165:N165">I166+I167</f>
        <v>0</v>
      </c>
      <c r="J165" s="811">
        <f t="shared" si="45"/>
        <v>657</v>
      </c>
      <c r="K165" s="716">
        <f t="shared" si="45"/>
        <v>0</v>
      </c>
      <c r="L165" s="717">
        <f t="shared" si="45"/>
        <v>657</v>
      </c>
      <c r="M165" s="718">
        <f t="shared" si="45"/>
        <v>0</v>
      </c>
      <c r="N165" s="719">
        <f t="shared" si="45"/>
        <v>0</v>
      </c>
    </row>
    <row r="166" spans="1:14" s="228" customFormat="1" ht="10.5" customHeight="1">
      <c r="A166" s="325"/>
      <c r="B166" s="812" t="s">
        <v>214</v>
      </c>
      <c r="C166" s="813" t="s">
        <v>414</v>
      </c>
      <c r="D166" s="814">
        <v>892</v>
      </c>
      <c r="E166" s="708" t="s">
        <v>253</v>
      </c>
      <c r="F166" s="708" t="s">
        <v>253</v>
      </c>
      <c r="G166" s="708" t="s">
        <v>412</v>
      </c>
      <c r="H166" s="815" t="s">
        <v>413</v>
      </c>
      <c r="I166" s="339">
        <f>K166+M166</f>
        <v>0</v>
      </c>
      <c r="J166" s="659">
        <f>L166+N166</f>
        <v>388</v>
      </c>
      <c r="K166" s="341"/>
      <c r="L166" s="342">
        <v>388</v>
      </c>
      <c r="M166" s="343"/>
      <c r="N166" s="344"/>
    </row>
    <row r="167" spans="1:14" s="228" customFormat="1" ht="11.25" customHeight="1">
      <c r="A167" s="325"/>
      <c r="B167" s="812"/>
      <c r="C167" s="813" t="s">
        <v>415</v>
      </c>
      <c r="D167" s="814"/>
      <c r="E167" s="814"/>
      <c r="F167" s="814"/>
      <c r="G167" s="814"/>
      <c r="H167" s="815"/>
      <c r="I167" s="348">
        <f>K167+M167</f>
        <v>0</v>
      </c>
      <c r="J167" s="570">
        <f>L167+N167</f>
        <v>269</v>
      </c>
      <c r="K167" s="350"/>
      <c r="L167" s="351">
        <v>269</v>
      </c>
      <c r="M167" s="352"/>
      <c r="N167" s="353"/>
    </row>
    <row r="168" spans="1:14" s="228" customFormat="1" ht="11.25" customHeight="1">
      <c r="A168" s="325"/>
      <c r="B168" s="816" t="s">
        <v>416</v>
      </c>
      <c r="C168" s="816"/>
      <c r="D168" s="817">
        <v>892</v>
      </c>
      <c r="E168" s="818" t="s">
        <v>253</v>
      </c>
      <c r="F168" s="416" t="s">
        <v>253</v>
      </c>
      <c r="G168" s="416" t="s">
        <v>417</v>
      </c>
      <c r="H168" s="572" t="s">
        <v>413</v>
      </c>
      <c r="I168" s="439">
        <f aca="true" t="shared" si="46" ref="I168:N168">I169+I170</f>
        <v>0.5</v>
      </c>
      <c r="J168" s="574">
        <f t="shared" si="46"/>
        <v>3305.4</v>
      </c>
      <c r="K168" s="441">
        <f t="shared" si="46"/>
        <v>0</v>
      </c>
      <c r="L168" s="576">
        <f t="shared" si="46"/>
        <v>3010</v>
      </c>
      <c r="M168" s="443">
        <f t="shared" si="46"/>
        <v>0.5</v>
      </c>
      <c r="N168" s="444">
        <f t="shared" si="46"/>
        <v>295.4</v>
      </c>
    </row>
    <row r="169" spans="1:14" s="228" customFormat="1" ht="11.25" customHeight="1">
      <c r="A169" s="325"/>
      <c r="B169" s="812" t="s">
        <v>214</v>
      </c>
      <c r="C169" s="813" t="s">
        <v>418</v>
      </c>
      <c r="D169" s="519">
        <v>892</v>
      </c>
      <c r="E169" s="535" t="s">
        <v>253</v>
      </c>
      <c r="F169" s="535" t="s">
        <v>253</v>
      </c>
      <c r="G169" s="535" t="s">
        <v>417</v>
      </c>
      <c r="H169" s="535" t="s">
        <v>413</v>
      </c>
      <c r="I169" s="339">
        <f aca="true" t="shared" si="47" ref="I169:J172">K169+M169</f>
        <v>0</v>
      </c>
      <c r="J169" s="659">
        <f t="shared" si="47"/>
        <v>3010</v>
      </c>
      <c r="K169" s="341"/>
      <c r="L169" s="342">
        <v>3010</v>
      </c>
      <c r="M169" s="343"/>
      <c r="N169" s="344"/>
    </row>
    <row r="170" spans="1:14" s="228" customFormat="1" ht="12" customHeight="1">
      <c r="A170" s="325"/>
      <c r="B170" s="812"/>
      <c r="C170" s="819" t="s">
        <v>419</v>
      </c>
      <c r="D170" s="519"/>
      <c r="E170" s="519"/>
      <c r="F170" s="519"/>
      <c r="G170" s="519"/>
      <c r="H170" s="519"/>
      <c r="I170" s="370">
        <f t="shared" si="47"/>
        <v>0.5</v>
      </c>
      <c r="J170" s="562">
        <f t="shared" si="47"/>
        <v>295.4</v>
      </c>
      <c r="K170" s="372"/>
      <c r="L170" s="373"/>
      <c r="M170" s="374">
        <v>0.5</v>
      </c>
      <c r="N170" s="375">
        <v>295.4</v>
      </c>
    </row>
    <row r="171" spans="1:14" s="228" customFormat="1" ht="28.5" customHeight="1">
      <c r="A171" s="325"/>
      <c r="B171" s="820" t="s">
        <v>420</v>
      </c>
      <c r="C171" s="820"/>
      <c r="D171" s="821" t="s">
        <v>224</v>
      </c>
      <c r="E171" s="821" t="s">
        <v>253</v>
      </c>
      <c r="F171" s="822" t="s">
        <v>253</v>
      </c>
      <c r="G171" s="822" t="s">
        <v>421</v>
      </c>
      <c r="H171" s="823" t="s">
        <v>233</v>
      </c>
      <c r="I171" s="354">
        <f t="shared" si="47"/>
        <v>123</v>
      </c>
      <c r="J171" s="824">
        <f t="shared" si="47"/>
        <v>123</v>
      </c>
      <c r="K171" s="356">
        <v>123</v>
      </c>
      <c r="L171" s="357">
        <v>123</v>
      </c>
      <c r="M171" s="358"/>
      <c r="N171" s="359"/>
    </row>
    <row r="172" spans="1:14" s="228" customFormat="1" ht="14.25" customHeight="1">
      <c r="A172" s="807" t="s">
        <v>422</v>
      </c>
      <c r="B172" s="807"/>
      <c r="C172" s="807"/>
      <c r="D172" s="804" t="s">
        <v>224</v>
      </c>
      <c r="E172" s="804" t="s">
        <v>253</v>
      </c>
      <c r="F172" s="805" t="s">
        <v>253</v>
      </c>
      <c r="G172" s="805" t="s">
        <v>227</v>
      </c>
      <c r="H172" s="806" t="s">
        <v>228</v>
      </c>
      <c r="I172" s="665">
        <f t="shared" si="47"/>
        <v>123.5</v>
      </c>
      <c r="J172" s="666">
        <f t="shared" si="47"/>
        <v>4085.4</v>
      </c>
      <c r="K172" s="667">
        <f>K165+K168+K171</f>
        <v>123</v>
      </c>
      <c r="L172" s="668">
        <f>L165+L168+L171</f>
        <v>3790</v>
      </c>
      <c r="M172" s="669">
        <f>M165+M168+M171</f>
        <v>0.5</v>
      </c>
      <c r="N172" s="670">
        <f>N165+N168+N171</f>
        <v>295.4</v>
      </c>
    </row>
    <row r="173" spans="1:14" s="228" customFormat="1" ht="16.5" customHeight="1">
      <c r="A173" s="325" t="s">
        <v>423</v>
      </c>
      <c r="B173" s="704" t="s">
        <v>424</v>
      </c>
      <c r="C173" s="704"/>
      <c r="D173" s="327" t="s">
        <v>224</v>
      </c>
      <c r="E173" s="327" t="s">
        <v>253</v>
      </c>
      <c r="F173" s="327" t="s">
        <v>280</v>
      </c>
      <c r="G173" s="825" t="s">
        <v>238</v>
      </c>
      <c r="H173" s="826" t="s">
        <v>233</v>
      </c>
      <c r="I173" s="330">
        <f aca="true" t="shared" si="48" ref="I173:J175">K173+M173</f>
        <v>247</v>
      </c>
      <c r="J173" s="569">
        <f t="shared" si="48"/>
        <v>4339</v>
      </c>
      <c r="K173" s="332">
        <v>247</v>
      </c>
      <c r="L173" s="333">
        <v>4339</v>
      </c>
      <c r="M173" s="334"/>
      <c r="N173" s="335"/>
    </row>
    <row r="174" spans="1:14" s="228" customFormat="1" ht="12" customHeight="1">
      <c r="A174" s="325"/>
      <c r="B174" s="827" t="s">
        <v>425</v>
      </c>
      <c r="C174" s="827"/>
      <c r="D174" s="327"/>
      <c r="E174" s="327"/>
      <c r="F174" s="327"/>
      <c r="G174" s="533" t="s">
        <v>426</v>
      </c>
      <c r="H174" s="828" t="s">
        <v>358</v>
      </c>
      <c r="I174" s="339">
        <f t="shared" si="48"/>
        <v>113</v>
      </c>
      <c r="J174" s="659">
        <f t="shared" si="48"/>
        <v>2501</v>
      </c>
      <c r="K174" s="341">
        <v>113</v>
      </c>
      <c r="L174" s="342">
        <v>2501</v>
      </c>
      <c r="M174" s="343"/>
      <c r="N174" s="344"/>
    </row>
    <row r="175" spans="1:14" s="228" customFormat="1" ht="12" customHeight="1">
      <c r="A175" s="325"/>
      <c r="B175" s="787" t="s">
        <v>427</v>
      </c>
      <c r="C175" s="787"/>
      <c r="D175" s="327"/>
      <c r="E175" s="327"/>
      <c r="F175" s="327"/>
      <c r="G175" s="535" t="s">
        <v>428</v>
      </c>
      <c r="H175" s="561" t="s">
        <v>358</v>
      </c>
      <c r="I175" s="348">
        <f t="shared" si="48"/>
        <v>-7733</v>
      </c>
      <c r="J175" s="570">
        <f t="shared" si="48"/>
        <v>0</v>
      </c>
      <c r="K175" s="350">
        <v>-7733</v>
      </c>
      <c r="L175" s="351">
        <v>0</v>
      </c>
      <c r="M175" s="352"/>
      <c r="N175" s="353"/>
    </row>
    <row r="176" spans="1:14" s="228" customFormat="1" ht="12.75" customHeight="1">
      <c r="A176" s="325"/>
      <c r="B176" s="829" t="s">
        <v>429</v>
      </c>
      <c r="C176" s="829"/>
      <c r="D176" s="830">
        <v>892</v>
      </c>
      <c r="E176" s="818" t="s">
        <v>253</v>
      </c>
      <c r="F176" s="416" t="s">
        <v>280</v>
      </c>
      <c r="G176" s="416" t="s">
        <v>227</v>
      </c>
      <c r="H176" s="831" t="s">
        <v>228</v>
      </c>
      <c r="I176" s="714">
        <f aca="true" t="shared" si="49" ref="I176:J178">K176+M176</f>
        <v>140</v>
      </c>
      <c r="J176" s="715">
        <f t="shared" si="49"/>
        <v>140</v>
      </c>
      <c r="K176" s="716">
        <f>K177</f>
        <v>140</v>
      </c>
      <c r="L176" s="717">
        <f>L177</f>
        <v>140</v>
      </c>
      <c r="M176" s="718">
        <f>M177</f>
        <v>0</v>
      </c>
      <c r="N176" s="719">
        <f>N177</f>
        <v>0</v>
      </c>
    </row>
    <row r="177" spans="1:14" s="228" customFormat="1" ht="31.5" customHeight="1">
      <c r="A177" s="325"/>
      <c r="B177" s="832" t="s">
        <v>430</v>
      </c>
      <c r="C177" s="832"/>
      <c r="D177" s="833">
        <v>892</v>
      </c>
      <c r="E177" s="396" t="s">
        <v>253</v>
      </c>
      <c r="F177" s="396" t="s">
        <v>280</v>
      </c>
      <c r="G177" s="834" t="s">
        <v>293</v>
      </c>
      <c r="H177" s="835" t="s">
        <v>233</v>
      </c>
      <c r="I177" s="501">
        <f t="shared" si="49"/>
        <v>140</v>
      </c>
      <c r="J177" s="578">
        <f t="shared" si="49"/>
        <v>140</v>
      </c>
      <c r="K177" s="503">
        <v>140</v>
      </c>
      <c r="L177" s="579">
        <v>140</v>
      </c>
      <c r="M177" s="505"/>
      <c r="N177" s="506"/>
    </row>
    <row r="178" spans="1:14" s="228" customFormat="1" ht="15" customHeight="1">
      <c r="A178" s="836" t="s">
        <v>431</v>
      </c>
      <c r="B178" s="836"/>
      <c r="C178" s="836"/>
      <c r="D178" s="837" t="s">
        <v>224</v>
      </c>
      <c r="E178" s="837" t="s">
        <v>253</v>
      </c>
      <c r="F178" s="838" t="s">
        <v>280</v>
      </c>
      <c r="G178" s="838" t="s">
        <v>227</v>
      </c>
      <c r="H178" s="839" t="s">
        <v>228</v>
      </c>
      <c r="I178" s="840">
        <f t="shared" si="49"/>
        <v>-7233</v>
      </c>
      <c r="J178" s="841">
        <f t="shared" si="49"/>
        <v>6980</v>
      </c>
      <c r="K178" s="842">
        <f>K173+K174+K175+K176</f>
        <v>-7233</v>
      </c>
      <c r="L178" s="843">
        <f>L173+L174+L175+L176</f>
        <v>6980</v>
      </c>
      <c r="M178" s="844">
        <f>M173+M174+M175+M176</f>
        <v>0</v>
      </c>
      <c r="N178" s="845">
        <f>N173+N174+N175+N176</f>
        <v>0</v>
      </c>
    </row>
    <row r="179" spans="1:14" s="228" customFormat="1" ht="21" customHeight="1">
      <c r="A179" s="846"/>
      <c r="B179" s="847"/>
      <c r="C179" s="847"/>
      <c r="D179" s="848"/>
      <c r="E179" s="848"/>
      <c r="F179" s="848"/>
      <c r="G179" s="848"/>
      <c r="H179" s="848"/>
      <c r="I179" s="404"/>
      <c r="J179" s="405"/>
      <c r="K179" s="404"/>
      <c r="L179" s="404"/>
      <c r="M179" s="404"/>
      <c r="N179" s="404"/>
    </row>
    <row r="180" spans="1:14" s="228" customFormat="1" ht="18" customHeight="1">
      <c r="A180" s="279" t="s">
        <v>432</v>
      </c>
      <c r="B180" s="279"/>
      <c r="C180" s="279"/>
      <c r="D180" s="406" t="s">
        <v>224</v>
      </c>
      <c r="E180" s="407" t="s">
        <v>433</v>
      </c>
      <c r="F180" s="849" t="s">
        <v>226</v>
      </c>
      <c r="G180" s="407" t="s">
        <v>227</v>
      </c>
      <c r="H180" s="471" t="s">
        <v>228</v>
      </c>
      <c r="I180" s="284">
        <f aca="true" t="shared" si="50" ref="I180:N180">I182+I191</f>
        <v>2068</v>
      </c>
      <c r="J180" s="618">
        <f t="shared" si="50"/>
        <v>16650.3</v>
      </c>
      <c r="K180" s="286">
        <f t="shared" si="50"/>
        <v>2084</v>
      </c>
      <c r="L180" s="287">
        <f>L182+L191</f>
        <v>16545</v>
      </c>
      <c r="M180" s="288">
        <f t="shared" si="50"/>
        <v>-16</v>
      </c>
      <c r="N180" s="289">
        <f t="shared" si="50"/>
        <v>105.3</v>
      </c>
    </row>
    <row r="181" spans="1:14" s="228" customFormat="1" ht="10.5" customHeight="1">
      <c r="A181" s="290" t="s">
        <v>229</v>
      </c>
      <c r="B181" s="290"/>
      <c r="C181" s="290"/>
      <c r="D181" s="619"/>
      <c r="E181" s="292"/>
      <c r="F181" s="293"/>
      <c r="G181" s="293"/>
      <c r="H181" s="472"/>
      <c r="I181" s="296"/>
      <c r="J181" s="620">
        <f>J180/J244</f>
        <v>0.03895076711744252</v>
      </c>
      <c r="K181" s="298"/>
      <c r="L181" s="299">
        <f>L180/L244</f>
        <v>0.06024381540523023</v>
      </c>
      <c r="M181" s="300"/>
      <c r="N181" s="301">
        <f>N180/N244</f>
        <v>0.0006889719988170358</v>
      </c>
    </row>
    <row r="182" spans="1:14" s="228" customFormat="1" ht="13.5" customHeight="1">
      <c r="A182" s="473" t="s">
        <v>434</v>
      </c>
      <c r="B182" s="473"/>
      <c r="C182" s="473"/>
      <c r="D182" s="474" t="s">
        <v>224</v>
      </c>
      <c r="E182" s="475" t="s">
        <v>433</v>
      </c>
      <c r="F182" s="475" t="s">
        <v>225</v>
      </c>
      <c r="G182" s="475" t="s">
        <v>227</v>
      </c>
      <c r="H182" s="476" t="s">
        <v>228</v>
      </c>
      <c r="I182" s="551">
        <f aca="true" t="shared" si="51" ref="I182:N182">I185+I188+I189+I190</f>
        <v>2068</v>
      </c>
      <c r="J182" s="552">
        <f t="shared" si="51"/>
        <v>16601.3</v>
      </c>
      <c r="K182" s="553">
        <f t="shared" si="51"/>
        <v>2084</v>
      </c>
      <c r="L182" s="554">
        <f t="shared" si="51"/>
        <v>16496</v>
      </c>
      <c r="M182" s="555">
        <f t="shared" si="51"/>
        <v>-16</v>
      </c>
      <c r="N182" s="556">
        <f t="shared" si="51"/>
        <v>105.3</v>
      </c>
    </row>
    <row r="183" spans="1:14" s="228" customFormat="1" ht="12.75" customHeight="1">
      <c r="A183" s="850" t="s">
        <v>283</v>
      </c>
      <c r="B183" s="851" t="s">
        <v>435</v>
      </c>
      <c r="C183" s="851"/>
      <c r="D183" s="597" t="s">
        <v>224</v>
      </c>
      <c r="E183" s="597" t="s">
        <v>433</v>
      </c>
      <c r="F183" s="597" t="s">
        <v>225</v>
      </c>
      <c r="G183" s="597" t="s">
        <v>436</v>
      </c>
      <c r="H183" s="599" t="s">
        <v>358</v>
      </c>
      <c r="I183" s="330">
        <f>K183+M183</f>
        <v>985</v>
      </c>
      <c r="J183" s="569">
        <f>L183+N183</f>
        <v>7898</v>
      </c>
      <c r="K183" s="332">
        <v>985</v>
      </c>
      <c r="L183" s="333">
        <v>7898</v>
      </c>
      <c r="M183" s="334"/>
      <c r="N183" s="335"/>
    </row>
    <row r="184" spans="1:14" s="228" customFormat="1" ht="10.5" customHeight="1">
      <c r="A184" s="850"/>
      <c r="B184" s="658" t="s">
        <v>437</v>
      </c>
      <c r="C184" s="658"/>
      <c r="D184" s="597"/>
      <c r="E184" s="597"/>
      <c r="F184" s="597"/>
      <c r="G184" s="597"/>
      <c r="H184" s="599"/>
      <c r="I184" s="339">
        <f>K184+M184</f>
        <v>353</v>
      </c>
      <c r="J184" s="659">
        <f>L184+N184</f>
        <v>2575</v>
      </c>
      <c r="K184" s="341">
        <v>353</v>
      </c>
      <c r="L184" s="342">
        <v>2575</v>
      </c>
      <c r="M184" s="343"/>
      <c r="N184" s="344"/>
    </row>
    <row r="185" spans="1:14" s="228" customFormat="1" ht="10.5" customHeight="1">
      <c r="A185" s="850"/>
      <c r="B185" s="658" t="s">
        <v>438</v>
      </c>
      <c r="C185" s="658"/>
      <c r="D185" s="597"/>
      <c r="E185" s="597"/>
      <c r="F185" s="597"/>
      <c r="G185" s="509" t="s">
        <v>436</v>
      </c>
      <c r="H185" s="510" t="s">
        <v>358</v>
      </c>
      <c r="I185" s="511">
        <f aca="true" t="shared" si="52" ref="I185:N185">I183+I184</f>
        <v>1338</v>
      </c>
      <c r="J185" s="852">
        <f t="shared" si="52"/>
        <v>10473</v>
      </c>
      <c r="K185" s="513">
        <f t="shared" si="52"/>
        <v>1338</v>
      </c>
      <c r="L185" s="853">
        <f t="shared" si="52"/>
        <v>10473</v>
      </c>
      <c r="M185" s="515">
        <f t="shared" si="52"/>
        <v>0</v>
      </c>
      <c r="N185" s="516">
        <f t="shared" si="52"/>
        <v>0</v>
      </c>
    </row>
    <row r="186" spans="1:14" s="228" customFormat="1" ht="12" customHeight="1">
      <c r="A186" s="850"/>
      <c r="B186" s="854" t="s">
        <v>439</v>
      </c>
      <c r="C186" s="854"/>
      <c r="D186" s="597"/>
      <c r="E186" s="597"/>
      <c r="F186" s="597"/>
      <c r="G186" s="533" t="s">
        <v>440</v>
      </c>
      <c r="H186" s="828" t="s">
        <v>358</v>
      </c>
      <c r="I186" s="339">
        <f>K186+M186</f>
        <v>197</v>
      </c>
      <c r="J186" s="659">
        <f>L186+N186</f>
        <v>1473</v>
      </c>
      <c r="K186" s="341">
        <v>197</v>
      </c>
      <c r="L186" s="342">
        <v>1473</v>
      </c>
      <c r="M186" s="343"/>
      <c r="N186" s="344"/>
    </row>
    <row r="187" spans="1:14" s="228" customFormat="1" ht="11.25" customHeight="1">
      <c r="A187" s="850"/>
      <c r="B187" s="658" t="s">
        <v>441</v>
      </c>
      <c r="C187" s="658"/>
      <c r="D187" s="597"/>
      <c r="E187" s="597"/>
      <c r="F187" s="597"/>
      <c r="G187" s="533"/>
      <c r="H187" s="828"/>
      <c r="I187" s="339">
        <f>K187+M187</f>
        <v>95</v>
      </c>
      <c r="J187" s="659">
        <f>L187+N187</f>
        <v>931</v>
      </c>
      <c r="K187" s="341">
        <v>95</v>
      </c>
      <c r="L187" s="342">
        <v>931</v>
      </c>
      <c r="M187" s="343"/>
      <c r="N187" s="344"/>
    </row>
    <row r="188" spans="1:14" s="228" customFormat="1" ht="11.25" customHeight="1">
      <c r="A188" s="850"/>
      <c r="B188" s="658" t="s">
        <v>442</v>
      </c>
      <c r="C188" s="658"/>
      <c r="D188" s="597"/>
      <c r="E188" s="597"/>
      <c r="F188" s="597"/>
      <c r="G188" s="509" t="s">
        <v>443</v>
      </c>
      <c r="H188" s="510" t="s">
        <v>228</v>
      </c>
      <c r="I188" s="511">
        <f aca="true" t="shared" si="53" ref="I188:N188">I186+I187</f>
        <v>292</v>
      </c>
      <c r="J188" s="852">
        <f t="shared" si="53"/>
        <v>2404</v>
      </c>
      <c r="K188" s="513">
        <f t="shared" si="53"/>
        <v>292</v>
      </c>
      <c r="L188" s="853">
        <f t="shared" si="53"/>
        <v>2404</v>
      </c>
      <c r="M188" s="515">
        <f t="shared" si="53"/>
        <v>0</v>
      </c>
      <c r="N188" s="516">
        <f t="shared" si="53"/>
        <v>0</v>
      </c>
    </row>
    <row r="189" spans="1:14" s="228" customFormat="1" ht="12" customHeight="1">
      <c r="A189" s="850"/>
      <c r="B189" s="658" t="s">
        <v>444</v>
      </c>
      <c r="C189" s="658"/>
      <c r="D189" s="597"/>
      <c r="E189" s="597"/>
      <c r="F189" s="597"/>
      <c r="G189" s="533" t="s">
        <v>445</v>
      </c>
      <c r="H189" s="828" t="s">
        <v>358</v>
      </c>
      <c r="I189" s="339">
        <f>K189+M189</f>
        <v>454</v>
      </c>
      <c r="J189" s="659">
        <f>L189+N189</f>
        <v>3619</v>
      </c>
      <c r="K189" s="341">
        <v>454</v>
      </c>
      <c r="L189" s="342">
        <v>3619</v>
      </c>
      <c r="M189" s="343"/>
      <c r="N189" s="344"/>
    </row>
    <row r="190" spans="1:14" s="228" customFormat="1" ht="12" customHeight="1">
      <c r="A190" s="850"/>
      <c r="B190" s="336" t="s">
        <v>446</v>
      </c>
      <c r="C190" s="336"/>
      <c r="D190" s="597"/>
      <c r="E190" s="597"/>
      <c r="F190" s="597"/>
      <c r="G190" s="533" t="s">
        <v>447</v>
      </c>
      <c r="H190" s="828" t="s">
        <v>358</v>
      </c>
      <c r="I190" s="501">
        <f>K190+M190</f>
        <v>-16</v>
      </c>
      <c r="J190" s="578">
        <f>L190+N190</f>
        <v>105.3</v>
      </c>
      <c r="K190" s="503"/>
      <c r="L190" s="579">
        <v>0</v>
      </c>
      <c r="M190" s="505">
        <v>-16</v>
      </c>
      <c r="N190" s="506">
        <v>105.3</v>
      </c>
    </row>
    <row r="191" spans="1:14" s="228" customFormat="1" ht="18.75" customHeight="1">
      <c r="A191" s="855" t="s">
        <v>448</v>
      </c>
      <c r="B191" s="855"/>
      <c r="C191" s="855"/>
      <c r="D191" s="549" t="s">
        <v>224</v>
      </c>
      <c r="E191" s="550" t="s">
        <v>433</v>
      </c>
      <c r="F191" s="550" t="s">
        <v>244</v>
      </c>
      <c r="G191" s="549" t="s">
        <v>227</v>
      </c>
      <c r="H191" s="550" t="s">
        <v>228</v>
      </c>
      <c r="I191" s="551">
        <f aca="true" t="shared" si="54" ref="I191:N191">I192</f>
        <v>0</v>
      </c>
      <c r="J191" s="552">
        <f t="shared" si="54"/>
        <v>49</v>
      </c>
      <c r="K191" s="553">
        <f t="shared" si="54"/>
        <v>0</v>
      </c>
      <c r="L191" s="554">
        <f t="shared" si="54"/>
        <v>49</v>
      </c>
      <c r="M191" s="555">
        <f t="shared" si="54"/>
        <v>0</v>
      </c>
      <c r="N191" s="556">
        <f t="shared" si="54"/>
        <v>0</v>
      </c>
    </row>
    <row r="192" spans="1:14" s="228" customFormat="1" ht="23.25" customHeight="1">
      <c r="A192" s="557" t="s">
        <v>449</v>
      </c>
      <c r="B192" s="856" t="s">
        <v>450</v>
      </c>
      <c r="C192" s="856"/>
      <c r="D192" s="857">
        <v>892</v>
      </c>
      <c r="E192" s="858" t="s">
        <v>433</v>
      </c>
      <c r="F192" s="859" t="s">
        <v>244</v>
      </c>
      <c r="G192" s="859" t="s">
        <v>293</v>
      </c>
      <c r="H192" s="860" t="s">
        <v>233</v>
      </c>
      <c r="I192" s="861">
        <f>K192+M192</f>
        <v>0</v>
      </c>
      <c r="J192" s="862">
        <f>L192+N192</f>
        <v>49</v>
      </c>
      <c r="K192" s="863"/>
      <c r="L192" s="864">
        <v>49</v>
      </c>
      <c r="M192" s="865"/>
      <c r="N192" s="866"/>
    </row>
    <row r="193" spans="1:14" s="228" customFormat="1" ht="19.5" customHeight="1">
      <c r="A193" s="398"/>
      <c r="B193" s="847"/>
      <c r="C193" s="867"/>
      <c r="D193" s="868"/>
      <c r="E193" s="402"/>
      <c r="F193" s="402"/>
      <c r="G193" s="402"/>
      <c r="H193" s="402"/>
      <c r="I193" s="869"/>
      <c r="J193" s="870"/>
      <c r="K193" s="869"/>
      <c r="L193" s="869"/>
      <c r="M193" s="869"/>
      <c r="N193" s="869"/>
    </row>
    <row r="194" spans="1:14" s="228" customFormat="1" ht="16.5" customHeight="1">
      <c r="A194" s="279" t="s">
        <v>451</v>
      </c>
      <c r="B194" s="279"/>
      <c r="C194" s="279"/>
      <c r="D194" s="406" t="s">
        <v>224</v>
      </c>
      <c r="E194" s="407" t="s">
        <v>280</v>
      </c>
      <c r="F194" s="849" t="s">
        <v>226</v>
      </c>
      <c r="G194" s="407" t="s">
        <v>227</v>
      </c>
      <c r="H194" s="471" t="s">
        <v>228</v>
      </c>
      <c r="I194" s="284">
        <f aca="true" t="shared" si="55" ref="I194:N194">I196+I203</f>
        <v>-54584.4</v>
      </c>
      <c r="J194" s="871">
        <f t="shared" si="55"/>
        <v>418</v>
      </c>
      <c r="K194" s="286">
        <f t="shared" si="55"/>
        <v>-51877</v>
      </c>
      <c r="L194" s="289">
        <f t="shared" si="55"/>
        <v>418</v>
      </c>
      <c r="M194" s="288">
        <f t="shared" si="55"/>
        <v>-2707.4</v>
      </c>
      <c r="N194" s="289">
        <f t="shared" si="55"/>
        <v>0</v>
      </c>
    </row>
    <row r="195" spans="1:14" s="228" customFormat="1" ht="10.5" customHeight="1">
      <c r="A195" s="290" t="s">
        <v>229</v>
      </c>
      <c r="B195" s="290"/>
      <c r="C195" s="290"/>
      <c r="D195" s="619"/>
      <c r="E195" s="292"/>
      <c r="F195" s="293"/>
      <c r="G195" s="293"/>
      <c r="H195" s="472"/>
      <c r="I195" s="296"/>
      <c r="J195" s="620">
        <f>J194/J244</f>
        <v>0.0009778454835703244</v>
      </c>
      <c r="K195" s="298"/>
      <c r="L195" s="299">
        <f>L194/L244</f>
        <v>0.001522025677811196</v>
      </c>
      <c r="M195" s="300"/>
      <c r="N195" s="301">
        <f>N194/N244</f>
        <v>0</v>
      </c>
    </row>
    <row r="196" spans="1:14" s="228" customFormat="1" ht="13.5" customHeight="1">
      <c r="A196" s="547" t="s">
        <v>452</v>
      </c>
      <c r="B196" s="547"/>
      <c r="C196" s="547"/>
      <c r="D196" s="872" t="s">
        <v>224</v>
      </c>
      <c r="E196" s="549" t="s">
        <v>280</v>
      </c>
      <c r="F196" s="873"/>
      <c r="G196" s="549" t="s">
        <v>227</v>
      </c>
      <c r="H196" s="550" t="s">
        <v>228</v>
      </c>
      <c r="I196" s="551">
        <f aca="true" t="shared" si="56" ref="I196:N196">I197+I202</f>
        <v>-53392.4</v>
      </c>
      <c r="J196" s="552">
        <f t="shared" si="56"/>
        <v>0</v>
      </c>
      <c r="K196" s="553">
        <f t="shared" si="56"/>
        <v>-50685</v>
      </c>
      <c r="L196" s="554">
        <f t="shared" si="56"/>
        <v>0</v>
      </c>
      <c r="M196" s="555">
        <f t="shared" si="56"/>
        <v>-2707.4</v>
      </c>
      <c r="N196" s="556">
        <f t="shared" si="56"/>
        <v>0</v>
      </c>
    </row>
    <row r="197" spans="1:14" s="228" customFormat="1" ht="12.75" customHeight="1">
      <c r="A197" s="366" t="s">
        <v>449</v>
      </c>
      <c r="B197" s="378" t="s">
        <v>453</v>
      </c>
      <c r="C197" s="378"/>
      <c r="D197" s="874"/>
      <c r="E197" s="380"/>
      <c r="F197" s="380"/>
      <c r="G197" s="380" t="s">
        <v>454</v>
      </c>
      <c r="H197" s="486" t="s">
        <v>358</v>
      </c>
      <c r="I197" s="319">
        <f aca="true" t="shared" si="57" ref="I197:N197">I198+I199+I200+I201</f>
        <v>-50685</v>
      </c>
      <c r="J197" s="565">
        <f t="shared" si="57"/>
        <v>0</v>
      </c>
      <c r="K197" s="321">
        <f t="shared" si="57"/>
        <v>-50685</v>
      </c>
      <c r="L197" s="322">
        <f t="shared" si="57"/>
        <v>0</v>
      </c>
      <c r="M197" s="323">
        <f t="shared" si="57"/>
        <v>0</v>
      </c>
      <c r="N197" s="324">
        <f t="shared" si="57"/>
        <v>0</v>
      </c>
    </row>
    <row r="198" spans="1:14" s="228" customFormat="1" ht="15" customHeight="1">
      <c r="A198" s="366"/>
      <c r="B198" s="875" t="s">
        <v>455</v>
      </c>
      <c r="C198" s="875"/>
      <c r="D198" s="327" t="s">
        <v>224</v>
      </c>
      <c r="E198" s="448" t="s">
        <v>280</v>
      </c>
      <c r="F198" s="448" t="s">
        <v>225</v>
      </c>
      <c r="G198" s="448" t="s">
        <v>454</v>
      </c>
      <c r="H198" s="701" t="s">
        <v>358</v>
      </c>
      <c r="I198" s="430">
        <f aca="true" t="shared" si="58" ref="I198:J203">K198+M198</f>
        <v>-22260</v>
      </c>
      <c r="J198" s="876">
        <f t="shared" si="58"/>
        <v>0</v>
      </c>
      <c r="K198" s="432">
        <v>-22260</v>
      </c>
      <c r="L198" s="877">
        <v>0</v>
      </c>
      <c r="M198" s="434"/>
      <c r="N198" s="435"/>
    </row>
    <row r="199" spans="1:14" s="228" customFormat="1" ht="12" customHeight="1">
      <c r="A199" s="366"/>
      <c r="B199" s="658" t="s">
        <v>456</v>
      </c>
      <c r="C199" s="658"/>
      <c r="D199" s="327"/>
      <c r="E199" s="448" t="s">
        <v>280</v>
      </c>
      <c r="F199" s="448" t="s">
        <v>231</v>
      </c>
      <c r="G199" s="448"/>
      <c r="H199" s="701"/>
      <c r="I199" s="339">
        <f t="shared" si="58"/>
        <v>-13076</v>
      </c>
      <c r="J199" s="659">
        <f t="shared" si="58"/>
        <v>0</v>
      </c>
      <c r="K199" s="341">
        <v>-13076</v>
      </c>
      <c r="L199" s="342">
        <v>0</v>
      </c>
      <c r="M199" s="343"/>
      <c r="N199" s="344"/>
    </row>
    <row r="200" spans="1:14" s="228" customFormat="1" ht="12.75" customHeight="1">
      <c r="A200" s="366"/>
      <c r="B200" s="658" t="s">
        <v>457</v>
      </c>
      <c r="C200" s="658"/>
      <c r="D200" s="327"/>
      <c r="E200" s="448" t="s">
        <v>280</v>
      </c>
      <c r="F200" s="448" t="s">
        <v>235</v>
      </c>
      <c r="G200" s="448"/>
      <c r="H200" s="701"/>
      <c r="I200" s="339">
        <f t="shared" si="58"/>
        <v>-1039</v>
      </c>
      <c r="J200" s="659">
        <f t="shared" si="58"/>
        <v>0</v>
      </c>
      <c r="K200" s="341">
        <v>-1039</v>
      </c>
      <c r="L200" s="342">
        <v>0</v>
      </c>
      <c r="M200" s="343"/>
      <c r="N200" s="344"/>
    </row>
    <row r="201" spans="1:14" s="228" customFormat="1" ht="13.5" customHeight="1">
      <c r="A201" s="366"/>
      <c r="B201" s="878" t="s">
        <v>458</v>
      </c>
      <c r="C201" s="878"/>
      <c r="D201" s="327"/>
      <c r="E201" s="448" t="s">
        <v>280</v>
      </c>
      <c r="F201" s="448" t="s">
        <v>244</v>
      </c>
      <c r="G201" s="448"/>
      <c r="H201" s="701"/>
      <c r="I201" s="348">
        <f t="shared" si="58"/>
        <v>-14310</v>
      </c>
      <c r="J201" s="570">
        <f t="shared" si="58"/>
        <v>0</v>
      </c>
      <c r="K201" s="350">
        <v>-14310</v>
      </c>
      <c r="L201" s="351">
        <v>0</v>
      </c>
      <c r="M201" s="352"/>
      <c r="N201" s="353"/>
    </row>
    <row r="202" spans="1:14" s="228" customFormat="1" ht="12.75" customHeight="1">
      <c r="A202" s="366"/>
      <c r="B202" s="879" t="s">
        <v>459</v>
      </c>
      <c r="C202" s="879"/>
      <c r="D202" s="880" t="s">
        <v>224</v>
      </c>
      <c r="E202" s="327" t="s">
        <v>280</v>
      </c>
      <c r="F202" s="327" t="s">
        <v>244</v>
      </c>
      <c r="G202" s="327" t="s">
        <v>460</v>
      </c>
      <c r="H202" s="785" t="s">
        <v>358</v>
      </c>
      <c r="I202" s="772">
        <f t="shared" si="58"/>
        <v>-2707.4</v>
      </c>
      <c r="J202" s="773">
        <f t="shared" si="58"/>
        <v>0</v>
      </c>
      <c r="K202" s="774"/>
      <c r="L202" s="775">
        <v>0</v>
      </c>
      <c r="M202" s="776">
        <v>-2707.4</v>
      </c>
      <c r="N202" s="777">
        <v>0</v>
      </c>
    </row>
    <row r="203" spans="1:14" s="228" customFormat="1" ht="12.75" customHeight="1">
      <c r="A203" s="547" t="s">
        <v>461</v>
      </c>
      <c r="B203" s="547"/>
      <c r="C203" s="547"/>
      <c r="D203" s="474" t="s">
        <v>224</v>
      </c>
      <c r="E203" s="550" t="s">
        <v>280</v>
      </c>
      <c r="F203" s="550" t="s">
        <v>280</v>
      </c>
      <c r="G203" s="549" t="s">
        <v>227</v>
      </c>
      <c r="H203" s="550" t="s">
        <v>228</v>
      </c>
      <c r="I203" s="551">
        <f t="shared" si="58"/>
        <v>-1192</v>
      </c>
      <c r="J203" s="552">
        <f t="shared" si="58"/>
        <v>418</v>
      </c>
      <c r="K203" s="553">
        <f>K204+K205</f>
        <v>-1192</v>
      </c>
      <c r="L203" s="554">
        <f>L204+L205</f>
        <v>418</v>
      </c>
      <c r="M203" s="555">
        <f>M204+M205</f>
        <v>0</v>
      </c>
      <c r="N203" s="556">
        <f>N204+N205</f>
        <v>0</v>
      </c>
    </row>
    <row r="204" spans="1:14" s="228" customFormat="1" ht="18" customHeight="1">
      <c r="A204" s="881" t="s">
        <v>449</v>
      </c>
      <c r="B204" s="813" t="s">
        <v>462</v>
      </c>
      <c r="C204" s="813"/>
      <c r="D204" s="882">
        <v>892</v>
      </c>
      <c r="E204" s="882" t="s">
        <v>280</v>
      </c>
      <c r="F204" s="882" t="s">
        <v>280</v>
      </c>
      <c r="G204" s="533" t="s">
        <v>293</v>
      </c>
      <c r="H204" s="828" t="s">
        <v>233</v>
      </c>
      <c r="I204" s="339">
        <f>K204+M204</f>
        <v>8</v>
      </c>
      <c r="J204" s="659">
        <f>L204+N204</f>
        <v>418</v>
      </c>
      <c r="K204" s="341">
        <v>8</v>
      </c>
      <c r="L204" s="342">
        <v>418</v>
      </c>
      <c r="M204" s="343"/>
      <c r="N204" s="344"/>
    </row>
    <row r="205" spans="1:14" s="228" customFormat="1" ht="30" customHeight="1">
      <c r="A205" s="881"/>
      <c r="B205" s="883" t="s">
        <v>463</v>
      </c>
      <c r="C205" s="883"/>
      <c r="D205" s="882"/>
      <c r="E205" s="882"/>
      <c r="F205" s="882"/>
      <c r="G205" s="708" t="s">
        <v>293</v>
      </c>
      <c r="H205" s="884" t="s">
        <v>233</v>
      </c>
      <c r="I205" s="348">
        <f>K205+M205</f>
        <v>-1200</v>
      </c>
      <c r="J205" s="570">
        <f>L205+N205</f>
        <v>0</v>
      </c>
      <c r="K205" s="350">
        <v>-1200</v>
      </c>
      <c r="L205" s="351">
        <v>0</v>
      </c>
      <c r="M205" s="352"/>
      <c r="N205" s="353"/>
    </row>
    <row r="206" spans="1:15" s="228" customFormat="1" ht="15" customHeight="1">
      <c r="A206" s="885"/>
      <c r="B206" s="886"/>
      <c r="C206" s="885"/>
      <c r="D206" s="887"/>
      <c r="E206" s="887"/>
      <c r="F206" s="887"/>
      <c r="G206" s="888"/>
      <c r="H206" s="888"/>
      <c r="I206" s="784"/>
      <c r="J206" s="783"/>
      <c r="K206" s="784"/>
      <c r="L206" s="784"/>
      <c r="M206" s="784"/>
      <c r="N206" s="889" t="s">
        <v>464</v>
      </c>
      <c r="O206" s="46"/>
    </row>
    <row r="207" spans="1:15" s="228" customFormat="1" ht="6" customHeight="1">
      <c r="A207" s="885"/>
      <c r="B207" s="886"/>
      <c r="C207" s="885"/>
      <c r="D207" s="466"/>
      <c r="E207" s="466"/>
      <c r="F207" s="887"/>
      <c r="G207" s="888"/>
      <c r="H207" s="888"/>
      <c r="I207" s="784"/>
      <c r="J207" s="783"/>
      <c r="K207" s="784"/>
      <c r="L207" s="784"/>
      <c r="M207" s="784"/>
      <c r="N207" s="784"/>
      <c r="O207" s="46"/>
    </row>
    <row r="208" spans="1:14" s="228" customFormat="1" ht="18" customHeight="1">
      <c r="A208" s="279" t="s">
        <v>465</v>
      </c>
      <c r="B208" s="279"/>
      <c r="C208" s="279"/>
      <c r="D208" s="406" t="s">
        <v>224</v>
      </c>
      <c r="E208" s="407" t="s">
        <v>466</v>
      </c>
      <c r="F208" s="849" t="s">
        <v>226</v>
      </c>
      <c r="G208" s="407" t="s">
        <v>227</v>
      </c>
      <c r="H208" s="471" t="s">
        <v>228</v>
      </c>
      <c r="I208" s="284">
        <f>K208+M208</f>
        <v>-1932.8000000000002</v>
      </c>
      <c r="J208" s="618">
        <f>L208+N208</f>
        <v>15844.9</v>
      </c>
      <c r="K208" s="286">
        <f>K210+K213+K219+K230</f>
        <v>487</v>
      </c>
      <c r="L208" s="287">
        <f>L210+L213+L219+L230</f>
        <v>3969</v>
      </c>
      <c r="M208" s="288">
        <f>M210+M213+M219+M230</f>
        <v>-2419.8</v>
      </c>
      <c r="N208" s="289">
        <f>N210+N213+N219+N230</f>
        <v>11875.9</v>
      </c>
    </row>
    <row r="209" spans="1:14" s="228" customFormat="1" ht="11.25" customHeight="1">
      <c r="A209" s="290" t="s">
        <v>229</v>
      </c>
      <c r="B209" s="290"/>
      <c r="C209" s="290"/>
      <c r="D209" s="619"/>
      <c r="E209" s="292"/>
      <c r="F209" s="293"/>
      <c r="G209" s="293"/>
      <c r="H209" s="472"/>
      <c r="I209" s="296"/>
      <c r="J209" s="620">
        <f>J208/J244</f>
        <v>0.03706666005412305</v>
      </c>
      <c r="K209" s="298"/>
      <c r="L209" s="299">
        <f>L208/L244</f>
        <v>0.014451961519695303</v>
      </c>
      <c r="M209" s="300"/>
      <c r="N209" s="301">
        <f>N208/N244</f>
        <v>0.07770334815528239</v>
      </c>
    </row>
    <row r="210" spans="1:14" s="228" customFormat="1" ht="14.25" customHeight="1">
      <c r="A210" s="547" t="s">
        <v>467</v>
      </c>
      <c r="B210" s="547"/>
      <c r="C210" s="547"/>
      <c r="D210" s="890" t="s">
        <v>224</v>
      </c>
      <c r="E210" s="891" t="s">
        <v>466</v>
      </c>
      <c r="F210" s="891" t="s">
        <v>225</v>
      </c>
      <c r="G210" s="892" t="s">
        <v>468</v>
      </c>
      <c r="H210" s="891" t="s">
        <v>469</v>
      </c>
      <c r="I210" s="551">
        <f aca="true" t="shared" si="59" ref="I210:I223">K210+M210</f>
        <v>487</v>
      </c>
      <c r="J210" s="552">
        <f aca="true" t="shared" si="60" ref="J210:J223">L210+N210</f>
        <v>1522</v>
      </c>
      <c r="K210" s="553">
        <f>K211+K212</f>
        <v>487</v>
      </c>
      <c r="L210" s="554">
        <f>L211+L212</f>
        <v>1522</v>
      </c>
      <c r="M210" s="555">
        <f>M211+M212</f>
        <v>0</v>
      </c>
      <c r="N210" s="556">
        <f>N211+N212</f>
        <v>0</v>
      </c>
    </row>
    <row r="211" spans="1:14" s="228" customFormat="1" ht="16.5" customHeight="1">
      <c r="A211" s="325" t="s">
        <v>322</v>
      </c>
      <c r="B211" s="851" t="s">
        <v>470</v>
      </c>
      <c r="C211" s="851"/>
      <c r="D211" s="327" t="s">
        <v>224</v>
      </c>
      <c r="E211" s="327" t="s">
        <v>466</v>
      </c>
      <c r="F211" s="327" t="s">
        <v>225</v>
      </c>
      <c r="G211" s="597" t="s">
        <v>471</v>
      </c>
      <c r="H211" s="599" t="s">
        <v>472</v>
      </c>
      <c r="I211" s="330">
        <f t="shared" si="59"/>
        <v>500</v>
      </c>
      <c r="J211" s="569">
        <f t="shared" si="60"/>
        <v>1350</v>
      </c>
      <c r="K211" s="332">
        <v>500</v>
      </c>
      <c r="L211" s="333">
        <v>1350</v>
      </c>
      <c r="M211" s="334"/>
      <c r="N211" s="335"/>
    </row>
    <row r="212" spans="1:14" s="228" customFormat="1" ht="13.5" customHeight="1">
      <c r="A212" s="325"/>
      <c r="B212" s="893" t="s">
        <v>473</v>
      </c>
      <c r="C212" s="893"/>
      <c r="D212" s="327"/>
      <c r="E212" s="327"/>
      <c r="F212" s="327"/>
      <c r="G212" s="708" t="s">
        <v>474</v>
      </c>
      <c r="H212" s="884" t="s">
        <v>472</v>
      </c>
      <c r="I212" s="348">
        <f t="shared" si="59"/>
        <v>-13</v>
      </c>
      <c r="J212" s="570">
        <f t="shared" si="60"/>
        <v>172</v>
      </c>
      <c r="K212" s="372">
        <v>-13</v>
      </c>
      <c r="L212" s="373">
        <v>172</v>
      </c>
      <c r="M212" s="374"/>
      <c r="N212" s="375"/>
    </row>
    <row r="213" spans="1:14" s="228" customFormat="1" ht="13.5" customHeight="1">
      <c r="A213" s="547" t="s">
        <v>475</v>
      </c>
      <c r="B213" s="547"/>
      <c r="C213" s="547"/>
      <c r="D213" s="894" t="s">
        <v>224</v>
      </c>
      <c r="E213" s="895" t="s">
        <v>466</v>
      </c>
      <c r="F213" s="895" t="s">
        <v>235</v>
      </c>
      <c r="G213" s="892" t="s">
        <v>227</v>
      </c>
      <c r="H213" s="891" t="s">
        <v>228</v>
      </c>
      <c r="I213" s="551">
        <f t="shared" si="59"/>
        <v>-5918.900000000001</v>
      </c>
      <c r="J213" s="552">
        <f t="shared" si="60"/>
        <v>2447</v>
      </c>
      <c r="K213" s="553">
        <f>K214+K215+K216+K217+K218</f>
        <v>0</v>
      </c>
      <c r="L213" s="554">
        <f>L214+L215+L216+L217+L218</f>
        <v>2447</v>
      </c>
      <c r="M213" s="555">
        <f>M214+M215+M216+M217+M218</f>
        <v>-5918.900000000001</v>
      </c>
      <c r="N213" s="556">
        <f>N214+N215+N216+N217+N218</f>
        <v>0</v>
      </c>
    </row>
    <row r="214" spans="1:14" s="228" customFormat="1" ht="12.75" customHeight="1">
      <c r="A214" s="361" t="s">
        <v>476</v>
      </c>
      <c r="B214" s="879" t="s">
        <v>477</v>
      </c>
      <c r="C214" s="879"/>
      <c r="D214" s="896" t="s">
        <v>224</v>
      </c>
      <c r="E214" s="896" t="s">
        <v>466</v>
      </c>
      <c r="F214" s="896" t="s">
        <v>235</v>
      </c>
      <c r="G214" s="384" t="s">
        <v>478</v>
      </c>
      <c r="H214" s="897" t="s">
        <v>472</v>
      </c>
      <c r="I214" s="330">
        <f t="shared" si="59"/>
        <v>-2217</v>
      </c>
      <c r="J214" s="569">
        <f t="shared" si="60"/>
        <v>0</v>
      </c>
      <c r="K214" s="332">
        <v>-2217</v>
      </c>
      <c r="L214" s="333">
        <v>0</v>
      </c>
      <c r="M214" s="334"/>
      <c r="N214" s="335"/>
    </row>
    <row r="215" spans="1:14" s="228" customFormat="1" ht="12.75" customHeight="1">
      <c r="A215" s="361"/>
      <c r="B215" s="879"/>
      <c r="C215" s="879"/>
      <c r="D215" s="896"/>
      <c r="E215" s="896"/>
      <c r="F215" s="896"/>
      <c r="G215" s="898" t="s">
        <v>479</v>
      </c>
      <c r="H215" s="899" t="s">
        <v>472</v>
      </c>
      <c r="I215" s="348">
        <f t="shared" si="59"/>
        <v>2217</v>
      </c>
      <c r="J215" s="570">
        <f t="shared" si="60"/>
        <v>2217</v>
      </c>
      <c r="K215" s="350">
        <v>2217</v>
      </c>
      <c r="L215" s="351">
        <v>2217</v>
      </c>
      <c r="M215" s="352"/>
      <c r="N215" s="353"/>
    </row>
    <row r="216" spans="1:14" s="228" customFormat="1" ht="43.5" customHeight="1">
      <c r="A216" s="361"/>
      <c r="B216" s="900" t="s">
        <v>480</v>
      </c>
      <c r="C216" s="900"/>
      <c r="D216" s="896" t="s">
        <v>224</v>
      </c>
      <c r="E216" s="896" t="s">
        <v>466</v>
      </c>
      <c r="F216" s="896" t="s">
        <v>235</v>
      </c>
      <c r="G216" s="316" t="s">
        <v>481</v>
      </c>
      <c r="H216" s="901" t="s">
        <v>472</v>
      </c>
      <c r="I216" s="354">
        <f t="shared" si="59"/>
        <v>0</v>
      </c>
      <c r="J216" s="824">
        <f t="shared" si="60"/>
        <v>230</v>
      </c>
      <c r="K216" s="356"/>
      <c r="L216" s="357">
        <v>230</v>
      </c>
      <c r="M216" s="358"/>
      <c r="N216" s="359"/>
    </row>
    <row r="217" spans="1:14" s="228" customFormat="1" ht="32.25" customHeight="1">
      <c r="A217" s="361"/>
      <c r="B217" s="902" t="s">
        <v>482</v>
      </c>
      <c r="C217" s="902"/>
      <c r="D217" s="136">
        <v>892</v>
      </c>
      <c r="E217" s="896" t="s">
        <v>466</v>
      </c>
      <c r="F217" s="896" t="s">
        <v>235</v>
      </c>
      <c r="G217" s="316" t="s">
        <v>483</v>
      </c>
      <c r="H217" s="901" t="s">
        <v>472</v>
      </c>
      <c r="I217" s="354">
        <f t="shared" si="59"/>
        <v>-4802.1</v>
      </c>
      <c r="J217" s="824">
        <f t="shared" si="60"/>
        <v>0</v>
      </c>
      <c r="K217" s="356"/>
      <c r="L217" s="357"/>
      <c r="M217" s="358">
        <v>-4802.1</v>
      </c>
      <c r="N217" s="359">
        <v>0</v>
      </c>
    </row>
    <row r="218" spans="1:14" s="228" customFormat="1" ht="30" customHeight="1">
      <c r="A218" s="361"/>
      <c r="B218" s="902" t="s">
        <v>484</v>
      </c>
      <c r="C218" s="902"/>
      <c r="D218" s="136">
        <v>892</v>
      </c>
      <c r="E218" s="136" t="s">
        <v>466</v>
      </c>
      <c r="F218" s="136" t="s">
        <v>235</v>
      </c>
      <c r="G218" s="316" t="s">
        <v>485</v>
      </c>
      <c r="H218" s="785" t="s">
        <v>472</v>
      </c>
      <c r="I218" s="354">
        <f t="shared" si="59"/>
        <v>-1116.8</v>
      </c>
      <c r="J218" s="824">
        <f t="shared" si="60"/>
        <v>0</v>
      </c>
      <c r="K218" s="356"/>
      <c r="L218" s="357"/>
      <c r="M218" s="358">
        <v>-1116.8</v>
      </c>
      <c r="N218" s="359">
        <v>0</v>
      </c>
    </row>
    <row r="219" spans="1:14" s="228" customFormat="1" ht="13.5" customHeight="1">
      <c r="A219" s="547" t="s">
        <v>486</v>
      </c>
      <c r="B219" s="547"/>
      <c r="C219" s="547"/>
      <c r="D219" s="894" t="s">
        <v>224</v>
      </c>
      <c r="E219" s="895" t="s">
        <v>466</v>
      </c>
      <c r="F219" s="903" t="s">
        <v>244</v>
      </c>
      <c r="G219" s="892" t="s">
        <v>227</v>
      </c>
      <c r="H219" s="891" t="s">
        <v>228</v>
      </c>
      <c r="I219" s="551">
        <f t="shared" si="59"/>
        <v>3517.9000000000005</v>
      </c>
      <c r="J219" s="552">
        <f t="shared" si="60"/>
        <v>10768.9</v>
      </c>
      <c r="K219" s="553">
        <f>K220+K221+K222+K223+K227+K228+K229</f>
        <v>0</v>
      </c>
      <c r="L219" s="554">
        <f>L220+L221+L222+L223+L227+L228+L229</f>
        <v>0</v>
      </c>
      <c r="M219" s="555">
        <f>M220+M221+M222+M223+M227+M228+M229</f>
        <v>3517.9000000000005</v>
      </c>
      <c r="N219" s="556">
        <f>N220+N221+N222+N223+N227+N228+N229</f>
        <v>10768.9</v>
      </c>
    </row>
    <row r="220" spans="1:14" s="228" customFormat="1" ht="21.75" customHeight="1">
      <c r="A220" s="361" t="s">
        <v>476</v>
      </c>
      <c r="B220" s="904" t="s">
        <v>487</v>
      </c>
      <c r="C220" s="904"/>
      <c r="D220" s="905" t="s">
        <v>224</v>
      </c>
      <c r="E220" s="906" t="s">
        <v>466</v>
      </c>
      <c r="F220" s="906" t="s">
        <v>244</v>
      </c>
      <c r="G220" s="567" t="s">
        <v>488</v>
      </c>
      <c r="H220" s="907" t="s">
        <v>472</v>
      </c>
      <c r="I220" s="386">
        <f t="shared" si="59"/>
        <v>0</v>
      </c>
      <c r="J220" s="675">
        <f t="shared" si="60"/>
        <v>132</v>
      </c>
      <c r="K220" s="388"/>
      <c r="L220" s="389"/>
      <c r="M220" s="390"/>
      <c r="N220" s="391">
        <v>132</v>
      </c>
    </row>
    <row r="221" spans="1:14" s="228" customFormat="1" ht="30.75" customHeight="1">
      <c r="A221" s="361"/>
      <c r="B221" s="577" t="s">
        <v>482</v>
      </c>
      <c r="C221" s="577"/>
      <c r="D221" s="908" t="s">
        <v>224</v>
      </c>
      <c r="E221" s="909" t="s">
        <v>466</v>
      </c>
      <c r="F221" s="909" t="s">
        <v>244</v>
      </c>
      <c r="G221" s="499" t="s">
        <v>483</v>
      </c>
      <c r="H221" s="500" t="s">
        <v>472</v>
      </c>
      <c r="I221" s="339">
        <f t="shared" si="59"/>
        <v>2970</v>
      </c>
      <c r="J221" s="659">
        <f t="shared" si="60"/>
        <v>2970</v>
      </c>
      <c r="K221" s="341"/>
      <c r="L221" s="342"/>
      <c r="M221" s="343">
        <v>2970</v>
      </c>
      <c r="N221" s="344">
        <v>2970</v>
      </c>
    </row>
    <row r="222" spans="1:14" s="228" customFormat="1" ht="20.25" customHeight="1">
      <c r="A222" s="361"/>
      <c r="B222" s="893" t="s">
        <v>489</v>
      </c>
      <c r="C222" s="893"/>
      <c r="D222" s="80" t="s">
        <v>224</v>
      </c>
      <c r="E222" s="80" t="s">
        <v>466</v>
      </c>
      <c r="F222" s="80" t="s">
        <v>244</v>
      </c>
      <c r="G222" s="898" t="s">
        <v>490</v>
      </c>
      <c r="H222" s="899" t="s">
        <v>472</v>
      </c>
      <c r="I222" s="348">
        <f t="shared" si="59"/>
        <v>59.8</v>
      </c>
      <c r="J222" s="570">
        <f t="shared" si="60"/>
        <v>3029.8</v>
      </c>
      <c r="K222" s="350"/>
      <c r="L222" s="351"/>
      <c r="M222" s="352">
        <v>59.8</v>
      </c>
      <c r="N222" s="353">
        <v>3029.8</v>
      </c>
    </row>
    <row r="223" spans="1:14" s="228" customFormat="1" ht="31.5" customHeight="1">
      <c r="A223" s="361"/>
      <c r="B223" s="910" t="s">
        <v>491</v>
      </c>
      <c r="C223" s="910"/>
      <c r="D223" s="911" t="s">
        <v>224</v>
      </c>
      <c r="E223" s="912">
        <v>10</v>
      </c>
      <c r="F223" s="912" t="s">
        <v>244</v>
      </c>
      <c r="G223" s="416" t="s">
        <v>492</v>
      </c>
      <c r="H223" s="572" t="s">
        <v>472</v>
      </c>
      <c r="I223" s="439">
        <f t="shared" si="59"/>
        <v>-264.2</v>
      </c>
      <c r="J223" s="574">
        <f t="shared" si="60"/>
        <v>3733.9</v>
      </c>
      <c r="K223" s="441">
        <f>K224+K225+K226</f>
        <v>0</v>
      </c>
      <c r="L223" s="576">
        <f>L224+L225+L226</f>
        <v>0</v>
      </c>
      <c r="M223" s="443">
        <f>M224+M225+M226</f>
        <v>-264.2</v>
      </c>
      <c r="N223" s="444">
        <f>N224+N225+N226</f>
        <v>3733.9</v>
      </c>
    </row>
    <row r="224" spans="1:14" s="228" customFormat="1" ht="15" customHeight="1">
      <c r="A224" s="361"/>
      <c r="B224" s="577" t="s">
        <v>493</v>
      </c>
      <c r="C224" s="577"/>
      <c r="D224" s="913" t="s">
        <v>224</v>
      </c>
      <c r="E224" s="914">
        <v>10</v>
      </c>
      <c r="F224" s="914" t="s">
        <v>244</v>
      </c>
      <c r="G224" s="915" t="s">
        <v>494</v>
      </c>
      <c r="H224" s="536" t="s">
        <v>472</v>
      </c>
      <c r="I224" s="339">
        <f aca="true" t="shared" si="61" ref="I224:J229">K224+M224</f>
        <v>0</v>
      </c>
      <c r="J224" s="659">
        <f t="shared" si="61"/>
        <v>240</v>
      </c>
      <c r="K224" s="341"/>
      <c r="L224" s="342"/>
      <c r="M224" s="343"/>
      <c r="N224" s="344">
        <v>240</v>
      </c>
    </row>
    <row r="225" spans="1:14" s="228" customFormat="1" ht="11.25" customHeight="1">
      <c r="A225" s="361"/>
      <c r="B225" s="916" t="s">
        <v>495</v>
      </c>
      <c r="C225" s="916"/>
      <c r="D225" s="913"/>
      <c r="E225" s="914"/>
      <c r="F225" s="914"/>
      <c r="G225" s="396" t="s">
        <v>496</v>
      </c>
      <c r="H225" s="701" t="s">
        <v>472</v>
      </c>
      <c r="I225" s="370">
        <f t="shared" si="61"/>
        <v>-47</v>
      </c>
      <c r="J225" s="562">
        <f t="shared" si="61"/>
        <v>175</v>
      </c>
      <c r="K225" s="372"/>
      <c r="L225" s="373"/>
      <c r="M225" s="374">
        <v>-47</v>
      </c>
      <c r="N225" s="375">
        <v>175</v>
      </c>
    </row>
    <row r="226" spans="1:14" s="228" customFormat="1" ht="15.75" customHeight="1">
      <c r="A226" s="361"/>
      <c r="B226" s="580" t="s">
        <v>497</v>
      </c>
      <c r="C226" s="580"/>
      <c r="D226" s="913"/>
      <c r="E226" s="913"/>
      <c r="F226" s="913"/>
      <c r="G226" s="898" t="s">
        <v>498</v>
      </c>
      <c r="H226" s="917" t="s">
        <v>472</v>
      </c>
      <c r="I226" s="348">
        <f t="shared" si="61"/>
        <v>-217.2</v>
      </c>
      <c r="J226" s="570">
        <f t="shared" si="61"/>
        <v>3318.9</v>
      </c>
      <c r="K226" s="350"/>
      <c r="L226" s="351"/>
      <c r="M226" s="352">
        <v>-217.2</v>
      </c>
      <c r="N226" s="353">
        <v>3318.9</v>
      </c>
    </row>
    <row r="227" spans="1:14" s="228" customFormat="1" ht="31.5" customHeight="1">
      <c r="A227" s="361"/>
      <c r="B227" s="918" t="s">
        <v>394</v>
      </c>
      <c r="C227" s="918"/>
      <c r="D227" s="919" t="s">
        <v>224</v>
      </c>
      <c r="E227" s="920" t="s">
        <v>466</v>
      </c>
      <c r="F227" s="920" t="s">
        <v>244</v>
      </c>
      <c r="G227" s="316" t="s">
        <v>395</v>
      </c>
      <c r="H227" s="921" t="s">
        <v>499</v>
      </c>
      <c r="I227" s="354">
        <f>K227+M227</f>
        <v>368.4</v>
      </c>
      <c r="J227" s="824">
        <f>L227+N227</f>
        <v>368.4</v>
      </c>
      <c r="K227" s="356"/>
      <c r="L227" s="357"/>
      <c r="M227" s="358">
        <v>368.4</v>
      </c>
      <c r="N227" s="359">
        <v>368.4</v>
      </c>
    </row>
    <row r="228" spans="1:14" s="228" customFormat="1" ht="12" customHeight="1">
      <c r="A228" s="361"/>
      <c r="B228" s="902" t="s">
        <v>500</v>
      </c>
      <c r="C228" s="902"/>
      <c r="D228" s="919" t="s">
        <v>224</v>
      </c>
      <c r="E228" s="920" t="s">
        <v>466</v>
      </c>
      <c r="F228" s="920" t="s">
        <v>244</v>
      </c>
      <c r="G228" s="316" t="s">
        <v>501</v>
      </c>
      <c r="H228" s="921" t="s">
        <v>499</v>
      </c>
      <c r="I228" s="354">
        <f>K228+M228</f>
        <v>384.8</v>
      </c>
      <c r="J228" s="824">
        <f>L228+N228</f>
        <v>384.8</v>
      </c>
      <c r="K228" s="356"/>
      <c r="L228" s="357"/>
      <c r="M228" s="358">
        <v>384.8</v>
      </c>
      <c r="N228" s="359">
        <v>384.8</v>
      </c>
    </row>
    <row r="229" spans="1:14" s="228" customFormat="1" ht="31.5" customHeight="1">
      <c r="A229" s="361"/>
      <c r="B229" s="922" t="s">
        <v>502</v>
      </c>
      <c r="C229" s="922"/>
      <c r="D229" s="919">
        <v>892</v>
      </c>
      <c r="E229" s="920">
        <v>10</v>
      </c>
      <c r="F229" s="920" t="s">
        <v>244</v>
      </c>
      <c r="G229" s="316" t="s">
        <v>503</v>
      </c>
      <c r="H229" s="921" t="s">
        <v>472</v>
      </c>
      <c r="I229" s="354">
        <f t="shared" si="61"/>
        <v>-0.9</v>
      </c>
      <c r="J229" s="824">
        <f t="shared" si="61"/>
        <v>150</v>
      </c>
      <c r="K229" s="356"/>
      <c r="L229" s="357"/>
      <c r="M229" s="358">
        <v>-0.9</v>
      </c>
      <c r="N229" s="359">
        <v>150</v>
      </c>
    </row>
    <row r="230" spans="1:14" s="228" customFormat="1" ht="15" customHeight="1">
      <c r="A230" s="923" t="s">
        <v>504</v>
      </c>
      <c r="B230" s="923"/>
      <c r="C230" s="923"/>
      <c r="D230" s="894" t="s">
        <v>224</v>
      </c>
      <c r="E230" s="895" t="s">
        <v>466</v>
      </c>
      <c r="F230" s="895" t="s">
        <v>246</v>
      </c>
      <c r="G230" s="892" t="s">
        <v>227</v>
      </c>
      <c r="H230" s="891" t="s">
        <v>228</v>
      </c>
      <c r="I230" s="551">
        <f aca="true" t="shared" si="62" ref="I230:N230">I231</f>
        <v>-18.8</v>
      </c>
      <c r="J230" s="552">
        <f t="shared" si="62"/>
        <v>1107</v>
      </c>
      <c r="K230" s="553">
        <f t="shared" si="62"/>
        <v>0</v>
      </c>
      <c r="L230" s="554">
        <f t="shared" si="62"/>
        <v>0</v>
      </c>
      <c r="M230" s="555">
        <f t="shared" si="62"/>
        <v>-18.8</v>
      </c>
      <c r="N230" s="556">
        <f t="shared" si="62"/>
        <v>1107</v>
      </c>
    </row>
    <row r="231" spans="1:14" s="228" customFormat="1" ht="18.75" customHeight="1">
      <c r="A231" s="557" t="s">
        <v>322</v>
      </c>
      <c r="B231" s="924" t="s">
        <v>505</v>
      </c>
      <c r="C231" s="924"/>
      <c r="D231" s="195">
        <v>892</v>
      </c>
      <c r="E231" s="195">
        <v>10</v>
      </c>
      <c r="F231" s="195" t="s">
        <v>246</v>
      </c>
      <c r="G231" s="858" t="s">
        <v>506</v>
      </c>
      <c r="H231" s="925" t="s">
        <v>233</v>
      </c>
      <c r="I231" s="861">
        <f>K231+M231</f>
        <v>-18.8</v>
      </c>
      <c r="J231" s="862">
        <f>L231+N231</f>
        <v>1107</v>
      </c>
      <c r="K231" s="863"/>
      <c r="L231" s="864"/>
      <c r="M231" s="865">
        <v>-18.8</v>
      </c>
      <c r="N231" s="866">
        <v>1107</v>
      </c>
    </row>
    <row r="232" spans="1:14" s="228" customFormat="1" ht="12" customHeight="1">
      <c r="A232" s="400"/>
      <c r="B232" s="847"/>
      <c r="C232" s="400"/>
      <c r="D232" s="926"/>
      <c r="E232" s="926"/>
      <c r="F232" s="926"/>
      <c r="G232" s="402"/>
      <c r="H232" s="402"/>
      <c r="I232" s="869"/>
      <c r="J232" s="870"/>
      <c r="K232" s="869"/>
      <c r="L232" s="869"/>
      <c r="M232" s="869"/>
      <c r="N232" s="869"/>
    </row>
    <row r="233" spans="1:14" s="228" customFormat="1" ht="20.25" customHeight="1">
      <c r="A233" s="279" t="s">
        <v>507</v>
      </c>
      <c r="B233" s="279"/>
      <c r="C233" s="279"/>
      <c r="D233" s="927" t="s">
        <v>224</v>
      </c>
      <c r="E233" s="928" t="s">
        <v>260</v>
      </c>
      <c r="F233" s="928" t="s">
        <v>226</v>
      </c>
      <c r="G233" s="407" t="s">
        <v>227</v>
      </c>
      <c r="H233" s="471" t="s">
        <v>228</v>
      </c>
      <c r="I233" s="284">
        <f>K233+M233</f>
        <v>90</v>
      </c>
      <c r="J233" s="618">
        <f>L233+N233</f>
        <v>650</v>
      </c>
      <c r="K233" s="286">
        <f>K235</f>
        <v>90</v>
      </c>
      <c r="L233" s="287">
        <f>L235</f>
        <v>650</v>
      </c>
      <c r="M233" s="288">
        <f>M235</f>
        <v>0</v>
      </c>
      <c r="N233" s="289">
        <f>N235</f>
        <v>0</v>
      </c>
    </row>
    <row r="234" spans="1:14" s="228" customFormat="1" ht="12" customHeight="1">
      <c r="A234" s="290" t="s">
        <v>229</v>
      </c>
      <c r="B234" s="290"/>
      <c r="C234" s="290"/>
      <c r="D234" s="929"/>
      <c r="E234" s="930"/>
      <c r="F234" s="931"/>
      <c r="G234" s="294"/>
      <c r="H234" s="295"/>
      <c r="I234" s="932"/>
      <c r="J234" s="620">
        <f>J233/J244</f>
        <v>0.001520573120384476</v>
      </c>
      <c r="K234" s="298"/>
      <c r="L234" s="412">
        <f>L233/L244</f>
        <v>0.002366786341093965</v>
      </c>
      <c r="M234" s="300"/>
      <c r="N234" s="301">
        <f>N233/N244</f>
        <v>0</v>
      </c>
    </row>
    <row r="235" spans="1:14" s="228" customFormat="1" ht="18" customHeight="1">
      <c r="A235" s="933" t="s">
        <v>508</v>
      </c>
      <c r="B235" s="933"/>
      <c r="C235" s="933"/>
      <c r="D235" s="934" t="s">
        <v>224</v>
      </c>
      <c r="E235" s="935" t="s">
        <v>260</v>
      </c>
      <c r="F235" s="935" t="s">
        <v>225</v>
      </c>
      <c r="G235" s="936" t="s">
        <v>227</v>
      </c>
      <c r="H235" s="937" t="s">
        <v>228</v>
      </c>
      <c r="I235" s="938">
        <f aca="true" t="shared" si="63" ref="I235:N235">I236</f>
        <v>90</v>
      </c>
      <c r="J235" s="939">
        <f t="shared" si="63"/>
        <v>650</v>
      </c>
      <c r="K235" s="940">
        <f t="shared" si="63"/>
        <v>90</v>
      </c>
      <c r="L235" s="941">
        <f t="shared" si="63"/>
        <v>650</v>
      </c>
      <c r="M235" s="942">
        <f t="shared" si="63"/>
        <v>0</v>
      </c>
      <c r="N235" s="943">
        <f t="shared" si="63"/>
        <v>0</v>
      </c>
    </row>
    <row r="236" spans="1:14" s="228" customFormat="1" ht="17.25" customHeight="1">
      <c r="A236" s="557" t="s">
        <v>322</v>
      </c>
      <c r="B236" s="924" t="s">
        <v>509</v>
      </c>
      <c r="C236" s="924"/>
      <c r="D236" s="944" t="s">
        <v>224</v>
      </c>
      <c r="E236" s="945" t="s">
        <v>260</v>
      </c>
      <c r="F236" s="945" t="s">
        <v>225</v>
      </c>
      <c r="G236" s="946" t="s">
        <v>510</v>
      </c>
      <c r="H236" s="947" t="s">
        <v>233</v>
      </c>
      <c r="I236" s="948">
        <f>K236+M236</f>
        <v>90</v>
      </c>
      <c r="J236" s="949">
        <f>L236+N236</f>
        <v>650</v>
      </c>
      <c r="K236" s="950">
        <v>90</v>
      </c>
      <c r="L236" s="951">
        <v>650</v>
      </c>
      <c r="M236" s="952"/>
      <c r="N236" s="953"/>
    </row>
    <row r="237" spans="1:14" s="228" customFormat="1" ht="20.25" customHeight="1">
      <c r="A237" s="279" t="s">
        <v>511</v>
      </c>
      <c r="B237" s="279"/>
      <c r="C237" s="279"/>
      <c r="D237" s="927" t="s">
        <v>224</v>
      </c>
      <c r="E237" s="928" t="s">
        <v>289</v>
      </c>
      <c r="F237" s="928" t="s">
        <v>226</v>
      </c>
      <c r="G237" s="407" t="s">
        <v>227</v>
      </c>
      <c r="H237" s="471" t="s">
        <v>228</v>
      </c>
      <c r="I237" s="284">
        <f>K237+M237</f>
        <v>93</v>
      </c>
      <c r="J237" s="618">
        <f>L237+N237</f>
        <v>1331</v>
      </c>
      <c r="K237" s="286">
        <f>K239</f>
        <v>93</v>
      </c>
      <c r="L237" s="287">
        <f>L239</f>
        <v>1331</v>
      </c>
      <c r="M237" s="288">
        <f>M239</f>
        <v>0</v>
      </c>
      <c r="N237" s="289">
        <f>N239</f>
        <v>0</v>
      </c>
    </row>
    <row r="238" spans="1:14" s="228" customFormat="1" ht="12" customHeight="1">
      <c r="A238" s="290" t="s">
        <v>229</v>
      </c>
      <c r="B238" s="290"/>
      <c r="C238" s="290"/>
      <c r="D238" s="929"/>
      <c r="E238" s="930"/>
      <c r="F238" s="931"/>
      <c r="G238" s="294"/>
      <c r="H238" s="295"/>
      <c r="I238" s="932"/>
      <c r="J238" s="620">
        <f>J237/J244</f>
        <v>0.0031136658818949805</v>
      </c>
      <c r="K238" s="298"/>
      <c r="L238" s="412">
        <f>L237/L244</f>
        <v>0.004846450184609334</v>
      </c>
      <c r="M238" s="300"/>
      <c r="N238" s="301">
        <f>N237/N244</f>
        <v>0</v>
      </c>
    </row>
    <row r="239" spans="1:14" s="228" customFormat="1" ht="16.5" customHeight="1">
      <c r="A239" s="933" t="s">
        <v>512</v>
      </c>
      <c r="B239" s="933"/>
      <c r="C239" s="933"/>
      <c r="D239" s="934" t="s">
        <v>224</v>
      </c>
      <c r="E239" s="935" t="s">
        <v>289</v>
      </c>
      <c r="F239" s="935" t="s">
        <v>225</v>
      </c>
      <c r="G239" s="936" t="s">
        <v>227</v>
      </c>
      <c r="H239" s="937" t="s">
        <v>228</v>
      </c>
      <c r="I239" s="938">
        <f aca="true" t="shared" si="64" ref="I239:N239">I240</f>
        <v>93</v>
      </c>
      <c r="J239" s="939">
        <f t="shared" si="64"/>
        <v>1331</v>
      </c>
      <c r="K239" s="940">
        <f t="shared" si="64"/>
        <v>93</v>
      </c>
      <c r="L239" s="941">
        <f t="shared" si="64"/>
        <v>1331</v>
      </c>
      <c r="M239" s="942">
        <f t="shared" si="64"/>
        <v>0</v>
      </c>
      <c r="N239" s="943">
        <f t="shared" si="64"/>
        <v>0</v>
      </c>
    </row>
    <row r="240" spans="1:14" s="228" customFormat="1" ht="18.75" customHeight="1">
      <c r="A240" s="557" t="s">
        <v>322</v>
      </c>
      <c r="B240" s="856" t="s">
        <v>513</v>
      </c>
      <c r="C240" s="856"/>
      <c r="D240" s="944" t="s">
        <v>224</v>
      </c>
      <c r="E240" s="945" t="s">
        <v>289</v>
      </c>
      <c r="F240" s="945" t="s">
        <v>225</v>
      </c>
      <c r="G240" s="946" t="s">
        <v>514</v>
      </c>
      <c r="H240" s="947" t="s">
        <v>358</v>
      </c>
      <c r="I240" s="948">
        <f>K240+M240</f>
        <v>93</v>
      </c>
      <c r="J240" s="949">
        <f>L240+N240</f>
        <v>1331</v>
      </c>
      <c r="K240" s="950">
        <v>93</v>
      </c>
      <c r="L240" s="951">
        <v>1331</v>
      </c>
      <c r="M240" s="952"/>
      <c r="N240" s="953"/>
    </row>
    <row r="241" spans="1:14" s="228" customFormat="1" ht="24" customHeight="1">
      <c r="A241" s="279" t="s">
        <v>515</v>
      </c>
      <c r="B241" s="279"/>
      <c r="C241" s="279"/>
      <c r="D241" s="927" t="s">
        <v>224</v>
      </c>
      <c r="E241" s="928" t="s">
        <v>263</v>
      </c>
      <c r="F241" s="928" t="s">
        <v>226</v>
      </c>
      <c r="G241" s="407" t="s">
        <v>227</v>
      </c>
      <c r="H241" s="471" t="s">
        <v>228</v>
      </c>
      <c r="I241" s="284">
        <f>K241+M241</f>
        <v>420</v>
      </c>
      <c r="J241" s="618">
        <f>L241+N241</f>
        <v>479</v>
      </c>
      <c r="K241" s="286">
        <f>K243</f>
        <v>420</v>
      </c>
      <c r="L241" s="287">
        <f>L243</f>
        <v>479</v>
      </c>
      <c r="M241" s="288">
        <f>M243</f>
        <v>0</v>
      </c>
      <c r="N241" s="289">
        <f>N243</f>
        <v>0</v>
      </c>
    </row>
    <row r="242" spans="1:14" s="228" customFormat="1" ht="12" customHeight="1">
      <c r="A242" s="954" t="s">
        <v>229</v>
      </c>
      <c r="B242" s="954"/>
      <c r="C242" s="954"/>
      <c r="D242" s="929"/>
      <c r="E242" s="930"/>
      <c r="F242" s="931"/>
      <c r="G242" s="294"/>
      <c r="H242" s="295"/>
      <c r="I242" s="932"/>
      <c r="J242" s="620">
        <f>J241/J244</f>
        <v>0.0011205454225602521</v>
      </c>
      <c r="K242" s="298"/>
      <c r="L242" s="412">
        <f>L241/L244</f>
        <v>0.0017441394728984758</v>
      </c>
      <c r="M242" s="300"/>
      <c r="N242" s="301">
        <f>N241/N244</f>
        <v>0</v>
      </c>
    </row>
    <row r="243" spans="1:14" s="228" customFormat="1" ht="21.75" customHeight="1">
      <c r="A243" s="955" t="s">
        <v>516</v>
      </c>
      <c r="B243" s="955"/>
      <c r="C243" s="955"/>
      <c r="D243" s="956" t="s">
        <v>224</v>
      </c>
      <c r="E243" s="957" t="s">
        <v>263</v>
      </c>
      <c r="F243" s="957" t="s">
        <v>225</v>
      </c>
      <c r="G243" s="305" t="s">
        <v>517</v>
      </c>
      <c r="H243" s="958" t="s">
        <v>233</v>
      </c>
      <c r="I243" s="959">
        <f>K243+M243</f>
        <v>420</v>
      </c>
      <c r="J243" s="960">
        <f>L243+N243</f>
        <v>479</v>
      </c>
      <c r="K243" s="961">
        <v>420</v>
      </c>
      <c r="L243" s="962">
        <v>479</v>
      </c>
      <c r="M243" s="963"/>
      <c r="N243" s="964"/>
    </row>
    <row r="244" spans="1:14" s="228" customFormat="1" ht="21" customHeight="1">
      <c r="A244" s="965" t="s">
        <v>518</v>
      </c>
      <c r="B244" s="965"/>
      <c r="C244" s="965"/>
      <c r="D244" s="927" t="s">
        <v>228</v>
      </c>
      <c r="E244" s="927" t="s">
        <v>519</v>
      </c>
      <c r="F244" s="927" t="s">
        <v>226</v>
      </c>
      <c r="G244" s="407" t="s">
        <v>227</v>
      </c>
      <c r="H244" s="471" t="s">
        <v>228</v>
      </c>
      <c r="I244" s="284">
        <f>K244+M244</f>
        <v>-1867.2000000000007</v>
      </c>
      <c r="J244" s="618">
        <f>L244+N244</f>
        <v>427470.39999999997</v>
      </c>
      <c r="K244" s="286">
        <f>K14+K39+K52+K90+K180+K194+K208+K233+K237+K241</f>
        <v>-13835</v>
      </c>
      <c r="L244" s="966">
        <f>L14+L39+L52+L90+L180+L194+L208+L233+L237+L241</f>
        <v>274634</v>
      </c>
      <c r="M244" s="288">
        <f>M14+M39+M52+M90+M180+M194+M208+M233+M237+M241</f>
        <v>11967.8</v>
      </c>
      <c r="N244" s="967">
        <f>N14+N39+N52+N90+N180+N194+N208+N233+N237+N241</f>
        <v>152836.39999999997</v>
      </c>
    </row>
    <row r="245" spans="1:14" s="228" customFormat="1" ht="17.25" customHeight="1">
      <c r="A245" s="968"/>
      <c r="B245" s="969"/>
      <c r="C245" s="970"/>
      <c r="D245" s="971"/>
      <c r="E245" s="971"/>
      <c r="F245" s="971"/>
      <c r="G245" s="971"/>
      <c r="H245" s="971"/>
      <c r="L245" s="972"/>
      <c r="M245" s="889"/>
      <c r="N245" s="889" t="s">
        <v>520</v>
      </c>
    </row>
  </sheetData>
  <sheetProtection selectLockedCells="1" selectUnlockedCells="1"/>
  <mergeCells count="381">
    <mergeCell ref="I1:N1"/>
    <mergeCell ref="D2:N2"/>
    <mergeCell ref="D3:N3"/>
    <mergeCell ref="D5:N5"/>
    <mergeCell ref="A7:N7"/>
    <mergeCell ref="A8:N8"/>
    <mergeCell ref="M9:N9"/>
    <mergeCell ref="A10:C13"/>
    <mergeCell ref="D10:H10"/>
    <mergeCell ref="I10:J12"/>
    <mergeCell ref="K10:N10"/>
    <mergeCell ref="D11:D13"/>
    <mergeCell ref="E11:E13"/>
    <mergeCell ref="F11:F13"/>
    <mergeCell ref="G11:G13"/>
    <mergeCell ref="H11:H13"/>
    <mergeCell ref="K11:L12"/>
    <mergeCell ref="M11:N12"/>
    <mergeCell ref="A14:C14"/>
    <mergeCell ref="A15:C15"/>
    <mergeCell ref="A16:C16"/>
    <mergeCell ref="A17:C17"/>
    <mergeCell ref="A18:A20"/>
    <mergeCell ref="B18:C18"/>
    <mergeCell ref="D18:D20"/>
    <mergeCell ref="E18:E20"/>
    <mergeCell ref="F18:F20"/>
    <mergeCell ref="B19:C19"/>
    <mergeCell ref="B20:C20"/>
    <mergeCell ref="A21:C21"/>
    <mergeCell ref="A22:C22"/>
    <mergeCell ref="A23:A24"/>
    <mergeCell ref="B23:C23"/>
    <mergeCell ref="D23:D24"/>
    <mergeCell ref="E23:E24"/>
    <mergeCell ref="F23:F24"/>
    <mergeCell ref="B24:C24"/>
    <mergeCell ref="A25:C25"/>
    <mergeCell ref="A26:A27"/>
    <mergeCell ref="B26:C26"/>
    <mergeCell ref="D26:D27"/>
    <mergeCell ref="E26:E27"/>
    <mergeCell ref="F26:F27"/>
    <mergeCell ref="B27:C27"/>
    <mergeCell ref="A28:C28"/>
    <mergeCell ref="A29:C29"/>
    <mergeCell ref="A30:A37"/>
    <mergeCell ref="B30:C30"/>
    <mergeCell ref="D30:D33"/>
    <mergeCell ref="E30:E33"/>
    <mergeCell ref="F30:F33"/>
    <mergeCell ref="H30:H33"/>
    <mergeCell ref="B31:C31"/>
    <mergeCell ref="B32:C32"/>
    <mergeCell ref="B33:C33"/>
    <mergeCell ref="B34:C34"/>
    <mergeCell ref="B35:C35"/>
    <mergeCell ref="D35:D36"/>
    <mergeCell ref="E35:E36"/>
    <mergeCell ref="F35:F36"/>
    <mergeCell ref="B36:C36"/>
    <mergeCell ref="B37:C37"/>
    <mergeCell ref="A39:C39"/>
    <mergeCell ref="A40:C40"/>
    <mergeCell ref="A41:C41"/>
    <mergeCell ref="A42:C42"/>
    <mergeCell ref="A43:A46"/>
    <mergeCell ref="B43:C43"/>
    <mergeCell ref="D43:D46"/>
    <mergeCell ref="E43:E46"/>
    <mergeCell ref="F43:F46"/>
    <mergeCell ref="G43:G46"/>
    <mergeCell ref="H43:H46"/>
    <mergeCell ref="B44:C44"/>
    <mergeCell ref="B45:C45"/>
    <mergeCell ref="B46:C46"/>
    <mergeCell ref="A47:C47"/>
    <mergeCell ref="A48:A49"/>
    <mergeCell ref="B48:C48"/>
    <mergeCell ref="D48:D49"/>
    <mergeCell ref="E48:E49"/>
    <mergeCell ref="F48:F49"/>
    <mergeCell ref="B49:C49"/>
    <mergeCell ref="A52:C52"/>
    <mergeCell ref="A53:C53"/>
    <mergeCell ref="A54:C54"/>
    <mergeCell ref="A55:A67"/>
    <mergeCell ref="B55:C55"/>
    <mergeCell ref="B56:C56"/>
    <mergeCell ref="B57:C57"/>
    <mergeCell ref="B58:C58"/>
    <mergeCell ref="B59:C59"/>
    <mergeCell ref="B60:C60"/>
    <mergeCell ref="D60:D61"/>
    <mergeCell ref="E60:E61"/>
    <mergeCell ref="F60:F61"/>
    <mergeCell ref="B61:C61"/>
    <mergeCell ref="B62:C62"/>
    <mergeCell ref="B63:C63"/>
    <mergeCell ref="B64:C64"/>
    <mergeCell ref="D64:D65"/>
    <mergeCell ref="E64:E65"/>
    <mergeCell ref="F64:F65"/>
    <mergeCell ref="H64:H65"/>
    <mergeCell ref="B65:C65"/>
    <mergeCell ref="B66:C66"/>
    <mergeCell ref="B67:C67"/>
    <mergeCell ref="A68:C68"/>
    <mergeCell ref="B69:C69"/>
    <mergeCell ref="A70:C70"/>
    <mergeCell ref="A71:A84"/>
    <mergeCell ref="B71:C71"/>
    <mergeCell ref="B72:C72"/>
    <mergeCell ref="D72:D73"/>
    <mergeCell ref="E72:E73"/>
    <mergeCell ref="F72:F73"/>
    <mergeCell ref="G72:G73"/>
    <mergeCell ref="H72:H73"/>
    <mergeCell ref="B73:C73"/>
    <mergeCell ref="B74:C74"/>
    <mergeCell ref="B75:C75"/>
    <mergeCell ref="D75:D77"/>
    <mergeCell ref="E75:E77"/>
    <mergeCell ref="F75:F77"/>
    <mergeCell ref="G75:G77"/>
    <mergeCell ref="H75:H77"/>
    <mergeCell ref="B76:C76"/>
    <mergeCell ref="B77:C77"/>
    <mergeCell ref="B78:C78"/>
    <mergeCell ref="B79:C79"/>
    <mergeCell ref="B80:C80"/>
    <mergeCell ref="B81:C81"/>
    <mergeCell ref="B82:C82"/>
    <mergeCell ref="B83:C83"/>
    <mergeCell ref="D83:D84"/>
    <mergeCell ref="E83:E84"/>
    <mergeCell ref="F83:F84"/>
    <mergeCell ref="G83:G84"/>
    <mergeCell ref="H83:H84"/>
    <mergeCell ref="B84:C84"/>
    <mergeCell ref="A85:C85"/>
    <mergeCell ref="A86:A87"/>
    <mergeCell ref="B86:C86"/>
    <mergeCell ref="B87:C87"/>
    <mergeCell ref="A90:C90"/>
    <mergeCell ref="A91:C91"/>
    <mergeCell ref="A92:A95"/>
    <mergeCell ref="B92:C92"/>
    <mergeCell ref="B93:C93"/>
    <mergeCell ref="B94:C94"/>
    <mergeCell ref="B95:C95"/>
    <mergeCell ref="A96:A109"/>
    <mergeCell ref="B96:C96"/>
    <mergeCell ref="D96:D107"/>
    <mergeCell ref="E96:E107"/>
    <mergeCell ref="F96:F107"/>
    <mergeCell ref="G96:G107"/>
    <mergeCell ref="H96:H107"/>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A110:C110"/>
    <mergeCell ref="A111:A152"/>
    <mergeCell ref="B111:C111"/>
    <mergeCell ref="B112:C112"/>
    <mergeCell ref="D112:D114"/>
    <mergeCell ref="E112:E114"/>
    <mergeCell ref="F112:F114"/>
    <mergeCell ref="B113:C113"/>
    <mergeCell ref="B114:C114"/>
    <mergeCell ref="B115:C115"/>
    <mergeCell ref="B116:C116"/>
    <mergeCell ref="D116:D118"/>
    <mergeCell ref="E116:E118"/>
    <mergeCell ref="F116:F118"/>
    <mergeCell ref="B117:C117"/>
    <mergeCell ref="B118:C118"/>
    <mergeCell ref="B119:C119"/>
    <mergeCell ref="B120:C120"/>
    <mergeCell ref="D120:D122"/>
    <mergeCell ref="E120:E122"/>
    <mergeCell ref="F120:F122"/>
    <mergeCell ref="B121:C121"/>
    <mergeCell ref="B122:C122"/>
    <mergeCell ref="B123:C123"/>
    <mergeCell ref="B124:C124"/>
    <mergeCell ref="D124:D126"/>
    <mergeCell ref="E124:E126"/>
    <mergeCell ref="F124:F126"/>
    <mergeCell ref="B125:C125"/>
    <mergeCell ref="B126:C126"/>
    <mergeCell ref="B127:C127"/>
    <mergeCell ref="B128:C128"/>
    <mergeCell ref="D128:D130"/>
    <mergeCell ref="E128:E130"/>
    <mergeCell ref="F128:F130"/>
    <mergeCell ref="B129:C129"/>
    <mergeCell ref="B130:C130"/>
    <mergeCell ref="B131:C131"/>
    <mergeCell ref="B132:C132"/>
    <mergeCell ref="D132:D134"/>
    <mergeCell ref="E132:E134"/>
    <mergeCell ref="F132:F134"/>
    <mergeCell ref="B133:C133"/>
    <mergeCell ref="B134:C134"/>
    <mergeCell ref="B135:C135"/>
    <mergeCell ref="B136:C136"/>
    <mergeCell ref="D136:D138"/>
    <mergeCell ref="E136:E138"/>
    <mergeCell ref="F136:F138"/>
    <mergeCell ref="B137:C137"/>
    <mergeCell ref="B138:C138"/>
    <mergeCell ref="B139:C139"/>
    <mergeCell ref="B140:C140"/>
    <mergeCell ref="D140:D142"/>
    <mergeCell ref="E140:E142"/>
    <mergeCell ref="F140:F142"/>
    <mergeCell ref="B141:C141"/>
    <mergeCell ref="B142:C142"/>
    <mergeCell ref="B143:C143"/>
    <mergeCell ref="B144:C144"/>
    <mergeCell ref="D144:D146"/>
    <mergeCell ref="E144:E146"/>
    <mergeCell ref="F144:F146"/>
    <mergeCell ref="B145:C145"/>
    <mergeCell ref="B146:C146"/>
    <mergeCell ref="B147:C147"/>
    <mergeCell ref="B148:C148"/>
    <mergeCell ref="D148:D150"/>
    <mergeCell ref="E148:E150"/>
    <mergeCell ref="F148:F150"/>
    <mergeCell ref="B149:C149"/>
    <mergeCell ref="B150:C150"/>
    <mergeCell ref="B151:C151"/>
    <mergeCell ref="B152:C152"/>
    <mergeCell ref="A153:C153"/>
    <mergeCell ref="A156:A163"/>
    <mergeCell ref="B156:C156"/>
    <mergeCell ref="D156:D159"/>
    <mergeCell ref="E156:E159"/>
    <mergeCell ref="F156:F159"/>
    <mergeCell ref="G156:G159"/>
    <mergeCell ref="H156:H159"/>
    <mergeCell ref="B157:C157"/>
    <mergeCell ref="B158:C158"/>
    <mergeCell ref="B159:C159"/>
    <mergeCell ref="B160:C160"/>
    <mergeCell ref="D160:D161"/>
    <mergeCell ref="E160:E161"/>
    <mergeCell ref="F160:F161"/>
    <mergeCell ref="G160:G161"/>
    <mergeCell ref="H160:H161"/>
    <mergeCell ref="B161:C161"/>
    <mergeCell ref="B162:C162"/>
    <mergeCell ref="B163:C163"/>
    <mergeCell ref="A164:C164"/>
    <mergeCell ref="A165:A171"/>
    <mergeCell ref="B165:C165"/>
    <mergeCell ref="B166:B167"/>
    <mergeCell ref="D166:D167"/>
    <mergeCell ref="E166:E167"/>
    <mergeCell ref="F166:F167"/>
    <mergeCell ref="G166:G167"/>
    <mergeCell ref="H166:H167"/>
    <mergeCell ref="B168:C168"/>
    <mergeCell ref="B169:B170"/>
    <mergeCell ref="D169:D170"/>
    <mergeCell ref="E169:E170"/>
    <mergeCell ref="F169:F170"/>
    <mergeCell ref="G169:G170"/>
    <mergeCell ref="H169:H170"/>
    <mergeCell ref="B171:C171"/>
    <mergeCell ref="A172:C172"/>
    <mergeCell ref="A173:A177"/>
    <mergeCell ref="B173:C173"/>
    <mergeCell ref="D173:D175"/>
    <mergeCell ref="E173:E175"/>
    <mergeCell ref="F173:F175"/>
    <mergeCell ref="B174:C174"/>
    <mergeCell ref="B175:C175"/>
    <mergeCell ref="B176:C176"/>
    <mergeCell ref="B177:C177"/>
    <mergeCell ref="A178:C178"/>
    <mergeCell ref="A180:C180"/>
    <mergeCell ref="A181:C181"/>
    <mergeCell ref="A182:C182"/>
    <mergeCell ref="A183:A190"/>
    <mergeCell ref="B183:C183"/>
    <mergeCell ref="D183:D190"/>
    <mergeCell ref="E183:E190"/>
    <mergeCell ref="F183:F190"/>
    <mergeCell ref="G183:G184"/>
    <mergeCell ref="H183:H184"/>
    <mergeCell ref="B184:C184"/>
    <mergeCell ref="B185:C185"/>
    <mergeCell ref="B186:C186"/>
    <mergeCell ref="G186:G187"/>
    <mergeCell ref="H186:H187"/>
    <mergeCell ref="B187:C187"/>
    <mergeCell ref="B188:C188"/>
    <mergeCell ref="B189:C189"/>
    <mergeCell ref="B190:C190"/>
    <mergeCell ref="A191:C191"/>
    <mergeCell ref="B192:C192"/>
    <mergeCell ref="A194:C194"/>
    <mergeCell ref="A195:C195"/>
    <mergeCell ref="A196:C196"/>
    <mergeCell ref="A197:A202"/>
    <mergeCell ref="B197:C197"/>
    <mergeCell ref="B198:C198"/>
    <mergeCell ref="D198:D201"/>
    <mergeCell ref="G198:G201"/>
    <mergeCell ref="H198:H201"/>
    <mergeCell ref="B199:C199"/>
    <mergeCell ref="B200:C200"/>
    <mergeCell ref="B201:C201"/>
    <mergeCell ref="B202:C202"/>
    <mergeCell ref="A203:C203"/>
    <mergeCell ref="A204:A205"/>
    <mergeCell ref="B204:C204"/>
    <mergeCell ref="D204:D205"/>
    <mergeCell ref="E204:E205"/>
    <mergeCell ref="F204:F205"/>
    <mergeCell ref="B205:C205"/>
    <mergeCell ref="A208:C208"/>
    <mergeCell ref="A209:C209"/>
    <mergeCell ref="A210:C210"/>
    <mergeCell ref="A211:A212"/>
    <mergeCell ref="B211:C211"/>
    <mergeCell ref="D211:D212"/>
    <mergeCell ref="E211:E212"/>
    <mergeCell ref="F211:F212"/>
    <mergeCell ref="B212:C212"/>
    <mergeCell ref="A213:C213"/>
    <mergeCell ref="A214:A218"/>
    <mergeCell ref="B214:C215"/>
    <mergeCell ref="D214:D215"/>
    <mergeCell ref="E214:E215"/>
    <mergeCell ref="F214:F215"/>
    <mergeCell ref="B216:C216"/>
    <mergeCell ref="B217:C217"/>
    <mergeCell ref="B218:C218"/>
    <mergeCell ref="A219:C219"/>
    <mergeCell ref="A220:A229"/>
    <mergeCell ref="B220:C220"/>
    <mergeCell ref="B221:C221"/>
    <mergeCell ref="B222:C222"/>
    <mergeCell ref="B223:C223"/>
    <mergeCell ref="B224:C224"/>
    <mergeCell ref="D224:D226"/>
    <mergeCell ref="E224:E226"/>
    <mergeCell ref="F224:F226"/>
    <mergeCell ref="B225:C225"/>
    <mergeCell ref="B226:C226"/>
    <mergeCell ref="B227:C227"/>
    <mergeCell ref="B228:C228"/>
    <mergeCell ref="B229:C229"/>
    <mergeCell ref="A230:C230"/>
    <mergeCell ref="B231:C231"/>
    <mergeCell ref="A233:C233"/>
    <mergeCell ref="A234:C234"/>
    <mergeCell ref="A235:C235"/>
    <mergeCell ref="B236:C236"/>
    <mergeCell ref="A237:C237"/>
    <mergeCell ref="A238:C238"/>
    <mergeCell ref="A239:C239"/>
    <mergeCell ref="B240:C240"/>
    <mergeCell ref="A241:C241"/>
    <mergeCell ref="A242:C242"/>
    <mergeCell ref="A243:C243"/>
    <mergeCell ref="A244:C244"/>
  </mergeCells>
  <printOptions/>
  <pageMargins left="0.5902777777777778" right="0" top="0.19652777777777777" bottom="0.196527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Лидия Савушкина</cp:lastModifiedBy>
  <cp:lastPrinted>2011-12-23T07:45:21Z</cp:lastPrinted>
  <dcterms:created xsi:type="dcterms:W3CDTF">2007-08-05T11:42:44Z</dcterms:created>
  <dcterms:modified xsi:type="dcterms:W3CDTF">2012-01-19T04:46:33Z</dcterms:modified>
  <cp:category/>
  <cp:version/>
  <cp:contentType/>
  <cp:contentStatus/>
  <cp:revision>1</cp:revision>
</cp:coreProperties>
</file>