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0"/>
  </bookViews>
  <sheets>
    <sheet name="Прил 2 (дох) 2013год" sheetId="1" r:id="rId1"/>
    <sheet name="Прил 4 (расх) 2013 год " sheetId="2" r:id="rId2"/>
  </sheets>
  <definedNames>
    <definedName name="_xlnm.Print_Titles" localSheetId="0">'Прил 2 (дох) 2013год'!$9:$9</definedName>
    <definedName name="_xlnm.Print_Titles" localSheetId="1">'Прил 4 (расх) 2013 год '!$9:$10</definedName>
  </definedNames>
  <calcPr fullCalcOnLoad="1"/>
</workbook>
</file>

<file path=xl/sharedStrings.xml><?xml version="1.0" encoding="utf-8"?>
<sst xmlns="http://schemas.openxmlformats.org/spreadsheetml/2006/main" count="1509" uniqueCount="665">
  <si>
    <t xml:space="preserve">На составление (изменение и дополнение) списков кандидатов присяжных заседателей </t>
  </si>
  <si>
    <t xml:space="preserve">На выплату единовременных пособий при всех формах устройства детей, лишённых родительского попечения, в семью </t>
  </si>
  <si>
    <t xml:space="preserve">Классное руководство        </t>
  </si>
  <si>
    <t xml:space="preserve">На выполнение передаваемых полномочй субъектов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</si>
  <si>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</si>
  <si>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</si>
  <si>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</si>
  <si>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</si>
  <si>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</si>
  <si>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</si>
  <si>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</si>
  <si>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</si>
  <si>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</si>
  <si>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На выплату компенсации части родительской платы за содержание ребёнка в муниципальных дошкольных учреждениях </t>
    </r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</si>
  <si>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</si>
  <si>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</si>
  <si>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>Удельный вес (в объёме налоговых и неналоговых доходов)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</si>
  <si>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</si>
  <si>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</si>
  <si>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</si>
  <si>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</si>
  <si>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</si>
  <si>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</si>
  <si>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</si>
  <si>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</si>
  <si>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</si>
  <si>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</si>
  <si>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 xml:space="preserve"> Судебная система (составление (изменение и дополнение) списков кандидатов в присяжные заседатели)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</si>
  <si>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</si>
  <si>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</si>
  <si>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</si>
  <si>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</si>
  <si>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</si>
  <si>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</si>
  <si>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</si>
  <si>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>Гор.цел.программа"Обеспечение жильём молодых семей"                                на 2011-2015 годы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</si>
  <si>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</si>
  <si>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</si>
  <si>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</si>
  <si>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r>
      <t xml:space="preserve">795 01 </t>
    </r>
    <r>
      <rPr>
        <b/>
        <sz val="8"/>
        <rFont val="Times New Roman"/>
        <family val="1"/>
      </rPr>
      <t>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</si>
  <si>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</si>
  <si>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</si>
  <si>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</si>
  <si>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 xml:space="preserve">795 00 </t>
    </r>
    <r>
      <rPr>
        <b/>
        <sz val="8"/>
        <rFont val="Times New Roman"/>
        <family val="1"/>
      </rPr>
      <t>15</t>
    </r>
  </si>
  <si>
    <t>Доходы от компенсации затрат государства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</si>
  <si>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</si>
  <si>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</si>
  <si>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</si>
  <si>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</si>
  <si>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</si>
  <si>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</si>
  <si>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</si>
  <si>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</si>
  <si>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</si>
  <si>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</si>
  <si>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</si>
  <si>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</si>
  <si>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</si>
  <si>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</si>
  <si>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</si>
  <si>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</si>
  <si>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</si>
  <si>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>-ремонт улично-дорожной сети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</si>
  <si>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</si>
  <si>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</si>
  <si>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</si>
  <si>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</si>
  <si>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t xml:space="preserve">  от 20 декабря  2012 года № 543 - МПА</t>
  </si>
  <si>
    <t xml:space="preserve">  от 20 декабря 2012 года № 543 - МПА</t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</si>
  <si>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</si>
  <si>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</si>
  <si>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</si>
  <si>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</si>
  <si>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         - наказы избирателей депутатам областного Совета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</si>
  <si>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</si>
  <si>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</si>
  <si>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</si>
  <si>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</si>
  <si>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</si>
  <si>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</si>
  <si>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</si>
  <si>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04 0002 120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</si>
  <si>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</si>
  <si>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</si>
  <si>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</si>
  <si>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</si>
  <si>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</si>
  <si>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</si>
  <si>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</si>
  <si>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</si>
  <si>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</si>
  <si>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</si>
  <si>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</si>
  <si>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</si>
  <si>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</si>
  <si>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</si>
  <si>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</si>
  <si>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</si>
  <si>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</si>
  <si>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</si>
  <si>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</si>
  <si>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</si>
  <si>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</si>
  <si>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</si>
  <si>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</si>
  <si>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</si>
  <si>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</si>
  <si>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</si>
  <si>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</si>
  <si>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</si>
  <si>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</si>
  <si>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</si>
  <si>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</si>
  <si>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</si>
  <si>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</si>
  <si>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</si>
  <si>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</si>
  <si>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</si>
  <si>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</si>
  <si>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</si>
  <si>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</si>
  <si>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</si>
  <si>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</si>
  <si>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</si>
  <si>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</si>
  <si>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</si>
  <si>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</si>
  <si>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</si>
  <si>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</si>
  <si>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</si>
  <si>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</si>
  <si>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</si>
  <si>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</si>
  <si>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</si>
  <si>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</si>
  <si>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</si>
  <si>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</si>
  <si>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</si>
  <si>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</si>
  <si>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</si>
  <si>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</si>
  <si>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</si>
  <si>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</si>
  <si>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</si>
  <si>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</si>
  <si>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</si>
  <si>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</si>
  <si>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</si>
  <si>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</si>
  <si>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</si>
  <si>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</si>
  <si>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</si>
  <si>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</si>
  <si>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</si>
  <si>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</si>
  <si>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</si>
  <si>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</si>
  <si>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</si>
  <si>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</si>
  <si>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420 00 00</t>
  </si>
  <si>
    <t>в т.ч.: - на содержание и обеспечение деятельности учреждения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</si>
  <si>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</si>
  <si>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</si>
  <si>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</si>
  <si>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</si>
  <si>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</si>
  <si>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</si>
  <si>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</si>
  <si>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</si>
  <si>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</si>
  <si>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</si>
  <si>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</si>
  <si>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</si>
  <si>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</si>
  <si>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</si>
  <si>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</si>
  <si>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</si>
  <si>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</si>
  <si>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</si>
  <si>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</si>
  <si>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</si>
  <si>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</si>
  <si>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</si>
  <si>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</si>
  <si>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</si>
  <si>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</si>
  <si>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</si>
  <si>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</si>
  <si>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Доходы от сдачи в аренду имущества,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</si>
  <si>
    <t>521 59 01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</si>
  <si>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</si>
  <si>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</si>
  <si>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</si>
  <si>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</si>
  <si>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</si>
  <si>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</si>
  <si>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</si>
  <si>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</si>
  <si>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</si>
  <si>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</si>
  <si>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</si>
  <si>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</si>
  <si>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</si>
  <si>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</si>
  <si>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</si>
  <si>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</si>
  <si>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>МБОУ "Центр психолого-медико-социального сопровождения"  (всего)</t>
  </si>
  <si>
    <t>435 9 00</t>
  </si>
  <si>
    <t>на выполнение муниципального задания</t>
  </si>
  <si>
    <t>Субсидия учреждениям культуры на выполнение муниципального задания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</si>
  <si>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</si>
  <si>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</si>
  <si>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t>Субсидия учреждениям культуры на иные цели (всего)</t>
  </si>
  <si>
    <r>
      <t xml:space="preserve">795 00 </t>
    </r>
    <r>
      <rPr>
        <b/>
        <sz val="8"/>
        <rFont val="Times New Roman"/>
        <family val="1"/>
      </rPr>
      <t>11</t>
    </r>
  </si>
  <si>
    <r>
      <t xml:space="preserve">795 00 </t>
    </r>
    <r>
      <rPr>
        <b/>
        <sz val="8"/>
        <rFont val="Times New Roman"/>
        <family val="1"/>
      </rPr>
      <t>07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</si>
  <si>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</si>
  <si>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</si>
  <si>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</si>
  <si>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</si>
  <si>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</si>
  <si>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</si>
  <si>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</si>
  <si>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</si>
  <si>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</si>
  <si>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</si>
  <si>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</si>
  <si>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</si>
  <si>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</si>
  <si>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</si>
  <si>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</si>
  <si>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</si>
  <si>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</si>
  <si>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</si>
  <si>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</si>
  <si>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</si>
  <si>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</si>
  <si>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</si>
  <si>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</si>
  <si>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</si>
  <si>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</si>
  <si>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</si>
  <si>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</si>
  <si>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</si>
  <si>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</si>
  <si>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</si>
  <si>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</si>
  <si>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</si>
  <si>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</si>
  <si>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</si>
  <si>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</si>
  <si>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</si>
  <si>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435 99 00</t>
  </si>
  <si>
    <t>440 99 00</t>
  </si>
  <si>
    <t>441 99 00</t>
  </si>
  <si>
    <t>442 99 00</t>
  </si>
  <si>
    <t>453 99 00</t>
  </si>
  <si>
    <t xml:space="preserve">090 02 00 </t>
  </si>
  <si>
    <t>092 03 00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</si>
  <si>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</si>
  <si>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</si>
  <si>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</si>
  <si>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</si>
  <si>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</si>
  <si>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</si>
  <si>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</si>
  <si>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</si>
  <si>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</si>
  <si>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</si>
  <si>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</si>
  <si>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</si>
  <si>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</si>
  <si>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</si>
  <si>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</si>
  <si>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</si>
  <si>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 xml:space="preserve">                 - на методическую литературу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</si>
  <si>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</si>
  <si>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</si>
  <si>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</si>
  <si>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</si>
  <si>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</si>
  <si>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</si>
  <si>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</si>
  <si>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</si>
  <si>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</si>
  <si>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</si>
  <si>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</si>
  <si>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</si>
  <si>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</si>
  <si>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</si>
  <si>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</si>
  <si>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</si>
  <si>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</si>
  <si>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</si>
  <si>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</si>
  <si>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</si>
  <si>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 xml:space="preserve">Муниципальные пенсии и доплаты 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</si>
  <si>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</si>
  <si>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</si>
  <si>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</si>
  <si>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</si>
  <si>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</si>
  <si>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</si>
  <si>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</si>
  <si>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</si>
  <si>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</si>
  <si>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</si>
  <si>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</si>
  <si>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</si>
  <si>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</si>
  <si>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</si>
  <si>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</si>
  <si>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</si>
  <si>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</si>
  <si>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</si>
  <si>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</si>
  <si>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</si>
  <si>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</si>
  <si>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</si>
  <si>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</si>
  <si>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</si>
  <si>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</si>
  <si>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</si>
  <si>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</si>
  <si>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</si>
  <si>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</si>
  <si>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</si>
  <si>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</si>
  <si>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</si>
  <si>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</si>
  <si>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</si>
  <si>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</si>
  <si>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</si>
  <si>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</si>
  <si>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</si>
  <si>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</si>
  <si>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</si>
  <si>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</si>
  <si>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</si>
  <si>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</si>
  <si>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Субсидия учреждениям дополнительного образования детей на выполнение муниципального задания (всего)</t>
  </si>
  <si>
    <t>Всего по учреждениям дополнительного образования детей</t>
  </si>
  <si>
    <t>Субсидия учреждениям дополнительного образования детей на иные цели (всего)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</si>
  <si>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</si>
  <si>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</si>
  <si>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</si>
  <si>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</si>
  <si>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</si>
  <si>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</si>
  <si>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</si>
  <si>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</si>
  <si>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</si>
  <si>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</si>
  <si>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</si>
  <si>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</si>
  <si>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</si>
  <si>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</si>
  <si>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</si>
  <si>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</si>
  <si>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</si>
  <si>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</si>
  <si>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</si>
  <si>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</si>
  <si>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</si>
  <si>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</si>
  <si>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</si>
  <si>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</si>
  <si>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</si>
  <si>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>"О бюджете города Мценска на 2013 год и на плановый период 2014 и 2015 годов"</t>
  </si>
  <si>
    <t>Распределение бюджетных ассигнований в бюджете города Мценска на 2013 год</t>
  </si>
  <si>
    <t xml:space="preserve">  на 2013 год 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</si>
  <si>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</si>
  <si>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</si>
  <si>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</si>
  <si>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</si>
  <si>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</si>
  <si>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</si>
  <si>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</si>
  <si>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</si>
  <si>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</si>
  <si>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</si>
  <si>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</si>
  <si>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</si>
  <si>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</si>
  <si>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</si>
  <si>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за счёт собственных средств</t>
  </si>
  <si>
    <t>за счёт федеральных и областных средств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</si>
  <si>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</si>
  <si>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</si>
  <si>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</si>
  <si>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</si>
  <si>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</si>
  <si>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</si>
  <si>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</si>
  <si>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</si>
  <si>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</si>
  <si>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</si>
  <si>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</si>
  <si>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</si>
  <si>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</si>
  <si>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</si>
  <si>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</si>
  <si>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</si>
  <si>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</si>
  <si>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</si>
  <si>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</si>
  <si>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</si>
  <si>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</si>
  <si>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</si>
  <si>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</si>
  <si>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</si>
  <si>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</si>
  <si>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</si>
  <si>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</si>
  <si>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</si>
  <si>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</si>
  <si>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</si>
  <si>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</si>
  <si>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</si>
  <si>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</si>
  <si>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</si>
  <si>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</si>
  <si>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</si>
  <si>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</si>
  <si>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</si>
  <si>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</si>
  <si>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</si>
  <si>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</si>
  <si>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</si>
  <si>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</si>
  <si>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</si>
  <si>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</si>
  <si>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</si>
  <si>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</si>
  <si>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</si>
  <si>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</si>
  <si>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</si>
  <si>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</si>
  <si>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</si>
  <si>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</si>
  <si>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</si>
  <si>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</si>
  <si>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</si>
  <si>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</si>
  <si>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</si>
  <si>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</si>
  <si>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</si>
  <si>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</si>
  <si>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</si>
  <si>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</si>
  <si>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</si>
  <si>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</si>
  <si>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</si>
  <si>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</si>
  <si>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</si>
  <si>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</si>
  <si>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</si>
  <si>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</si>
  <si>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</si>
  <si>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</si>
  <si>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</si>
  <si>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</si>
  <si>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 xml:space="preserve">в том числе: </t>
  </si>
  <si>
    <t>Субсидия учреждениям дошкольного образования на выполнение муниципального задания (всего)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</si>
  <si>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</si>
  <si>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</si>
  <si>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Субсидия общеобразовательным учреждениям  на выполнение муниципального задания (всего)</t>
  </si>
  <si>
    <t>На возмещение затрат по питанию учащихся (ЦС 421 99 00 и 670 00 00)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</si>
  <si>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</si>
  <si>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</si>
  <si>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По предложениям избирателей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</si>
  <si>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</si>
  <si>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</si>
  <si>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</si>
  <si>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</si>
  <si>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</si>
  <si>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</si>
  <si>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</si>
  <si>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</si>
  <si>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</si>
  <si>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</si>
  <si>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</si>
  <si>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</si>
  <si>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Дотации бюджетам субъектов Российской Федерации и муниципальных образований</t>
  </si>
  <si>
    <t>Бюджетные поступления от других бюджетов бюджетной системы Российской Федерации</t>
  </si>
  <si>
    <t xml:space="preserve"> - 1 -</t>
  </si>
  <si>
    <t>795 00 00</t>
  </si>
  <si>
    <t xml:space="preserve"> - 2 -</t>
  </si>
  <si>
    <t xml:space="preserve"> - 3 -</t>
  </si>
  <si>
    <t xml:space="preserve"> - 4  - </t>
  </si>
  <si>
    <t xml:space="preserve"> - 5 -</t>
  </si>
  <si>
    <t xml:space="preserve"> - 6 -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</si>
  <si>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</si>
  <si>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</si>
  <si>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</si>
  <si>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</si>
  <si>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</si>
  <si>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</si>
  <si>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Бюджет на 2013 год</t>
  </si>
  <si>
    <t>(тыс.руб)</t>
  </si>
  <si>
    <t>Приложение 4</t>
  </si>
  <si>
    <t>Бюджет на 2013 год  (всего)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</si>
  <si>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</si>
  <si>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</si>
  <si>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</si>
  <si>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</si>
  <si>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>МБОУДОД "Мценская детская художественная школа"</t>
  </si>
  <si>
    <t>МБУ "Централизованная библиотечная система"</t>
  </si>
  <si>
    <t xml:space="preserve">000 01 05 00 00 00 0000 600 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</si>
  <si>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</si>
  <si>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</si>
  <si>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</si>
  <si>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</si>
  <si>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</si>
  <si>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</si>
  <si>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 xml:space="preserve"> к решению Мценского городского Совета народных депутатов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</si>
  <si>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</si>
  <si>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</si>
  <si>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</si>
  <si>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</si>
  <si>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</si>
  <si>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Приложение 2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</si>
  <si>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</si>
  <si>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</si>
  <si>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</si>
  <si>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>"Обеспечение мероприятий по капитальному ремонту многоквартирных домов и переселение граждан из аварийного жилищного фонда" -всего</t>
  </si>
  <si>
    <t xml:space="preserve">-Вознаграждение приёмному родителю </t>
  </si>
  <si>
    <t xml:space="preserve">000 01 03 00 00 00 0000 000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</si>
  <si>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</si>
  <si>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</si>
  <si>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</si>
  <si>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 xml:space="preserve">892 01 03 00 00 04 0000 710 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</si>
  <si>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</si>
  <si>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</si>
  <si>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</si>
  <si>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</si>
  <si>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</si>
  <si>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</si>
  <si>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</si>
  <si>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</si>
  <si>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</si>
  <si>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</si>
  <si>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</si>
  <si>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</si>
  <si>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</si>
  <si>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</si>
  <si>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</si>
  <si>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</si>
  <si>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</si>
  <si>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</si>
  <si>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</si>
  <si>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</si>
  <si>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</si>
  <si>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</si>
  <si>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</si>
  <si>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</si>
  <si>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892 01 03 00 00 04 0000 810 </t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</si>
  <si>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</si>
  <si>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</si>
  <si>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</si>
  <si>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</si>
  <si>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Прогнозируемое поступление доходов в бюджет города Мценска 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</si>
  <si>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</si>
  <si>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</si>
  <si>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</si>
  <si>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</si>
  <si>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 xml:space="preserve">000 01 06 00 00 00 0000 000 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</si>
  <si>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</si>
  <si>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</si>
  <si>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</si>
  <si>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</si>
  <si>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</si>
  <si>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</si>
  <si>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Муниципальная целевая программа "Развитие сети дошкольных образовательных учреждений города Мценска на 2012-2016 годы"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</si>
  <si>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</si>
  <si>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</si>
  <si>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</si>
  <si>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</si>
  <si>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</si>
  <si>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</si>
  <si>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на иные цели </t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</si>
  <si>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</si>
  <si>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</si>
  <si>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</si>
  <si>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</si>
  <si>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</si>
  <si>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энергетическое обследование</t>
  </si>
  <si>
    <t xml:space="preserve"> - на поэтапное введение отраслевой системы оплаты труда работников муниципальных учреждений культуры</t>
  </si>
  <si>
    <t xml:space="preserve"> - из резервного фонда Правительства Орловской области      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</si>
  <si>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(благоустройство воинских захоронений и памятных знаков)</t>
  </si>
  <si>
    <t xml:space="preserve"> - из резервного фонда Правительства Орловской области                                                              (ремонт кровли дома № 6 , микрорайон "Коммаш")</t>
  </si>
  <si>
    <t xml:space="preserve"> - из резервного фонда Правительства Орловской области                                                                        (ремонт кровли детского сада № 15)</t>
  </si>
  <si>
    <t>Резервный фонд Правительства Орловской области                                                         (ремонт кровли детского сада № 15)</t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</si>
  <si>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</si>
  <si>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</si>
  <si>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Итого:(по ЦС 00204 00 и переданным полномочиям)</t>
  </si>
  <si>
    <t>-строительство дорог</t>
  </si>
  <si>
    <t xml:space="preserve">          - текущий ремонт дорог </t>
  </si>
  <si>
    <t xml:space="preserve">          - строительство дорог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</si>
  <si>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</si>
  <si>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795 00 </t>
    </r>
    <r>
      <rPr>
        <b/>
        <sz val="8"/>
        <rFont val="Times New Roman"/>
        <family val="1"/>
      </rPr>
      <t>02</t>
    </r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</si>
  <si>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</si>
  <si>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</si>
  <si>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</si>
  <si>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</si>
  <si>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</si>
  <si>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03</t>
    </r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</si>
  <si>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</si>
  <si>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</si>
  <si>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</si>
  <si>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</si>
  <si>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</si>
  <si>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</si>
  <si>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</si>
  <si>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</si>
  <si>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</si>
  <si>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</si>
  <si>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</si>
  <si>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</si>
  <si>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</si>
  <si>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</si>
  <si>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</si>
  <si>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</si>
  <si>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</si>
  <si>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</si>
  <si>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</si>
  <si>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</si>
  <si>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</si>
  <si>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</si>
  <si>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</si>
  <si>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</si>
  <si>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</si>
  <si>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</si>
  <si>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</si>
  <si>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в т.ч. - городская 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</si>
  <si>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</si>
  <si>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</si>
  <si>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</si>
  <si>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</si>
  <si>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r>
      <t xml:space="preserve">795 00 </t>
    </r>
    <r>
      <rPr>
        <b/>
        <sz val="8"/>
        <rFont val="Times New Roman"/>
        <family val="1"/>
      </rPr>
      <t>04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</si>
  <si>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</si>
  <si>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Телевидение и радиовещание</t>
  </si>
  <si>
    <t>022</t>
  </si>
  <si>
    <t>в т.ч. - уличное освещение</t>
  </si>
  <si>
    <t xml:space="preserve">892 01 06 01 00 04 0000 630 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</si>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</sst>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ck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49" fontId="17" fillId="6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17" fillId="3" borderId="25" xfId="0" applyNumberFormat="1" applyFont="1" applyFill="1" applyBorder="1" applyAlignment="1" applyProtection="1">
      <alignment vertical="center" wrapText="1"/>
      <protection/>
    </xf>
    <xf numFmtId="49" fontId="17" fillId="3" borderId="26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7" fillId="5" borderId="27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2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2" xfId="0" applyNumberFormat="1" applyFont="1" applyFill="1" applyBorder="1" applyAlignment="1" applyProtection="1">
      <alignment horizontal="center" vertical="center" wrapText="1"/>
      <protection/>
    </xf>
    <xf numFmtId="49" fontId="16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17" fillId="3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6" fillId="3" borderId="25" xfId="0" applyNumberFormat="1" applyFont="1" applyFill="1" applyBorder="1" applyAlignment="1" applyProtection="1">
      <alignment horizontal="center" vertical="center"/>
      <protection/>
    </xf>
    <xf numFmtId="167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37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5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0" borderId="40" xfId="0" applyNumberFormat="1" applyFont="1" applyBorder="1" applyAlignment="1">
      <alignment horizontal="left" vertical="center" wrapText="1"/>
    </xf>
    <xf numFmtId="0" fontId="26" fillId="2" borderId="40" xfId="0" applyFont="1" applyFill="1" applyBorder="1" applyAlignment="1">
      <alignment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9" fillId="6" borderId="41" xfId="0" applyNumberFormat="1" applyFont="1" applyFill="1" applyBorder="1" applyAlignment="1">
      <alignment horizontal="left" vertical="center" wrapText="1"/>
    </xf>
    <xf numFmtId="0" fontId="26" fillId="0" borderId="42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0" fillId="0" borderId="39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right" vertical="center"/>
    </xf>
    <xf numFmtId="49" fontId="10" fillId="3" borderId="44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26" fillId="0" borderId="8" xfId="0" applyFont="1" applyBorder="1" applyAlignment="1">
      <alignment vertical="center" wrapText="1"/>
    </xf>
    <xf numFmtId="0" fontId="26" fillId="0" borderId="4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0" fontId="25" fillId="3" borderId="29" xfId="0" applyNumberFormat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3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8" fontId="25" fillId="3" borderId="29" xfId="0" applyNumberFormat="1" applyFont="1" applyFill="1" applyBorder="1" applyAlignment="1">
      <alignment vertical="center"/>
    </xf>
    <xf numFmtId="168" fontId="25" fillId="3" borderId="46" xfId="0" applyNumberFormat="1" applyFont="1" applyFill="1" applyBorder="1" applyAlignment="1">
      <alignment vertical="center"/>
    </xf>
    <xf numFmtId="10" fontId="25" fillId="0" borderId="47" xfId="0" applyNumberFormat="1" applyFont="1" applyFill="1" applyBorder="1" applyAlignment="1">
      <alignment vertical="center"/>
    </xf>
    <xf numFmtId="10" fontId="25" fillId="0" borderId="48" xfId="0" applyNumberFormat="1" applyFont="1" applyFill="1" applyBorder="1" applyAlignment="1">
      <alignment vertical="center"/>
    </xf>
    <xf numFmtId="0" fontId="19" fillId="6" borderId="4" xfId="0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167" fontId="19" fillId="2" borderId="49" xfId="0" applyNumberFormat="1" applyFont="1" applyFill="1" applyBorder="1" applyAlignment="1">
      <alignment vertical="center"/>
    </xf>
    <xf numFmtId="167" fontId="19" fillId="2" borderId="50" xfId="0" applyNumberFormat="1" applyFont="1" applyFill="1" applyBorder="1" applyAlignment="1">
      <alignment vertical="center"/>
    </xf>
    <xf numFmtId="167" fontId="19" fillId="6" borderId="51" xfId="0" applyNumberFormat="1" applyFont="1" applyFill="1" applyBorder="1" applyAlignment="1">
      <alignment vertical="center"/>
    </xf>
    <xf numFmtId="10" fontId="13" fillId="6" borderId="51" xfId="0" applyNumberFormat="1" applyFont="1" applyFill="1" applyBorder="1" applyAlignment="1">
      <alignment vertical="center"/>
    </xf>
    <xf numFmtId="10" fontId="13" fillId="6" borderId="29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vertical="center"/>
    </xf>
    <xf numFmtId="167" fontId="3" fillId="0" borderId="52" xfId="0" applyNumberFormat="1" applyFont="1" applyFill="1" applyBorder="1" applyAlignment="1">
      <alignment vertical="center"/>
    </xf>
    <xf numFmtId="167" fontId="3" fillId="2" borderId="46" xfId="0" applyNumberFormat="1" applyFont="1" applyFill="1" applyBorder="1" applyAlignment="1">
      <alignment vertical="center"/>
    </xf>
    <xf numFmtId="167" fontId="3" fillId="0" borderId="50" xfId="0" applyNumberFormat="1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horizontal="right" vertical="center"/>
    </xf>
    <xf numFmtId="10" fontId="25" fillId="6" borderId="29" xfId="0" applyNumberFormat="1" applyFont="1" applyFill="1" applyBorder="1" applyAlignment="1">
      <alignment vertical="center"/>
    </xf>
    <xf numFmtId="167" fontId="19" fillId="4" borderId="52" xfId="0" applyNumberFormat="1" applyFont="1" applyFill="1" applyBorder="1" applyAlignment="1">
      <alignment horizontal="right" vertical="center"/>
    </xf>
    <xf numFmtId="167" fontId="3" fillId="2" borderId="50" xfId="0" applyNumberFormat="1" applyFont="1" applyFill="1" applyBorder="1" applyAlignment="1">
      <alignment horizontal="right" vertical="center"/>
    </xf>
    <xf numFmtId="167" fontId="20" fillId="2" borderId="50" xfId="0" applyNumberFormat="1" applyFont="1" applyFill="1" applyBorder="1" applyAlignment="1">
      <alignment horizontal="right" vertical="center"/>
    </xf>
    <xf numFmtId="167" fontId="19" fillId="4" borderId="46" xfId="0" applyNumberFormat="1" applyFont="1" applyFill="1" applyBorder="1" applyAlignment="1">
      <alignment horizontal="right" vertical="center"/>
    </xf>
    <xf numFmtId="167" fontId="19" fillId="6" borderId="51" xfId="0" applyNumberFormat="1" applyFont="1" applyFill="1" applyBorder="1" applyAlignment="1">
      <alignment horizontal="right" vertical="center"/>
    </xf>
    <xf numFmtId="167" fontId="3" fillId="0" borderId="46" xfId="0" applyNumberFormat="1" applyFont="1" applyFill="1" applyBorder="1" applyAlignment="1">
      <alignment vertical="center"/>
    </xf>
    <xf numFmtId="167" fontId="19" fillId="6" borderId="53" xfId="0" applyNumberFormat="1" applyFont="1" applyFill="1" applyBorder="1" applyAlignment="1">
      <alignment vertical="center"/>
    </xf>
    <xf numFmtId="167" fontId="3" fillId="2" borderId="54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horizontal="right" vertical="center"/>
    </xf>
    <xf numFmtId="167" fontId="3" fillId="2" borderId="46" xfId="0" applyNumberFormat="1" applyFont="1" applyFill="1" applyBorder="1" applyAlignment="1">
      <alignment horizontal="right" vertical="center"/>
    </xf>
    <xf numFmtId="167" fontId="3" fillId="2" borderId="49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vertical="center"/>
    </xf>
    <xf numFmtId="167" fontId="3" fillId="7" borderId="46" xfId="0" applyNumberFormat="1" applyFont="1" applyFill="1" applyBorder="1" applyAlignment="1">
      <alignment vertical="center"/>
    </xf>
    <xf numFmtId="167" fontId="19" fillId="3" borderId="56" xfId="0" applyNumberFormat="1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167" fontId="19" fillId="7" borderId="46" xfId="0" applyNumberFormat="1" applyFont="1" applyFill="1" applyBorder="1" applyAlignment="1">
      <alignment vertical="center"/>
    </xf>
    <xf numFmtId="167" fontId="3" fillId="0" borderId="49" xfId="0" applyNumberFormat="1" applyFont="1" applyFill="1" applyBorder="1" applyAlignment="1">
      <alignment vertical="center"/>
    </xf>
    <xf numFmtId="167" fontId="3" fillId="0" borderId="48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7" fontId="3" fillId="0" borderId="5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4" fillId="2" borderId="5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167" fontId="3" fillId="0" borderId="59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167" fontId="3" fillId="0" borderId="48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horizontal="right" vertical="center"/>
    </xf>
    <xf numFmtId="167" fontId="3" fillId="0" borderId="57" xfId="0" applyNumberFormat="1" applyFont="1" applyFill="1" applyBorder="1" applyAlignment="1">
      <alignment horizontal="right" vertical="center"/>
    </xf>
    <xf numFmtId="167" fontId="3" fillId="0" borderId="50" xfId="0" applyNumberFormat="1" applyFont="1" applyFill="1" applyBorder="1" applyAlignment="1">
      <alignment horizontal="right" vertical="center"/>
    </xf>
    <xf numFmtId="167" fontId="3" fillId="2" borderId="55" xfId="0" applyNumberFormat="1" applyFont="1" applyFill="1" applyBorder="1" applyAlignment="1">
      <alignment horizontal="right" vertical="center"/>
    </xf>
    <xf numFmtId="167" fontId="3" fillId="0" borderId="53" xfId="0" applyNumberFormat="1" applyFont="1" applyFill="1" applyBorder="1" applyAlignment="1">
      <alignment vertical="center"/>
    </xf>
    <xf numFmtId="167" fontId="3" fillId="2" borderId="49" xfId="0" applyNumberFormat="1" applyFont="1" applyFill="1" applyBorder="1" applyAlignment="1">
      <alignment vertical="center"/>
    </xf>
    <xf numFmtId="49" fontId="19" fillId="6" borderId="4" xfId="0" applyNumberFormat="1" applyFont="1" applyFill="1" applyBorder="1" applyAlignment="1">
      <alignment vertical="center"/>
    </xf>
    <xf numFmtId="10" fontId="25" fillId="3" borderId="46" xfId="0" applyNumberFormat="1" applyFont="1" applyFill="1" applyBorder="1" applyAlignment="1">
      <alignment vertical="center"/>
    </xf>
    <xf numFmtId="49" fontId="13" fillId="0" borderId="60" xfId="0" applyNumberFormat="1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4" fillId="0" borderId="63" xfId="0" applyNumberFormat="1" applyFont="1" applyFill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 wrapText="1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4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67" fontId="3" fillId="2" borderId="54" xfId="0" applyNumberFormat="1" applyFont="1" applyFill="1" applyBorder="1" applyAlignment="1">
      <alignment horizontal="right" vertical="center"/>
    </xf>
    <xf numFmtId="10" fontId="10" fillId="3" borderId="65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6" xfId="0" applyNumberFormat="1" applyFont="1" applyFill="1" applyBorder="1" applyAlignment="1">
      <alignment vertical="center"/>
    </xf>
    <xf numFmtId="10" fontId="10" fillId="3" borderId="67" xfId="0" applyNumberFormat="1" applyFont="1" applyFill="1" applyBorder="1" applyAlignment="1">
      <alignment vertical="center"/>
    </xf>
    <xf numFmtId="167" fontId="10" fillId="0" borderId="68" xfId="0" applyNumberFormat="1" applyFont="1" applyBorder="1" applyAlignment="1">
      <alignment vertical="center"/>
    </xf>
    <xf numFmtId="167" fontId="10" fillId="0" borderId="69" xfId="0" applyNumberFormat="1" applyFont="1" applyBorder="1" applyAlignment="1">
      <alignment vertical="center"/>
    </xf>
    <xf numFmtId="167" fontId="10" fillId="0" borderId="70" xfId="0" applyNumberFormat="1" applyFont="1" applyBorder="1" applyAlignment="1">
      <alignment vertical="center"/>
    </xf>
    <xf numFmtId="167" fontId="10" fillId="0" borderId="71" xfId="0" applyNumberFormat="1" applyFont="1" applyBorder="1" applyAlignment="1">
      <alignment vertical="center"/>
    </xf>
    <xf numFmtId="167" fontId="10" fillId="0" borderId="72" xfId="0" applyNumberFormat="1" applyFont="1" applyBorder="1" applyAlignment="1">
      <alignment vertical="center"/>
    </xf>
    <xf numFmtId="167" fontId="10" fillId="0" borderId="73" xfId="0" applyNumberFormat="1" applyFont="1" applyBorder="1" applyAlignment="1">
      <alignment vertical="center"/>
    </xf>
    <xf numFmtId="167" fontId="10" fillId="0" borderId="74" xfId="0" applyNumberFormat="1" applyFont="1" applyBorder="1" applyAlignment="1">
      <alignment vertical="center"/>
    </xf>
    <xf numFmtId="167" fontId="10" fillId="5" borderId="71" xfId="0" applyNumberFormat="1" applyFont="1" applyFill="1" applyBorder="1" applyAlignment="1">
      <alignment vertical="center"/>
    </xf>
    <xf numFmtId="167" fontId="10" fillId="2" borderId="68" xfId="0" applyNumberFormat="1" applyFont="1" applyFill="1" applyBorder="1" applyAlignment="1">
      <alignment vertical="center"/>
    </xf>
    <xf numFmtId="167" fontId="10" fillId="2" borderId="75" xfId="0" applyNumberFormat="1" applyFont="1" applyFill="1" applyBorder="1" applyAlignment="1">
      <alignment vertical="center"/>
    </xf>
    <xf numFmtId="167" fontId="10" fillId="0" borderId="75" xfId="0" applyNumberFormat="1" applyFont="1" applyFill="1" applyBorder="1" applyAlignment="1">
      <alignment vertical="center"/>
    </xf>
    <xf numFmtId="167" fontId="11" fillId="3" borderId="66" xfId="0" applyNumberFormat="1" applyFont="1" applyFill="1" applyBorder="1" applyAlignment="1">
      <alignment vertical="center"/>
    </xf>
    <xf numFmtId="167" fontId="10" fillId="2" borderId="76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67" fontId="3" fillId="0" borderId="54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63" xfId="0" applyNumberFormat="1" applyFont="1" applyBorder="1" applyAlignment="1" applyProtection="1">
      <alignment vertical="center"/>
      <protection/>
    </xf>
    <xf numFmtId="49" fontId="15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vertical="center" wrapText="1"/>
      <protection/>
    </xf>
    <xf numFmtId="49" fontId="10" fillId="0" borderId="6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3" xfId="0" applyNumberFormat="1" applyFont="1" applyFill="1" applyBorder="1" applyAlignment="1" applyProtection="1">
      <alignment horizontal="center" vertical="center"/>
      <protection/>
    </xf>
    <xf numFmtId="49" fontId="4" fillId="5" borderId="39" xfId="0" applyNumberFormat="1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49" fontId="4" fillId="0" borderId="77" xfId="0" applyNumberFormat="1" applyFont="1" applyBorder="1" applyAlignment="1" applyProtection="1">
      <alignment horizontal="center" vertical="center"/>
      <protection/>
    </xf>
    <xf numFmtId="49" fontId="4" fillId="0" borderId="77" xfId="0" applyNumberFormat="1" applyFont="1" applyBorder="1" applyAlignment="1" applyProtection="1">
      <alignment horizontal="center" vertical="center" wrapText="1"/>
      <protection/>
    </xf>
    <xf numFmtId="167" fontId="11" fillId="0" borderId="77" xfId="0" applyNumberFormat="1" applyFont="1" applyBorder="1" applyAlignment="1">
      <alignment vertical="center"/>
    </xf>
    <xf numFmtId="167" fontId="10" fillId="0" borderId="77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67" fontId="11" fillId="0" borderId="40" xfId="0" applyNumberFormat="1" applyFont="1" applyFill="1" applyBorder="1" applyAlignment="1">
      <alignment vertical="center"/>
    </xf>
    <xf numFmtId="167" fontId="10" fillId="0" borderId="4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5" xfId="0" applyNumberFormat="1" applyFont="1" applyFill="1" applyBorder="1" applyAlignment="1" applyProtection="1">
      <alignment horizontal="center" vertical="center"/>
      <protection/>
    </xf>
    <xf numFmtId="49" fontId="11" fillId="3" borderId="23" xfId="0" applyNumberFormat="1" applyFont="1" applyFill="1" applyBorder="1" applyAlignment="1" applyProtection="1">
      <alignment horizontal="center" vertical="center"/>
      <protection/>
    </xf>
    <xf numFmtId="49" fontId="11" fillId="3" borderId="39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7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4" fillId="0" borderId="40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67" fontId="11" fillId="0" borderId="28" xfId="0" applyNumberFormat="1" applyFont="1" applyFill="1" applyBorder="1" applyAlignment="1">
      <alignment vertical="center"/>
    </xf>
    <xf numFmtId="167" fontId="10" fillId="0" borderId="28" xfId="0" applyNumberFormat="1" applyFont="1" applyFill="1" applyBorder="1" applyAlignment="1">
      <alignment vertical="center"/>
    </xf>
    <xf numFmtId="49" fontId="4" fillId="0" borderId="77" xfId="0" applyNumberFormat="1" applyFont="1" applyBorder="1" applyAlignment="1" applyProtection="1">
      <alignment vertical="center" wrapText="1"/>
      <protection/>
    </xf>
    <xf numFmtId="0" fontId="3" fillId="0" borderId="77" xfId="0" applyFont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167" fontId="10" fillId="2" borderId="79" xfId="0" applyNumberFormat="1" applyFont="1" applyFill="1" applyBorder="1" applyAlignment="1">
      <alignment vertical="center"/>
    </xf>
    <xf numFmtId="0" fontId="10" fillId="0" borderId="19" xfId="0" applyNumberFormat="1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81" xfId="0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25" fillId="4" borderId="19" xfId="0" applyNumberFormat="1" applyFont="1" applyFill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167" fontId="3" fillId="0" borderId="5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0" fontId="25" fillId="0" borderId="40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0" fillId="8" borderId="26" xfId="0" applyFont="1" applyFill="1" applyBorder="1" applyAlignment="1">
      <alignment vertical="center"/>
    </xf>
    <xf numFmtId="49" fontId="37" fillId="3" borderId="39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9" fontId="37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9" fillId="3" borderId="82" xfId="0" applyNumberFormat="1" applyFont="1" applyFill="1" applyBorder="1" applyAlignment="1">
      <alignment vertical="center"/>
    </xf>
    <xf numFmtId="2" fontId="10" fillId="8" borderId="29" xfId="0" applyNumberFormat="1" applyFont="1" applyFill="1" applyBorder="1" applyAlignment="1" applyProtection="1">
      <alignment vertical="center"/>
      <protection locked="0"/>
    </xf>
    <xf numFmtId="167" fontId="7" fillId="5" borderId="52" xfId="0" applyNumberFormat="1" applyFont="1" applyFill="1" applyBorder="1" applyAlignment="1">
      <alignment vertical="center"/>
    </xf>
    <xf numFmtId="167" fontId="7" fillId="0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7" fillId="3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4" fillId="0" borderId="48" xfId="0" applyNumberFormat="1" applyFont="1" applyFill="1" applyBorder="1" applyAlignment="1">
      <alignment vertical="center"/>
    </xf>
    <xf numFmtId="167" fontId="7" fillId="3" borderId="54" xfId="0" applyNumberFormat="1" applyFont="1" applyFill="1" applyBorder="1" applyAlignment="1">
      <alignment vertical="center"/>
    </xf>
    <xf numFmtId="167" fontId="7" fillId="9" borderId="50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167" fontId="7" fillId="9" borderId="46" xfId="0" applyNumberFormat="1" applyFont="1" applyFill="1" applyBorder="1" applyAlignment="1">
      <alignment vertical="center"/>
    </xf>
    <xf numFmtId="167" fontId="7" fillId="3" borderId="83" xfId="0" applyNumberFormat="1" applyFont="1" applyFill="1" applyBorder="1" applyAlignment="1">
      <alignment vertical="center"/>
    </xf>
    <xf numFmtId="167" fontId="4" fillId="0" borderId="59" xfId="0" applyNumberFormat="1" applyFont="1" applyFill="1" applyBorder="1" applyAlignment="1">
      <alignment vertical="center"/>
    </xf>
    <xf numFmtId="167" fontId="4" fillId="0" borderId="47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4" fillId="0" borderId="47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59" xfId="0" applyNumberFormat="1" applyFont="1" applyFill="1" applyBorder="1" applyAlignment="1">
      <alignment vertical="center"/>
    </xf>
    <xf numFmtId="0" fontId="20" fillId="10" borderId="2" xfId="0" applyFont="1" applyFill="1" applyBorder="1" applyAlignment="1">
      <alignment vertical="center" wrapText="1"/>
    </xf>
    <xf numFmtId="167" fontId="7" fillId="10" borderId="4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/>
    </xf>
    <xf numFmtId="0" fontId="36" fillId="9" borderId="2" xfId="0" applyFont="1" applyFill="1" applyBorder="1" applyAlignment="1">
      <alignment vertical="center" wrapText="1"/>
    </xf>
    <xf numFmtId="0" fontId="36" fillId="9" borderId="37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20" fillId="10" borderId="6" xfId="0" applyFont="1" applyFill="1" applyBorder="1" applyAlignment="1">
      <alignment vertical="center" wrapText="1"/>
    </xf>
    <xf numFmtId="167" fontId="7" fillId="10" borderId="5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7" fontId="4" fillId="0" borderId="59" xfId="2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/>
    </xf>
    <xf numFmtId="167" fontId="3" fillId="0" borderId="47" xfId="0" applyNumberFormat="1" applyFont="1" applyFill="1" applyBorder="1" applyAlignment="1">
      <alignment vertical="center"/>
    </xf>
    <xf numFmtId="167" fontId="22" fillId="0" borderId="5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168" fontId="25" fillId="0" borderId="84" xfId="0" applyNumberFormat="1" applyFont="1" applyFill="1" applyBorder="1" applyAlignment="1">
      <alignment vertical="center"/>
    </xf>
    <xf numFmtId="0" fontId="0" fillId="0" borderId="77" xfId="0" applyBorder="1" applyAlignment="1">
      <alignment horizontal="center" vertical="center" textRotation="90" wrapText="1"/>
    </xf>
    <xf numFmtId="0" fontId="4" fillId="0" borderId="77" xfId="0" applyFont="1" applyBorder="1" applyAlignment="1">
      <alignment vertical="center" wrapText="1"/>
    </xf>
    <xf numFmtId="0" fontId="15" fillId="0" borderId="77" xfId="0" applyFont="1" applyBorder="1" applyAlignment="1">
      <alignment vertical="center" wrapText="1"/>
    </xf>
    <xf numFmtId="49" fontId="4" fillId="0" borderId="7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4" xfId="0" applyNumberFormat="1" applyFont="1" applyFill="1" applyBorder="1" applyAlignment="1" applyProtection="1">
      <alignment horizontal="center" vertical="center"/>
      <protection/>
    </xf>
    <xf numFmtId="49" fontId="4" fillId="5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Fill="1" applyBorder="1" applyAlignment="1" applyProtection="1">
      <alignment horizontal="center" vertical="center"/>
      <protection/>
    </xf>
    <xf numFmtId="49" fontId="22" fillId="0" borderId="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4" fillId="0" borderId="86" xfId="0" applyNumberFormat="1" applyFont="1" applyBorder="1" applyAlignment="1" applyProtection="1">
      <alignment horizontal="center" vertical="center"/>
      <protection/>
    </xf>
    <xf numFmtId="49" fontId="4" fillId="7" borderId="86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/>
    </xf>
    <xf numFmtId="167" fontId="22" fillId="7" borderId="49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/>
    </xf>
    <xf numFmtId="167" fontId="22" fillId="7" borderId="55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left" vertical="center" wrapText="1"/>
    </xf>
    <xf numFmtId="167" fontId="22" fillId="7" borderId="48" xfId="0" applyNumberFormat="1" applyFont="1" applyFill="1" applyBorder="1" applyAlignment="1">
      <alignment vertical="center"/>
    </xf>
    <xf numFmtId="49" fontId="4" fillId="0" borderId="87" xfId="0" applyNumberFormat="1" applyFont="1" applyBorder="1" applyAlignment="1">
      <alignment horizontal="center" vertical="center" textRotation="90" wrapText="1"/>
    </xf>
    <xf numFmtId="49" fontId="10" fillId="0" borderId="53" xfId="0" applyNumberFormat="1" applyFont="1" applyBorder="1" applyAlignment="1">
      <alignment horizontal="center" vertical="center" wrapText="1"/>
    </xf>
    <xf numFmtId="167" fontId="11" fillId="3" borderId="88" xfId="0" applyNumberFormat="1" applyFont="1" applyFill="1" applyBorder="1" applyAlignment="1">
      <alignment vertical="center"/>
    </xf>
    <xf numFmtId="10" fontId="10" fillId="3" borderId="89" xfId="0" applyNumberFormat="1" applyFont="1" applyFill="1" applyBorder="1" applyAlignment="1">
      <alignment vertical="center"/>
    </xf>
    <xf numFmtId="167" fontId="11" fillId="0" borderId="90" xfId="0" applyNumberFormat="1" applyFont="1" applyBorder="1" applyAlignment="1">
      <alignment vertical="center"/>
    </xf>
    <xf numFmtId="167" fontId="11" fillId="2" borderId="91" xfId="0" applyNumberFormat="1" applyFont="1" applyFill="1" applyBorder="1" applyAlignment="1">
      <alignment vertical="center"/>
    </xf>
    <xf numFmtId="167" fontId="11" fillId="0" borderId="92" xfId="0" applyNumberFormat="1" applyFont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91" xfId="0" applyNumberFormat="1" applyFont="1" applyBorder="1" applyAlignment="1">
      <alignment vertical="center"/>
    </xf>
    <xf numFmtId="167" fontId="11" fillId="0" borderId="95" xfId="0" applyNumberFormat="1" applyFont="1" applyBorder="1" applyAlignment="1">
      <alignment vertical="center"/>
    </xf>
    <xf numFmtId="167" fontId="11" fillId="0" borderId="96" xfId="0" applyNumberFormat="1" applyFont="1" applyBorder="1" applyAlignment="1">
      <alignment vertical="center"/>
    </xf>
    <xf numFmtId="49" fontId="10" fillId="0" borderId="97" xfId="0" applyNumberFormat="1" applyFont="1" applyBorder="1" applyAlignment="1">
      <alignment horizontal="center" vertical="center" wrapText="1"/>
    </xf>
    <xf numFmtId="167" fontId="10" fillId="0" borderId="52" xfId="0" applyNumberFormat="1" applyFont="1" applyBorder="1" applyAlignment="1">
      <alignment vertical="center"/>
    </xf>
    <xf numFmtId="167" fontId="10" fillId="0" borderId="98" xfId="0" applyNumberFormat="1" applyFont="1" applyBorder="1" applyAlignment="1">
      <alignment vertical="center"/>
    </xf>
    <xf numFmtId="167" fontId="10" fillId="2" borderId="46" xfId="0" applyNumberFormat="1" applyFont="1" applyFill="1" applyBorder="1" applyAlignment="1">
      <alignment vertical="center"/>
    </xf>
    <xf numFmtId="167" fontId="10" fillId="2" borderId="99" xfId="0" applyNumberFormat="1" applyFont="1" applyFill="1" applyBorder="1" applyAlignment="1">
      <alignment vertical="center"/>
    </xf>
    <xf numFmtId="167" fontId="10" fillId="0" borderId="49" xfId="0" applyNumberFormat="1" applyFont="1" applyBorder="1" applyAlignment="1">
      <alignment vertical="center"/>
    </xf>
    <xf numFmtId="167" fontId="10" fillId="0" borderId="100" xfId="0" applyNumberFormat="1" applyFont="1" applyBorder="1" applyAlignment="1">
      <alignment vertical="center"/>
    </xf>
    <xf numFmtId="167" fontId="10" fillId="0" borderId="55" xfId="0" applyNumberFormat="1" applyFont="1" applyBorder="1" applyAlignment="1">
      <alignment vertical="center"/>
    </xf>
    <xf numFmtId="167" fontId="10" fillId="0" borderId="86" xfId="0" applyNumberFormat="1" applyFont="1" applyBorder="1" applyAlignment="1">
      <alignment vertical="center"/>
    </xf>
    <xf numFmtId="167" fontId="10" fillId="0" borderId="48" xfId="0" applyNumberFormat="1" applyFont="1" applyBorder="1" applyAlignment="1">
      <alignment vertical="center"/>
    </xf>
    <xf numFmtId="167" fontId="10" fillId="0" borderId="85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0" fillId="0" borderId="99" xfId="0" applyNumberFormat="1" applyFont="1" applyBorder="1" applyAlignment="1">
      <alignment vertical="center"/>
    </xf>
    <xf numFmtId="167" fontId="10" fillId="0" borderId="47" xfId="0" applyNumberFormat="1" applyFont="1" applyBorder="1" applyAlignment="1">
      <alignment vertical="center"/>
    </xf>
    <xf numFmtId="167" fontId="10" fillId="0" borderId="101" xfId="0" applyNumberFormat="1" applyFont="1" applyBorder="1" applyAlignment="1">
      <alignment vertical="center"/>
    </xf>
    <xf numFmtId="167" fontId="10" fillId="0" borderId="50" xfId="0" applyNumberFormat="1" applyFont="1" applyBorder="1" applyAlignment="1">
      <alignment vertical="center"/>
    </xf>
    <xf numFmtId="167" fontId="10" fillId="0" borderId="87" xfId="0" applyNumberFormat="1" applyFont="1" applyBorder="1" applyAlignment="1">
      <alignment vertical="center"/>
    </xf>
    <xf numFmtId="167" fontId="10" fillId="0" borderId="102" xfId="0" applyNumberFormat="1" applyFont="1" applyBorder="1" applyAlignment="1">
      <alignment vertical="center"/>
    </xf>
    <xf numFmtId="49" fontId="7" fillId="3" borderId="22" xfId="0" applyNumberFormat="1" applyFont="1" applyFill="1" applyBorder="1" applyAlignment="1" applyProtection="1">
      <alignment vertical="center" wrapText="1"/>
      <protection/>
    </xf>
    <xf numFmtId="167" fontId="11" fillId="2" borderId="91" xfId="0" applyNumberFormat="1" applyFont="1" applyFill="1" applyBorder="1" applyAlignment="1">
      <alignment vertical="center"/>
    </xf>
    <xf numFmtId="167" fontId="11" fillId="2" borderId="103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0" borderId="104" xfId="0" applyNumberFormat="1" applyFont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0" fontId="10" fillId="3" borderId="106" xfId="0" applyNumberFormat="1" applyFont="1" applyFill="1" applyBorder="1" applyAlignment="1">
      <alignment vertical="center"/>
    </xf>
    <xf numFmtId="167" fontId="10" fillId="2" borderId="107" xfId="0" applyNumberFormat="1" applyFont="1" applyFill="1" applyBorder="1" applyAlignment="1">
      <alignment vertical="center"/>
    </xf>
    <xf numFmtId="167" fontId="10" fillId="2" borderId="98" xfId="0" applyNumberFormat="1" applyFont="1" applyFill="1" applyBorder="1" applyAlignment="1">
      <alignment vertical="center"/>
    </xf>
    <xf numFmtId="167" fontId="10" fillId="2" borderId="108" xfId="0" applyNumberFormat="1" applyFont="1" applyFill="1" applyBorder="1" applyAlignment="1">
      <alignment vertical="center"/>
    </xf>
    <xf numFmtId="167" fontId="10" fillId="0" borderId="109" xfId="0" applyNumberFormat="1" applyFont="1" applyFill="1" applyBorder="1" applyAlignment="1">
      <alignment vertical="center"/>
    </xf>
    <xf numFmtId="167" fontId="10" fillId="0" borderId="86" xfId="0" applyNumberFormat="1" applyFont="1" applyFill="1" applyBorder="1" applyAlignment="1">
      <alignment vertical="center"/>
    </xf>
    <xf numFmtId="167" fontId="10" fillId="0" borderId="110" xfId="0" applyNumberFormat="1" applyFont="1" applyFill="1" applyBorder="1" applyAlignment="1">
      <alignment vertical="center"/>
    </xf>
    <xf numFmtId="167" fontId="10" fillId="0" borderId="101" xfId="0" applyNumberFormat="1" applyFont="1" applyFill="1" applyBorder="1" applyAlignment="1">
      <alignment vertical="center"/>
    </xf>
    <xf numFmtId="167" fontId="10" fillId="2" borderId="111" xfId="0" applyNumberFormat="1" applyFont="1" applyFill="1" applyBorder="1" applyAlignment="1">
      <alignment vertical="center"/>
    </xf>
    <xf numFmtId="167" fontId="10" fillId="2" borderId="100" xfId="0" applyNumberFormat="1" applyFont="1" applyFill="1" applyBorder="1" applyAlignment="1">
      <alignment vertical="center"/>
    </xf>
    <xf numFmtId="167" fontId="10" fillId="2" borderId="109" xfId="0" applyNumberFormat="1" applyFont="1" applyFill="1" applyBorder="1" applyAlignment="1">
      <alignment vertical="center"/>
    </xf>
    <xf numFmtId="167" fontId="10" fillId="2" borderId="86" xfId="0" applyNumberFormat="1" applyFont="1" applyFill="1" applyBorder="1" applyAlignment="1">
      <alignment vertical="center"/>
    </xf>
    <xf numFmtId="167" fontId="10" fillId="0" borderId="112" xfId="0" applyNumberFormat="1" applyFont="1" applyFill="1" applyBorder="1" applyAlignment="1">
      <alignment vertical="center"/>
    </xf>
    <xf numFmtId="167" fontId="10" fillId="0" borderId="85" xfId="0" applyNumberFormat="1" applyFont="1" applyFill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167" fontId="10" fillId="0" borderId="113" xfId="0" applyNumberFormat="1" applyFont="1" applyBorder="1" applyAlignment="1">
      <alignment vertical="center"/>
    </xf>
    <xf numFmtId="167" fontId="11" fillId="5" borderId="90" xfId="0" applyNumberFormat="1" applyFont="1" applyFill="1" applyBorder="1" applyAlignment="1">
      <alignment vertical="center"/>
    </xf>
    <xf numFmtId="167" fontId="11" fillId="5" borderId="91" xfId="0" applyNumberFormat="1" applyFont="1" applyFill="1" applyBorder="1" applyAlignment="1">
      <alignment vertical="center"/>
    </xf>
    <xf numFmtId="167" fontId="11" fillId="4" borderId="103" xfId="0" applyNumberFormat="1" applyFont="1" applyFill="1" applyBorder="1" applyAlignment="1">
      <alignment vertical="center"/>
    </xf>
    <xf numFmtId="167" fontId="11" fillId="0" borderId="93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4" xfId="0" applyNumberFormat="1" applyFont="1" applyFill="1" applyBorder="1" applyAlignment="1">
      <alignment vertical="center"/>
    </xf>
    <xf numFmtId="167" fontId="11" fillId="5" borderId="103" xfId="0" applyNumberFormat="1" applyFont="1" applyFill="1" applyBorder="1" applyAlignment="1">
      <alignment vertical="center"/>
    </xf>
    <xf numFmtId="167" fontId="11" fillId="5" borderId="96" xfId="0" applyNumberFormat="1" applyFont="1" applyFill="1" applyBorder="1" applyAlignment="1">
      <alignment vertical="center"/>
    </xf>
    <xf numFmtId="167" fontId="11" fillId="0" borderId="95" xfId="0" applyNumberFormat="1" applyFont="1" applyFill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67" fontId="10" fillId="5" borderId="107" xfId="0" applyNumberFormat="1" applyFont="1" applyFill="1" applyBorder="1" applyAlignment="1">
      <alignment vertical="center"/>
    </xf>
    <xf numFmtId="167" fontId="10" fillId="5" borderId="98" xfId="0" applyNumberFormat="1" applyFont="1" applyFill="1" applyBorder="1" applyAlignment="1">
      <alignment vertical="center"/>
    </xf>
    <xf numFmtId="167" fontId="10" fillId="5" borderId="114" xfId="0" applyNumberFormat="1" applyFont="1" applyFill="1" applyBorder="1" applyAlignment="1">
      <alignment vertical="center"/>
    </xf>
    <xf numFmtId="167" fontId="10" fillId="5" borderId="99" xfId="0" applyNumberFormat="1" applyFont="1" applyFill="1" applyBorder="1" applyAlignment="1">
      <alignment vertical="center"/>
    </xf>
    <xf numFmtId="167" fontId="10" fillId="4" borderId="115" xfId="0" applyNumberFormat="1" applyFont="1" applyFill="1" applyBorder="1" applyAlignment="1">
      <alignment vertical="center"/>
    </xf>
    <xf numFmtId="167" fontId="10" fillId="4" borderId="78" xfId="0" applyNumberFormat="1" applyFont="1" applyFill="1" applyBorder="1" applyAlignment="1">
      <alignment vertical="center"/>
    </xf>
    <xf numFmtId="167" fontId="10" fillId="5" borderId="115" xfId="0" applyNumberFormat="1" applyFont="1" applyFill="1" applyBorder="1" applyAlignment="1">
      <alignment vertical="center"/>
    </xf>
    <xf numFmtId="167" fontId="10" fillId="5" borderId="78" xfId="0" applyNumberFormat="1" applyFont="1" applyFill="1" applyBorder="1" applyAlignment="1">
      <alignment vertical="center"/>
    </xf>
    <xf numFmtId="167" fontId="10" fillId="5" borderId="116" xfId="0" applyNumberFormat="1" applyFont="1" applyFill="1" applyBorder="1" applyAlignment="1">
      <alignment vertical="center"/>
    </xf>
    <xf numFmtId="167" fontId="10" fillId="5" borderId="87" xfId="0" applyNumberFormat="1" applyFont="1" applyFill="1" applyBorder="1" applyAlignment="1">
      <alignment vertical="center"/>
    </xf>
    <xf numFmtId="167" fontId="10" fillId="2" borderId="114" xfId="0" applyNumberFormat="1" applyFont="1" applyFill="1" applyBorder="1" applyAlignment="1">
      <alignment vertical="center"/>
    </xf>
    <xf numFmtId="167" fontId="10" fillId="0" borderId="111" xfId="0" applyNumberFormat="1" applyFont="1" applyBorder="1" applyAlignment="1">
      <alignment vertical="center"/>
    </xf>
    <xf numFmtId="167" fontId="10" fillId="0" borderId="112" xfId="0" applyNumberFormat="1" applyFont="1" applyBorder="1" applyAlignment="1">
      <alignment vertical="center"/>
    </xf>
    <xf numFmtId="167" fontId="10" fillId="0" borderId="108" xfId="0" applyNumberFormat="1" applyFont="1" applyFill="1" applyBorder="1" applyAlignment="1">
      <alignment vertical="center"/>
    </xf>
    <xf numFmtId="167" fontId="10" fillId="0" borderId="76" xfId="0" applyNumberFormat="1" applyFont="1" applyFill="1" applyBorder="1" applyAlignment="1">
      <alignment vertical="center"/>
    </xf>
    <xf numFmtId="167" fontId="10" fillId="0" borderId="111" xfId="0" applyNumberFormat="1" applyFont="1" applyFill="1" applyBorder="1" applyAlignment="1">
      <alignment vertical="center"/>
    </xf>
    <xf numFmtId="167" fontId="11" fillId="3" borderId="103" xfId="0" applyNumberFormat="1" applyFont="1" applyFill="1" applyBorder="1" applyAlignment="1">
      <alignment vertical="center"/>
    </xf>
    <xf numFmtId="167" fontId="11" fillId="3" borderId="93" xfId="0" applyNumberFormat="1" applyFont="1" applyFill="1" applyBorder="1" applyAlignment="1">
      <alignment vertical="center"/>
    </xf>
    <xf numFmtId="167" fontId="11" fillId="3" borderId="94" xfId="0" applyNumberFormat="1" applyFont="1" applyFill="1" applyBorder="1" applyAlignment="1">
      <alignment vertical="center"/>
    </xf>
    <xf numFmtId="167" fontId="11" fillId="2" borderId="94" xfId="0" applyNumberFormat="1" applyFont="1" applyFill="1" applyBorder="1" applyAlignment="1">
      <alignment vertical="center"/>
    </xf>
    <xf numFmtId="167" fontId="11" fillId="3" borderId="91" xfId="0" applyNumberFormat="1" applyFont="1" applyFill="1" applyBorder="1" applyAlignment="1">
      <alignment vertical="center"/>
    </xf>
    <xf numFmtId="167" fontId="10" fillId="2" borderId="112" xfId="0" applyNumberFormat="1" applyFont="1" applyFill="1" applyBorder="1" applyAlignment="1">
      <alignment vertical="center"/>
    </xf>
    <xf numFmtId="167" fontId="10" fillId="2" borderId="85" xfId="0" applyNumberFormat="1" applyFont="1" applyFill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3" borderId="114" xfId="0" applyNumberFormat="1" applyFont="1" applyFill="1" applyBorder="1" applyAlignment="1">
      <alignment vertical="center"/>
    </xf>
    <xf numFmtId="167" fontId="10" fillId="3" borderId="99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3" borderId="96" xfId="0" applyNumberFormat="1" applyFont="1" applyFill="1" applyBorder="1" applyAlignment="1">
      <alignment vertical="center"/>
    </xf>
    <xf numFmtId="167" fontId="11" fillId="7" borderId="93" xfId="0" applyNumberFormat="1" applyFont="1" applyFill="1" applyBorder="1" applyAlignment="1">
      <alignment vertical="center"/>
    </xf>
    <xf numFmtId="167" fontId="10" fillId="0" borderId="115" xfId="0" applyNumberFormat="1" applyFont="1" applyBorder="1" applyAlignment="1">
      <alignment vertical="center"/>
    </xf>
    <xf numFmtId="167" fontId="10" fillId="0" borderId="78" xfId="0" applyNumberFormat="1" applyFont="1" applyBorder="1" applyAlignment="1">
      <alignment vertical="center"/>
    </xf>
    <xf numFmtId="167" fontId="10" fillId="3" borderId="116" xfId="0" applyNumberFormat="1" applyFont="1" applyFill="1" applyBorder="1" applyAlignment="1">
      <alignment vertical="center"/>
    </xf>
    <xf numFmtId="167" fontId="10" fillId="3" borderId="87" xfId="0" applyNumberFormat="1" applyFont="1" applyFill="1" applyBorder="1" applyAlignment="1">
      <alignment vertical="center"/>
    </xf>
    <xf numFmtId="167" fontId="10" fillId="7" borderId="109" xfId="0" applyNumberFormat="1" applyFont="1" applyFill="1" applyBorder="1" applyAlignment="1">
      <alignment vertical="center"/>
    </xf>
    <xf numFmtId="167" fontId="10" fillId="7" borderId="86" xfId="0" applyNumberFormat="1" applyFont="1" applyFill="1" applyBorder="1" applyAlignment="1">
      <alignment vertical="center"/>
    </xf>
    <xf numFmtId="167" fontId="10" fillId="2" borderId="104" xfId="0" applyNumberFormat="1" applyFont="1" applyFill="1" applyBorder="1" applyAlignment="1">
      <alignment vertical="center"/>
    </xf>
    <xf numFmtId="167" fontId="10" fillId="0" borderId="114" xfId="0" applyNumberFormat="1" applyFont="1" applyBorder="1" applyAlignment="1">
      <alignment vertical="center"/>
    </xf>
    <xf numFmtId="49" fontId="4" fillId="0" borderId="43" xfId="0" applyNumberFormat="1" applyFont="1" applyBorder="1" applyAlignment="1" applyProtection="1">
      <alignment horizontal="center" vertical="center"/>
      <protection/>
    </xf>
    <xf numFmtId="167" fontId="3" fillId="0" borderId="54" xfId="0" applyNumberFormat="1" applyFont="1" applyFill="1" applyBorder="1" applyAlignment="1">
      <alignment vertical="center"/>
    </xf>
    <xf numFmtId="167" fontId="3" fillId="2" borderId="55" xfId="0" applyNumberFormat="1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8" fillId="6" borderId="4" xfId="0" applyFont="1" applyFill="1" applyBorder="1" applyAlignment="1">
      <alignment vertical="center"/>
    </xf>
    <xf numFmtId="49" fontId="7" fillId="6" borderId="22" xfId="0" applyNumberFormat="1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 wrapText="1"/>
    </xf>
    <xf numFmtId="49" fontId="39" fillId="6" borderId="4" xfId="0" applyNumberFormat="1" applyFont="1" applyFill="1" applyBorder="1" applyAlignment="1">
      <alignment vertical="center"/>
    </xf>
    <xf numFmtId="0" fontId="34" fillId="0" borderId="117" xfId="0" applyFont="1" applyBorder="1" applyAlignment="1">
      <alignment vertical="center" wrapText="1"/>
    </xf>
    <xf numFmtId="0" fontId="34" fillId="0" borderId="37" xfId="0" applyFont="1" applyFill="1" applyBorder="1" applyAlignment="1">
      <alignment vertical="center"/>
    </xf>
    <xf numFmtId="0" fontId="39" fillId="3" borderId="4" xfId="0" applyFont="1" applyFill="1" applyBorder="1" applyAlignment="1">
      <alignment horizontal="left" vertical="center" wrapText="1"/>
    </xf>
    <xf numFmtId="49" fontId="7" fillId="6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3" fillId="3" borderId="65" xfId="0" applyFont="1" applyFill="1" applyBorder="1" applyAlignment="1">
      <alignment vertical="center"/>
    </xf>
    <xf numFmtId="0" fontId="13" fillId="6" borderId="99" xfId="0" applyFont="1" applyFill="1" applyBorder="1" applyAlignment="1">
      <alignment vertic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167" fontId="11" fillId="0" borderId="90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167" fontId="11" fillId="0" borderId="91" xfId="0" applyNumberFormat="1" applyFont="1" applyBorder="1" applyAlignment="1">
      <alignment vertical="center"/>
    </xf>
    <xf numFmtId="167" fontId="10" fillId="0" borderId="114" xfId="0" applyNumberFormat="1" applyFont="1" applyFill="1" applyBorder="1" applyAlignment="1">
      <alignment vertical="center"/>
    </xf>
    <xf numFmtId="167" fontId="10" fillId="0" borderId="99" xfId="0" applyNumberFormat="1" applyFont="1" applyFill="1" applyBorder="1" applyAlignment="1">
      <alignment vertical="center"/>
    </xf>
    <xf numFmtId="49" fontId="17" fillId="6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9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100" xfId="0" applyNumberFormat="1" applyFont="1" applyFill="1" applyBorder="1" applyAlignment="1" applyProtection="1">
      <alignment horizontal="center"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49" fontId="15" fillId="0" borderId="99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15" fillId="2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11" fillId="9" borderId="11" xfId="0" applyNumberFormat="1" applyFont="1" applyFill="1" applyBorder="1" applyAlignment="1" applyProtection="1">
      <alignment horizontal="center" vertical="center"/>
      <protection/>
    </xf>
    <xf numFmtId="49" fontId="11" fillId="9" borderId="1" xfId="0" applyNumberFormat="1" applyFont="1" applyFill="1" applyBorder="1" applyAlignment="1" applyProtection="1">
      <alignment horizontal="center" vertical="center"/>
      <protection/>
    </xf>
    <xf numFmtId="49" fontId="11" fillId="9" borderId="2" xfId="0" applyNumberFormat="1" applyFont="1" applyFill="1" applyBorder="1" applyAlignment="1" applyProtection="1">
      <alignment horizontal="center" vertical="center"/>
      <protection/>
    </xf>
    <xf numFmtId="167" fontId="11" fillId="9" borderId="94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2" borderId="114" xfId="0" applyNumberFormat="1" applyFont="1" applyFill="1" applyBorder="1" applyAlignment="1">
      <alignment vertical="center"/>
    </xf>
    <xf numFmtId="167" fontId="11" fillId="2" borderId="99" xfId="0" applyNumberFormat="1" applyFont="1" applyFill="1" applyBorder="1" applyAlignment="1">
      <alignment vertical="center"/>
    </xf>
    <xf numFmtId="167" fontId="11" fillId="3" borderId="114" xfId="0" applyNumberFormat="1" applyFont="1" applyFill="1" applyBorder="1" applyAlignment="1">
      <alignment vertical="center"/>
    </xf>
    <xf numFmtId="167" fontId="11" fillId="3" borderId="99" xfId="0" applyNumberFormat="1" applyFont="1" applyFill="1" applyBorder="1" applyAlignment="1">
      <alignment vertical="center"/>
    </xf>
    <xf numFmtId="167" fontId="11" fillId="9" borderId="112" xfId="0" applyNumberFormat="1" applyFont="1" applyFill="1" applyBorder="1" applyAlignment="1">
      <alignment vertical="center"/>
    </xf>
    <xf numFmtId="167" fontId="11" fillId="9" borderId="85" xfId="0" applyNumberFormat="1" applyFont="1" applyFill="1" applyBorder="1" applyAlignment="1">
      <alignment vertical="center"/>
    </xf>
    <xf numFmtId="167" fontId="11" fillId="2" borderId="108" xfId="0" applyNumberFormat="1" applyFont="1" applyFill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3" borderId="11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167" fontId="11" fillId="3" borderId="51" xfId="0" applyNumberFormat="1" applyFont="1" applyFill="1" applyBorder="1" applyAlignment="1">
      <alignment vertical="center"/>
    </xf>
    <xf numFmtId="167" fontId="11" fillId="5" borderId="114" xfId="0" applyNumberFormat="1" applyFont="1" applyFill="1" applyBorder="1" applyAlignment="1">
      <alignment vertical="center"/>
    </xf>
    <xf numFmtId="167" fontId="11" fillId="5" borderId="99" xfId="0" applyNumberFormat="1" applyFont="1" applyFill="1" applyBorder="1" applyAlignment="1">
      <alignment vertical="center"/>
    </xf>
    <xf numFmtId="167" fontId="11" fillId="9" borderId="90" xfId="0" applyNumberFormat="1" applyFont="1" applyFill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61" xfId="0" applyNumberFormat="1" applyFont="1" applyBorder="1" applyAlignment="1" applyProtection="1">
      <alignment horizontal="center" vertical="center"/>
      <protection/>
    </xf>
    <xf numFmtId="167" fontId="11" fillId="9" borderId="107" xfId="0" applyNumberFormat="1" applyFont="1" applyFill="1" applyBorder="1" applyAlignment="1">
      <alignment vertical="center"/>
    </xf>
    <xf numFmtId="167" fontId="11" fillId="9" borderId="98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167" fontId="11" fillId="2" borderId="90" xfId="0" applyNumberFormat="1" applyFont="1" applyFill="1" applyBorder="1" applyAlignment="1">
      <alignment vertical="center"/>
    </xf>
    <xf numFmtId="167" fontId="11" fillId="2" borderId="107" xfId="0" applyNumberFormat="1" applyFont="1" applyFill="1" applyBorder="1" applyAlignment="1">
      <alignment vertical="center"/>
    </xf>
    <xf numFmtId="167" fontId="11" fillId="2" borderId="98" xfId="0" applyNumberFormat="1" applyFont="1" applyFill="1" applyBorder="1" applyAlignment="1">
      <alignment vertical="center"/>
    </xf>
    <xf numFmtId="167" fontId="11" fillId="3" borderId="115" xfId="0" applyNumberFormat="1" applyFont="1" applyFill="1" applyBorder="1" applyAlignment="1">
      <alignment vertical="center"/>
    </xf>
    <xf numFmtId="167" fontId="11" fillId="3" borderId="78" xfId="0" applyNumberFormat="1" applyFont="1" applyFill="1" applyBorder="1" applyAlignment="1">
      <alignment vertical="center"/>
    </xf>
    <xf numFmtId="167" fontId="11" fillId="3" borderId="109" xfId="0" applyNumberFormat="1" applyFont="1" applyFill="1" applyBorder="1" applyAlignment="1">
      <alignment vertical="center"/>
    </xf>
    <xf numFmtId="167" fontId="11" fillId="3" borderId="86" xfId="0" applyNumberFormat="1" applyFont="1" applyFill="1" applyBorder="1" applyAlignment="1">
      <alignment vertical="center"/>
    </xf>
    <xf numFmtId="167" fontId="11" fillId="3" borderId="112" xfId="0" applyNumberFormat="1" applyFont="1" applyFill="1" applyBorder="1" applyAlignment="1">
      <alignment vertical="center"/>
    </xf>
    <xf numFmtId="167" fontId="11" fillId="3" borderId="85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167" fontId="10" fillId="0" borderId="93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49" fontId="15" fillId="0" borderId="5" xfId="0" applyNumberFormat="1" applyFont="1" applyBorder="1" applyAlignment="1" applyProtection="1">
      <alignment vertical="top" wrapText="1"/>
      <protection/>
    </xf>
    <xf numFmtId="49" fontId="15" fillId="0" borderId="10" xfId="0" applyNumberFormat="1" applyFont="1" applyBorder="1" applyAlignment="1" applyProtection="1">
      <alignment vertical="top" wrapText="1"/>
      <protection/>
    </xf>
    <xf numFmtId="167" fontId="11" fillId="9" borderId="91" xfId="0" applyNumberFormat="1" applyFont="1" applyFill="1" applyBorder="1" applyAlignment="1">
      <alignment vertical="center"/>
    </xf>
    <xf numFmtId="167" fontId="11" fillId="9" borderId="114" xfId="0" applyNumberFormat="1" applyFont="1" applyFill="1" applyBorder="1" applyAlignment="1">
      <alignment vertical="center"/>
    </xf>
    <xf numFmtId="167" fontId="11" fillId="9" borderId="99" xfId="0" applyNumberFormat="1" applyFont="1" applyFill="1" applyBorder="1" applyAlignment="1">
      <alignment vertical="center"/>
    </xf>
    <xf numFmtId="49" fontId="16" fillId="3" borderId="119" xfId="0" applyNumberFormat="1" applyFont="1" applyFill="1" applyBorder="1" applyAlignment="1" applyProtection="1">
      <alignment horizontal="center" vertical="center"/>
      <protection/>
    </xf>
    <xf numFmtId="49" fontId="17" fillId="3" borderId="120" xfId="0" applyNumberFormat="1" applyFont="1" applyFill="1" applyBorder="1" applyAlignment="1" applyProtection="1">
      <alignment horizontal="center" vertical="center" wrapText="1"/>
      <protection/>
    </xf>
    <xf numFmtId="49" fontId="17" fillId="3" borderId="119" xfId="0" applyNumberFormat="1" applyFont="1" applyFill="1" applyBorder="1" applyAlignment="1" applyProtection="1">
      <alignment horizontal="center" vertical="center" wrapText="1"/>
      <protection/>
    </xf>
    <xf numFmtId="49" fontId="17" fillId="3" borderId="121" xfId="0" applyNumberFormat="1" applyFont="1" applyFill="1" applyBorder="1" applyAlignment="1" applyProtection="1">
      <alignment horizontal="center" vertical="center" wrapText="1"/>
      <protection/>
    </xf>
    <xf numFmtId="10" fontId="10" fillId="3" borderId="122" xfId="0" applyNumberFormat="1" applyFont="1" applyFill="1" applyBorder="1" applyAlignment="1">
      <alignment vertical="center"/>
    </xf>
    <xf numFmtId="10" fontId="10" fillId="3" borderId="123" xfId="0" applyNumberFormat="1" applyFont="1" applyFill="1" applyBorder="1" applyAlignment="1">
      <alignment vertical="center"/>
    </xf>
    <xf numFmtId="10" fontId="10" fillId="3" borderId="124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27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167" fontId="11" fillId="5" borderId="104" xfId="0" applyNumberFormat="1" applyFont="1" applyFill="1" applyBorder="1" applyAlignment="1">
      <alignment vertical="center"/>
    </xf>
    <xf numFmtId="167" fontId="10" fillId="5" borderId="108" xfId="0" applyNumberFormat="1" applyFont="1" applyFill="1" applyBorder="1" applyAlignment="1">
      <alignment vertical="center"/>
    </xf>
    <xf numFmtId="167" fontId="10" fillId="5" borderId="76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2" xfId="0" applyNumberFormat="1" applyFont="1" applyFill="1" applyBorder="1" applyAlignment="1" applyProtection="1">
      <alignment horizontal="center" vertical="center" wrapText="1"/>
      <protection/>
    </xf>
    <xf numFmtId="49" fontId="7" fillId="5" borderId="4" xfId="0" applyNumberFormat="1" applyFont="1" applyFill="1" applyBorder="1" applyAlignment="1" applyProtection="1">
      <alignment horizontal="center" vertical="center" wrapText="1"/>
      <protection/>
    </xf>
    <xf numFmtId="167" fontId="11" fillId="5" borderId="88" xfId="0" applyNumberFormat="1" applyFont="1" applyFill="1" applyBorder="1" applyAlignment="1">
      <alignment vertical="center"/>
    </xf>
    <xf numFmtId="167" fontId="10" fillId="5" borderId="118" xfId="0" applyNumberFormat="1" applyFont="1" applyFill="1" applyBorder="1" applyAlignment="1">
      <alignment vertical="center"/>
    </xf>
    <xf numFmtId="167" fontId="10" fillId="5" borderId="64" xfId="0" applyNumberFormat="1" applyFont="1" applyFill="1" applyBorder="1" applyAlignment="1">
      <alignment vertical="center"/>
    </xf>
    <xf numFmtId="49" fontId="7" fillId="5" borderId="22" xfId="0" applyNumberFormat="1" applyFont="1" applyFill="1" applyBorder="1" applyAlignment="1" applyProtection="1">
      <alignment horizontal="center" vertical="center"/>
      <protection/>
    </xf>
    <xf numFmtId="49" fontId="7" fillId="5" borderId="4" xfId="0" applyNumberFormat="1" applyFont="1" applyFill="1" applyBorder="1" applyAlignment="1" applyProtection="1">
      <alignment horizontal="center" vertical="center"/>
      <protection/>
    </xf>
    <xf numFmtId="167" fontId="10" fillId="0" borderId="14" xfId="0" applyNumberFormat="1" applyFont="1" applyBorder="1" applyAlignment="1">
      <alignment vertical="center"/>
    </xf>
    <xf numFmtId="167" fontId="10" fillId="3" borderId="125" xfId="0" applyNumberFormat="1" applyFont="1" applyFill="1" applyBorder="1" applyAlignment="1">
      <alignment vertical="center"/>
    </xf>
    <xf numFmtId="10" fontId="10" fillId="3" borderId="126" xfId="0" applyNumberFormat="1" applyFont="1" applyFill="1" applyBorder="1" applyAlignment="1">
      <alignment vertical="center"/>
    </xf>
    <xf numFmtId="167" fontId="11" fillId="5" borderId="127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1" fillId="3" borderId="125" xfId="0" applyNumberFormat="1" applyFont="1" applyFill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30" xfId="0" applyNumberFormat="1" applyFont="1" applyBorder="1" applyAlignment="1">
      <alignment vertical="center"/>
    </xf>
    <xf numFmtId="167" fontId="11" fillId="2" borderId="129" xfId="0" applyNumberFormat="1" applyFont="1" applyFill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1" fillId="0" borderId="132" xfId="0" applyNumberFormat="1" applyFont="1" applyBorder="1" applyAlignment="1">
      <alignment vertical="center"/>
    </xf>
    <xf numFmtId="167" fontId="11" fillId="0" borderId="127" xfId="0" applyNumberFormat="1" applyFont="1" applyBorder="1" applyAlignment="1">
      <alignment vertical="center"/>
    </xf>
    <xf numFmtId="167" fontId="11" fillId="2" borderId="133" xfId="0" applyNumberFormat="1" applyFont="1" applyFill="1" applyBorder="1" applyAlignment="1">
      <alignment vertical="center"/>
    </xf>
    <xf numFmtId="167" fontId="11" fillId="0" borderId="134" xfId="0" applyNumberFormat="1" applyFont="1" applyBorder="1" applyAlignment="1">
      <alignment vertical="center"/>
    </xf>
    <xf numFmtId="167" fontId="11" fillId="2" borderId="135" xfId="0" applyNumberFormat="1" applyFont="1" applyFill="1" applyBorder="1" applyAlignment="1">
      <alignment vertical="center"/>
    </xf>
    <xf numFmtId="167" fontId="11" fillId="0" borderId="136" xfId="0" applyNumberFormat="1" applyFont="1" applyBorder="1" applyAlignment="1">
      <alignment vertical="center"/>
    </xf>
    <xf numFmtId="167" fontId="11" fillId="0" borderId="13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167" fontId="10" fillId="0" borderId="79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49" fontId="4" fillId="2" borderId="87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Border="1" applyAlignment="1" applyProtection="1">
      <alignment horizontal="center" vertical="center"/>
      <protection/>
    </xf>
    <xf numFmtId="49" fontId="4" fillId="0" borderId="101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6" borderId="13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7" xfId="0" applyNumberFormat="1" applyFont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3" borderId="13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9" borderId="23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24" fillId="5" borderId="19" xfId="0" applyNumberFormat="1" applyFont="1" applyFill="1" applyBorder="1" applyAlignment="1">
      <alignment horizontal="left" vertical="center" wrapText="1"/>
    </xf>
    <xf numFmtId="49" fontId="24" fillId="3" borderId="39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/>
    </xf>
    <xf numFmtId="167" fontId="7" fillId="0" borderId="77" xfId="0" applyNumberFormat="1" applyFont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49" fontId="7" fillId="3" borderId="62" xfId="0" applyNumberFormat="1" applyFont="1" applyFill="1" applyBorder="1" applyAlignment="1" applyProtection="1">
      <alignment horizontal="center" vertical="center"/>
      <protection/>
    </xf>
    <xf numFmtId="49" fontId="7" fillId="3" borderId="62" xfId="0" applyNumberFormat="1" applyFont="1" applyFill="1" applyBorder="1" applyAlignment="1" applyProtection="1">
      <alignment horizontal="center" vertical="center" wrapText="1"/>
      <protection/>
    </xf>
    <xf numFmtId="49" fontId="7" fillId="3" borderId="60" xfId="0" applyNumberFormat="1" applyFont="1" applyFill="1" applyBorder="1" applyAlignment="1" applyProtection="1">
      <alignment horizontal="center" vertical="center" wrapText="1"/>
      <protection/>
    </xf>
    <xf numFmtId="49" fontId="7" fillId="3" borderId="63" xfId="0" applyNumberFormat="1" applyFont="1" applyFill="1" applyBorder="1" applyAlignment="1" applyProtection="1">
      <alignment horizontal="center" vertical="center" wrapText="1"/>
      <protection/>
    </xf>
    <xf numFmtId="167" fontId="11" fillId="3" borderId="139" xfId="0" applyNumberFormat="1" applyFont="1" applyFill="1" applyBorder="1" applyAlignment="1">
      <alignment vertical="center"/>
    </xf>
    <xf numFmtId="167" fontId="11" fillId="3" borderId="140" xfId="0" applyNumberFormat="1" applyFont="1" applyFill="1" applyBorder="1" applyAlignment="1">
      <alignment vertical="center"/>
    </xf>
    <xf numFmtId="167" fontId="11" fillId="3" borderId="141" xfId="0" applyNumberFormat="1" applyFont="1" applyFill="1" applyBorder="1" applyAlignment="1">
      <alignment vertical="center"/>
    </xf>
    <xf numFmtId="49" fontId="10" fillId="0" borderId="122" xfId="0" applyNumberFormat="1" applyFont="1" applyBorder="1" applyAlignment="1" applyProtection="1">
      <alignment horizontal="center" vertical="center" textRotation="90" wrapText="1"/>
      <protection/>
    </xf>
    <xf numFmtId="167" fontId="10" fillId="0" borderId="142" xfId="0" applyNumberFormat="1" applyFont="1" applyBorder="1" applyAlignment="1">
      <alignment vertical="center"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47" xfId="0" applyNumberFormat="1" applyFont="1" applyBorder="1" applyAlignment="1" applyProtection="1">
      <alignment horizontal="center" vertical="center" textRotation="90" wrapText="1"/>
      <protection/>
    </xf>
    <xf numFmtId="0" fontId="15" fillId="0" borderId="143" xfId="0" applyFont="1" applyBorder="1" applyAlignment="1">
      <alignment vertical="center" wrapText="1"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textRotation="90" wrapText="1"/>
    </xf>
    <xf numFmtId="49" fontId="15" fillId="0" borderId="40" xfId="0" applyNumberFormat="1" applyFont="1" applyFill="1" applyBorder="1" applyAlignment="1" applyProtection="1">
      <alignment vertical="center" wrapText="1"/>
      <protection/>
    </xf>
    <xf numFmtId="0" fontId="15" fillId="0" borderId="40" xfId="0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11" fillId="9" borderId="27" xfId="0" applyNumberFormat="1" applyFont="1" applyFill="1" applyBorder="1" applyAlignment="1" applyProtection="1">
      <alignment horizontal="center" vertical="center"/>
      <protection/>
    </xf>
    <xf numFmtId="49" fontId="11" fillId="9" borderId="21" xfId="0" applyNumberFormat="1" applyFont="1" applyFill="1" applyBorder="1" applyAlignment="1" applyProtection="1">
      <alignment horizontal="center" vertical="center"/>
      <protection/>
    </xf>
    <xf numFmtId="49" fontId="11" fillId="9" borderId="19" xfId="0" applyNumberFormat="1" applyFont="1" applyFill="1" applyBorder="1" applyAlignment="1" applyProtection="1">
      <alignment horizontal="center" vertical="center"/>
      <protection/>
    </xf>
    <xf numFmtId="49" fontId="6" fillId="2" borderId="38" xfId="0" applyNumberFormat="1" applyFont="1" applyFill="1" applyBorder="1" applyAlignment="1" applyProtection="1">
      <alignment horizontal="center" vertical="center" wrapText="1"/>
      <protection/>
    </xf>
    <xf numFmtId="49" fontId="10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167" fontId="11" fillId="0" borderId="40" xfId="0" applyNumberFormat="1" applyFont="1" applyBorder="1" applyAlignment="1">
      <alignment vertical="center"/>
    </xf>
    <xf numFmtId="167" fontId="10" fillId="0" borderId="4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>
      <alignment horizontal="center" vertical="center"/>
    </xf>
    <xf numFmtId="49" fontId="7" fillId="6" borderId="63" xfId="0" applyNumberFormat="1" applyFont="1" applyFill="1" applyBorder="1" applyAlignment="1" applyProtection="1">
      <alignment horizontal="center" vertical="center" wrapText="1"/>
      <protection/>
    </xf>
    <xf numFmtId="49" fontId="7" fillId="6" borderId="81" xfId="0" applyNumberFormat="1" applyFont="1" applyFill="1" applyBorder="1" applyAlignment="1" applyProtection="1">
      <alignment horizontal="center" vertical="center" wrapText="1"/>
      <protection/>
    </xf>
    <xf numFmtId="167" fontId="10" fillId="3" borderId="140" xfId="0" applyNumberFormat="1" applyFont="1" applyFill="1" applyBorder="1" applyAlignment="1">
      <alignment vertical="center"/>
    </xf>
    <xf numFmtId="167" fontId="10" fillId="3" borderId="141" xfId="0" applyNumberFormat="1" applyFont="1" applyFill="1" applyBorder="1" applyAlignment="1">
      <alignment vertical="center"/>
    </xf>
    <xf numFmtId="49" fontId="10" fillId="0" borderId="53" xfId="0" applyNumberFormat="1" applyFont="1" applyBorder="1" applyAlignment="1" applyProtection="1">
      <alignment horizontal="center" vertical="center" textRotation="90" wrapText="1"/>
      <protection/>
    </xf>
    <xf numFmtId="167" fontId="10" fillId="0" borderId="144" xfId="0" applyNumberFormat="1" applyFont="1" applyBorder="1" applyAlignment="1">
      <alignment vertical="center"/>
    </xf>
    <xf numFmtId="167" fontId="10" fillId="2" borderId="78" xfId="0" applyNumberFormat="1" applyFont="1" applyFill="1" applyBorder="1" applyAlignment="1">
      <alignment vertical="center"/>
    </xf>
    <xf numFmtId="0" fontId="0" fillId="0" borderId="104" xfId="0" applyBorder="1" applyAlignment="1">
      <alignment vertical="center" wrapText="1"/>
    </xf>
    <xf numFmtId="167" fontId="10" fillId="0" borderId="76" xfId="0" applyNumberFormat="1" applyFont="1" applyBorder="1" applyAlignment="1">
      <alignment vertical="center"/>
    </xf>
    <xf numFmtId="167" fontId="10" fillId="0" borderId="9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9" fontId="7" fillId="8" borderId="63" xfId="0" applyNumberFormat="1" applyFont="1" applyFill="1" applyBorder="1" applyAlignment="1">
      <alignment horizontal="center" vertical="center"/>
    </xf>
    <xf numFmtId="49" fontId="9" fillId="8" borderId="60" xfId="0" applyNumberFormat="1" applyFont="1" applyFill="1" applyBorder="1" applyAlignment="1">
      <alignment horizontal="left" vertical="center" wrapText="1"/>
    </xf>
    <xf numFmtId="167" fontId="7" fillId="8" borderId="80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167" fontId="11" fillId="0" borderId="104" xfId="0" applyNumberFormat="1" applyFont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67" fontId="4" fillId="0" borderId="5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15" fillId="0" borderId="9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>
      <alignment vertical="center" wrapText="1"/>
    </xf>
    <xf numFmtId="49" fontId="15" fillId="0" borderId="101" xfId="0" applyNumberFormat="1" applyFont="1" applyFill="1" applyBorder="1" applyAlignment="1" applyProtection="1">
      <alignment horizontal="center" vertical="center"/>
      <protection/>
    </xf>
    <xf numFmtId="49" fontId="15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vertical="center" wrapText="1"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49" fontId="10" fillId="0" borderId="7" xfId="0" applyNumberFormat="1" applyFont="1" applyBorder="1" applyAlignment="1" applyProtection="1">
      <alignment vertical="center" wrapText="1"/>
      <protection/>
    </xf>
    <xf numFmtId="49" fontId="10" fillId="0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11" fillId="7" borderId="2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1" fillId="7" borderId="24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/>
    </xf>
    <xf numFmtId="0" fontId="13" fillId="0" borderId="81" xfId="0" applyFont="1" applyBorder="1" applyAlignment="1">
      <alignment horizontal="right" vertical="center"/>
    </xf>
    <xf numFmtId="0" fontId="29" fillId="0" borderId="0" xfId="0" applyFont="1" applyAlignment="1">
      <alignment/>
    </xf>
    <xf numFmtId="49" fontId="0" fillId="0" borderId="21" xfId="0" applyNumberFormat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wrapText="1"/>
      <protection/>
    </xf>
    <xf numFmtId="49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15" fillId="0" borderId="3" xfId="0" applyNumberFormat="1" applyFont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15" fillId="2" borderId="3" xfId="0" applyNumberFormat="1" applyFont="1" applyFill="1" applyBorder="1" applyAlignment="1" applyProtection="1">
      <alignment vertical="center" wrapText="1"/>
      <protection/>
    </xf>
    <xf numFmtId="0" fontId="15" fillId="2" borderId="34" xfId="0" applyFont="1" applyFill="1" applyBorder="1" applyAlignment="1">
      <alignment vertical="center" wrapText="1"/>
    </xf>
    <xf numFmtId="49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vertical="center" wrapText="1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12" fillId="0" borderId="34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61" xfId="0" applyNumberFormat="1" applyFont="1" applyFill="1" applyBorder="1" applyAlignment="1" applyProtection="1">
      <alignment vertical="center" wrapText="1"/>
      <protection/>
    </xf>
    <xf numFmtId="49" fontId="24" fillId="3" borderId="139" xfId="0" applyNumberFormat="1" applyFont="1" applyFill="1" applyBorder="1" applyAlignment="1" applyProtection="1">
      <alignment vertical="center" wrapText="1"/>
      <protection/>
    </xf>
    <xf numFmtId="49" fontId="8" fillId="3" borderId="81" xfId="0" applyNumberFormat="1" applyFont="1" applyFill="1" applyBorder="1" applyAlignment="1" applyProtection="1">
      <alignment wrapText="1"/>
      <protection/>
    </xf>
    <xf numFmtId="49" fontId="8" fillId="3" borderId="62" xfId="0" applyNumberFormat="1" applyFont="1" applyFill="1" applyBorder="1" applyAlignment="1" applyProtection="1">
      <alignment wrapText="1"/>
      <protection/>
    </xf>
    <xf numFmtId="49" fontId="4" fillId="0" borderId="47" xfId="0" applyNumberFormat="1" applyFont="1" applyBorder="1" applyAlignment="1" applyProtection="1">
      <alignment horizontal="center" vertical="center" textRotation="90" wrapText="1"/>
      <protection/>
    </xf>
    <xf numFmtId="0" fontId="3" fillId="0" borderId="80" xfId="0" applyFont="1" applyBorder="1" applyAlignment="1">
      <alignment horizontal="center" vertical="center" textRotation="90" wrapText="1"/>
    </xf>
    <xf numFmtId="49" fontId="4" fillId="3" borderId="89" xfId="0" applyNumberFormat="1" applyFont="1" applyFill="1" applyBorder="1" applyAlignment="1" applyProtection="1">
      <alignment horizontal="right" vertical="center" wrapText="1"/>
      <protection/>
    </xf>
    <xf numFmtId="0" fontId="0" fillId="3" borderId="145" xfId="0" applyFont="1" applyFill="1" applyBorder="1" applyAlignment="1">
      <alignment horizontal="right" vertical="center" wrapText="1"/>
    </xf>
    <xf numFmtId="0" fontId="0" fillId="3" borderId="31" xfId="0" applyFont="1" applyFill="1" applyBorder="1" applyAlignment="1">
      <alignment horizontal="right" vertical="center" wrapText="1"/>
    </xf>
    <xf numFmtId="49" fontId="24" fillId="5" borderId="90" xfId="0" applyNumberFormat="1" applyFont="1" applyFill="1" applyBorder="1" applyAlignment="1" applyProtection="1">
      <alignment vertical="center" wrapText="1"/>
      <protection/>
    </xf>
    <xf numFmtId="49" fontId="5" fillId="5" borderId="117" xfId="0" applyNumberFormat="1" applyFont="1" applyFill="1" applyBorder="1" applyAlignment="1" applyProtection="1">
      <alignment vertical="center" wrapText="1"/>
      <protection/>
    </xf>
    <xf numFmtId="49" fontId="5" fillId="5" borderId="27" xfId="0" applyNumberFormat="1" applyFont="1" applyFill="1" applyBorder="1" applyAlignment="1" applyProtection="1">
      <alignment vertical="center" wrapText="1"/>
      <protection/>
    </xf>
    <xf numFmtId="49" fontId="8" fillId="0" borderId="122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120" xfId="0" applyBorder="1" applyAlignment="1">
      <alignment/>
    </xf>
    <xf numFmtId="0" fontId="0" fillId="0" borderId="139" xfId="0" applyBorder="1" applyAlignment="1">
      <alignment/>
    </xf>
    <xf numFmtId="0" fontId="0" fillId="0" borderId="81" xfId="0" applyBorder="1" applyAlignment="1">
      <alignment/>
    </xf>
    <xf numFmtId="0" fontId="0" fillId="0" borderId="62" xfId="0" applyBorder="1" applyAlignment="1">
      <alignment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4" fillId="5" borderId="32" xfId="0" applyFont="1" applyFill="1" applyBorder="1" applyAlignment="1">
      <alignment vertical="center" wrapText="1"/>
    </xf>
    <xf numFmtId="49" fontId="35" fillId="2" borderId="3" xfId="0" applyNumberFormat="1" applyFont="1" applyFill="1" applyBorder="1" applyAlignment="1" applyProtection="1">
      <alignment vertical="center" wrapText="1"/>
      <protection/>
    </xf>
    <xf numFmtId="49" fontId="35" fillId="2" borderId="34" xfId="0" applyNumberFormat="1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5" borderId="39" xfId="0" applyNumberFormat="1" applyFont="1" applyFill="1" applyBorder="1" applyAlignment="1" applyProtection="1">
      <alignment vertical="center" wrapText="1"/>
      <protection/>
    </xf>
    <xf numFmtId="49" fontId="8" fillId="5" borderId="35" xfId="0" applyNumberFormat="1" applyFont="1" applyFill="1" applyBorder="1" applyAlignment="1" applyProtection="1">
      <alignment vertical="center" wrapText="1"/>
      <protection/>
    </xf>
    <xf numFmtId="49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3" borderId="91" xfId="0" applyNumberFormat="1" applyFont="1" applyFill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32" xfId="0" applyNumberFormat="1" applyFont="1" applyBorder="1" applyAlignment="1" applyProtection="1">
      <alignment vertical="center" wrapText="1"/>
      <protection/>
    </xf>
    <xf numFmtId="49" fontId="4" fillId="0" borderId="146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49" fontId="7" fillId="9" borderId="91" xfId="0" applyNumberFormat="1" applyFont="1" applyFill="1" applyBorder="1" applyAlignment="1" applyProtection="1">
      <alignment vertical="center" wrapText="1"/>
      <protection/>
    </xf>
    <xf numFmtId="0" fontId="0" fillId="9" borderId="37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7" borderId="7" xfId="0" applyNumberFormat="1" applyFont="1" applyFill="1" applyBorder="1" applyAlignment="1" applyProtection="1">
      <alignment vertical="center" wrapText="1"/>
      <protection/>
    </xf>
    <xf numFmtId="0" fontId="0" fillId="7" borderId="34" xfId="0" applyFill="1" applyBorder="1" applyAlignment="1">
      <alignment vertical="center" wrapText="1"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7" fillId="9" borderId="90" xfId="0" applyNumberFormat="1" applyFont="1" applyFill="1" applyBorder="1" applyAlignment="1" applyProtection="1">
      <alignment vertical="center" wrapText="1"/>
      <protection/>
    </xf>
    <xf numFmtId="0" fontId="0" fillId="9" borderId="117" xfId="0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49" fontId="15" fillId="0" borderId="36" xfId="0" applyNumberFormat="1" applyFont="1" applyBorder="1" applyAlignment="1" applyProtection="1">
      <alignment vertical="center" wrapText="1"/>
      <protection/>
    </xf>
    <xf numFmtId="0" fontId="15" fillId="0" borderId="58" xfId="0" applyFont="1" applyBorder="1" applyAlignment="1">
      <alignment vertical="center" wrapText="1"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61" xfId="0" applyNumberFormat="1" applyFont="1" applyFill="1" applyBorder="1" applyAlignment="1" applyProtection="1">
      <alignment vertical="center" wrapText="1"/>
      <protection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4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>
      <alignment horizontal="center" vertical="center" textRotation="90" wrapText="1"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11" fillId="3" borderId="40" xfId="0" applyNumberFormat="1" applyFont="1" applyFill="1" applyBorder="1" applyAlignment="1" applyProtection="1">
      <alignment horizontal="left" vertical="center" wrapText="1"/>
      <protection/>
    </xf>
    <xf numFmtId="49" fontId="10" fillId="3" borderId="35" xfId="0" applyNumberFormat="1" applyFont="1" applyFill="1" applyBorder="1" applyAlignment="1" applyProtection="1">
      <alignment vertical="center" wrapText="1"/>
      <protection/>
    </xf>
    <xf numFmtId="49" fontId="6" fillId="0" borderId="32" xfId="0" applyNumberFormat="1" applyFont="1" applyBorder="1" applyAlignment="1" applyProtection="1">
      <alignment vertical="center" wrapText="1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4" fillId="0" borderId="61" xfId="0" applyNumberFormat="1" applyFont="1" applyBorder="1" applyAlignment="1" applyProtection="1">
      <alignment vertical="center" wrapText="1"/>
      <protection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61" xfId="0" applyBorder="1" applyAlignment="1">
      <alignment vertical="center" wrapText="1"/>
    </xf>
    <xf numFmtId="49" fontId="10" fillId="0" borderId="3" xfId="0" applyNumberFormat="1" applyFont="1" applyBorder="1" applyAlignment="1" applyProtection="1">
      <alignment vertical="center" wrapText="1"/>
      <protection/>
    </xf>
    <xf numFmtId="49" fontId="10" fillId="0" borderId="146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24" fillId="5" borderId="91" xfId="0" applyNumberFormat="1" applyFont="1" applyFill="1" applyBorder="1" applyAlignment="1" applyProtection="1">
      <alignment vertical="center" wrapText="1"/>
      <protection/>
    </xf>
    <xf numFmtId="49" fontId="24" fillId="5" borderId="37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0" fontId="0" fillId="2" borderId="37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58" xfId="0" applyFont="1" applyBorder="1" applyAlignment="1">
      <alignment vertical="center" wrapText="1"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4" fillId="0" borderId="34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Border="1" applyAlignment="1">
      <alignment vertical="center" wrapText="1"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6" fillId="0" borderId="35" xfId="0" applyNumberFormat="1" applyFont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58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3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vertical="center" wrapText="1"/>
      <protection/>
    </xf>
    <xf numFmtId="0" fontId="4" fillId="0" borderId="34" xfId="0" applyFont="1" applyBorder="1" applyAlignment="1">
      <alignment vertical="center" wrapText="1"/>
    </xf>
    <xf numFmtId="49" fontId="15" fillId="0" borderId="7" xfId="0" applyNumberFormat="1" applyFont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49" fontId="10" fillId="0" borderId="52" xfId="0" applyNumberFormat="1" applyFont="1" applyBorder="1" applyAlignment="1" applyProtection="1">
      <alignment horizontal="center" vertical="center" textRotation="90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left" vertical="center" wrapText="1"/>
      <protection/>
    </xf>
    <xf numFmtId="49" fontId="6" fillId="0" borderId="34" xfId="0" applyNumberFormat="1" applyFont="1" applyBorder="1" applyAlignment="1" applyProtection="1">
      <alignment vertical="center" wrapText="1"/>
      <protection/>
    </xf>
    <xf numFmtId="49" fontId="4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36" xfId="0" applyNumberFormat="1" applyFont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58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61" xfId="0" applyNumberFormat="1" applyFont="1" applyFill="1" applyBorder="1" applyAlignment="1" applyProtection="1">
      <alignment vertical="center" wrapText="1"/>
      <protection/>
    </xf>
    <xf numFmtId="49" fontId="10" fillId="0" borderId="80" xfId="0" applyNumberFormat="1" applyFont="1" applyBorder="1" applyAlignment="1" applyProtection="1">
      <alignment horizontal="center" vertical="center" textRotation="90" wrapText="1"/>
      <protection/>
    </xf>
    <xf numFmtId="49" fontId="4" fillId="0" borderId="43" xfId="0" applyNumberFormat="1" applyFont="1" applyBorder="1" applyAlignment="1" applyProtection="1">
      <alignment vertical="center" wrapText="1"/>
      <protection/>
    </xf>
    <xf numFmtId="0" fontId="4" fillId="0" borderId="143" xfId="0" applyFont="1" applyBorder="1" applyAlignment="1">
      <alignment vertical="center" wrapText="1"/>
    </xf>
    <xf numFmtId="49" fontId="8" fillId="2" borderId="39" xfId="0" applyNumberFormat="1" applyFont="1" applyFill="1" applyBorder="1" applyAlignment="1" applyProtection="1">
      <alignment vertical="center" wrapText="1"/>
      <protection/>
    </xf>
    <xf numFmtId="49" fontId="8" fillId="2" borderId="35" xfId="0" applyNumberFormat="1" applyFont="1" applyFill="1" applyBorder="1" applyAlignment="1" applyProtection="1">
      <alignment vertical="center" wrapText="1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58" xfId="0" applyNumberFormat="1" applyFont="1" applyBorder="1" applyAlignment="1" applyProtection="1">
      <alignment vertical="center" wrapText="1"/>
      <protection/>
    </xf>
    <xf numFmtId="49" fontId="4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61" xfId="0" applyNumberFormat="1" applyFont="1" applyFill="1" applyBorder="1" applyAlignment="1" applyProtection="1">
      <alignment vertical="center" wrapText="1"/>
      <protection/>
    </xf>
    <xf numFmtId="49" fontId="14" fillId="0" borderId="34" xfId="0" applyNumberFormat="1" applyFont="1" applyFill="1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80" xfId="0" applyBorder="1" applyAlignment="1">
      <alignment horizontal="center" vertical="center" textRotation="90" wrapText="1"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40" fillId="0" borderId="0" xfId="0" applyNumberFormat="1" applyFont="1" applyBorder="1" applyAlignment="1" applyProtection="1">
      <alignment vertical="center" wrapText="1"/>
      <protection/>
    </xf>
    <xf numFmtId="0" fontId="40" fillId="0" borderId="38" xfId="0" applyFont="1" applyBorder="1" applyAlignment="1">
      <alignment vertical="center" wrapText="1"/>
    </xf>
    <xf numFmtId="49" fontId="4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43" xfId="0" applyNumberFormat="1" applyFont="1" applyBorder="1" applyAlignment="1" applyProtection="1">
      <alignment vertical="center" wrapText="1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vertical="center" wrapText="1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6" fillId="0" borderId="58" xfId="0" applyNumberFormat="1" applyFont="1" applyBorder="1" applyAlignment="1" applyProtection="1">
      <alignment vertical="center" wrapText="1"/>
      <protection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38" xfId="0" applyNumberFormat="1" applyFont="1" applyFill="1" applyBorder="1" applyAlignment="1" applyProtection="1">
      <alignment vertical="center" wrapText="1"/>
      <protection/>
    </xf>
    <xf numFmtId="49" fontId="15" fillId="0" borderId="146" xfId="0" applyNumberFormat="1" applyFont="1" applyFill="1" applyBorder="1" applyAlignment="1" applyProtection="1">
      <alignment vertical="center" wrapText="1"/>
      <protection/>
    </xf>
    <xf numFmtId="49" fontId="7" fillId="2" borderId="36" xfId="0" applyNumberFormat="1" applyFont="1" applyFill="1" applyBorder="1" applyAlignment="1" applyProtection="1">
      <alignment horizontal="left" vertical="center" wrapText="1"/>
      <protection/>
    </xf>
    <xf numFmtId="49" fontId="7" fillId="2" borderId="58" xfId="0" applyNumberFormat="1" applyFont="1" applyFill="1" applyBorder="1" applyAlignment="1" applyProtection="1">
      <alignment vertical="center"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58" xfId="0" applyNumberFormat="1" applyFont="1" applyFill="1" applyBorder="1" applyAlignment="1" applyProtection="1">
      <alignment vertical="top" wrapText="1"/>
      <protection/>
    </xf>
    <xf numFmtId="0" fontId="15" fillId="0" borderId="34" xfId="0" applyFont="1" applyFill="1" applyBorder="1" applyAlignment="1">
      <alignment vertical="center" wrapText="1"/>
    </xf>
    <xf numFmtId="0" fontId="19" fillId="3" borderId="91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2" borderId="90" xfId="0" applyNumberFormat="1" applyFont="1" applyFill="1" applyBorder="1" applyAlignment="1" applyProtection="1">
      <alignment vertical="center" wrapText="1"/>
      <protection/>
    </xf>
    <xf numFmtId="0" fontId="0" fillId="0" borderId="1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61" xfId="0" applyNumberFormat="1" applyFont="1" applyFill="1" applyBorder="1" applyAlignment="1" applyProtection="1">
      <alignment vertical="center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49" fontId="24" fillId="5" borderId="88" xfId="0" applyNumberFormat="1" applyFont="1" applyFill="1" applyBorder="1" applyAlignment="1" applyProtection="1">
      <alignment vertical="center" wrapText="1"/>
      <protection/>
    </xf>
    <xf numFmtId="49" fontId="24" fillId="5" borderId="28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49" fontId="4" fillId="3" borderId="122" xfId="0" applyNumberFormat="1" applyFont="1" applyFill="1" applyBorder="1" applyAlignment="1" applyProtection="1">
      <alignment horizontal="right" vertical="center" wrapText="1"/>
      <protection/>
    </xf>
    <xf numFmtId="0" fontId="0" fillId="3" borderId="77" xfId="0" applyFont="1" applyFill="1" applyBorder="1" applyAlignment="1">
      <alignment horizontal="right" vertical="center" wrapText="1"/>
    </xf>
    <xf numFmtId="0" fontId="0" fillId="3" borderId="120" xfId="0" applyFont="1" applyFill="1" applyBorder="1" applyAlignment="1">
      <alignment horizontal="right" vertical="center" wrapText="1"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vertical="center" wrapText="1"/>
      <protection/>
    </xf>
    <xf numFmtId="49" fontId="32" fillId="0" borderId="18" xfId="0" applyNumberFormat="1" applyFont="1" applyBorder="1" applyAlignment="1" applyProtection="1">
      <alignment vertical="center" wrapText="1"/>
      <protection/>
    </xf>
    <xf numFmtId="0" fontId="34" fillId="0" borderId="33" xfId="0" applyFont="1" applyBorder="1" applyAlignment="1">
      <alignment vertical="center" wrapText="1"/>
    </xf>
    <xf numFmtId="49" fontId="10" fillId="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32" fillId="0" borderId="13" xfId="0" applyNumberFormat="1" applyFont="1" applyBorder="1" applyAlignment="1" applyProtection="1">
      <alignment wrapText="1"/>
      <protection/>
    </xf>
    <xf numFmtId="0" fontId="33" fillId="0" borderId="58" xfId="0" applyFont="1" applyBorder="1" applyAlignment="1">
      <alignment wrapText="1"/>
    </xf>
    <xf numFmtId="49" fontId="32" fillId="0" borderId="9" xfId="0" applyNumberFormat="1" applyFont="1" applyBorder="1" applyAlignment="1" applyProtection="1">
      <alignment wrapText="1"/>
      <protection/>
    </xf>
    <xf numFmtId="0" fontId="33" fillId="0" borderId="61" xfId="0" applyFont="1" applyBorder="1" applyAlignment="1">
      <alignment wrapText="1"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8" fillId="0" borderId="91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0" fontId="7" fillId="2" borderId="3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4" fillId="2" borderId="92" xfId="0" applyNumberFormat="1" applyFont="1" applyFill="1" applyBorder="1" applyAlignment="1" applyProtection="1">
      <alignment horizontal="left" vertical="center" wrapText="1"/>
      <protection/>
    </xf>
    <xf numFmtId="0" fontId="0" fillId="2" borderId="36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left" vertical="center" wrapText="1"/>
    </xf>
    <xf numFmtId="49" fontId="24" fillId="3" borderId="88" xfId="0" applyNumberFormat="1" applyFont="1" applyFill="1" applyBorder="1" applyAlignment="1" applyProtection="1">
      <alignment vertical="center" wrapText="1"/>
      <protection/>
    </xf>
    <xf numFmtId="49" fontId="8" fillId="3" borderId="28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2" xfId="0" applyNumberFormat="1" applyFont="1" applyFill="1" applyBorder="1" applyAlignment="1" applyProtection="1">
      <alignment vertical="center" wrapText="1"/>
      <protection/>
    </xf>
    <xf numFmtId="49" fontId="7" fillId="3" borderId="7" xfId="0" applyNumberFormat="1" applyFont="1" applyFill="1" applyBorder="1" applyAlignment="1" applyProtection="1">
      <alignment horizontal="left" vertical="center" wrapText="1"/>
      <protection/>
    </xf>
    <xf numFmtId="49" fontId="6" fillId="3" borderId="34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49" fontId="24" fillId="3" borderId="28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2" borderId="90" xfId="0" applyNumberFormat="1" applyFont="1" applyFill="1" applyBorder="1" applyAlignment="1" applyProtection="1">
      <alignment vertical="center" wrapText="1"/>
      <protection/>
    </xf>
    <xf numFmtId="49" fontId="6" fillId="2" borderId="117" xfId="0" applyNumberFormat="1" applyFont="1" applyFill="1" applyBorder="1" applyAlignment="1" applyProtection="1">
      <alignment vertical="center" wrapText="1"/>
      <protection/>
    </xf>
    <xf numFmtId="49" fontId="6" fillId="2" borderId="27" xfId="0" applyNumberFormat="1" applyFont="1" applyFill="1" applyBorder="1" applyAlignment="1" applyProtection="1">
      <alignment vertical="center" wrapText="1"/>
      <protection/>
    </xf>
    <xf numFmtId="49" fontId="8" fillId="2" borderId="6" xfId="0" applyNumberFormat="1" applyFont="1" applyFill="1" applyBorder="1" applyAlignment="1" applyProtection="1">
      <alignment vertical="center" wrapText="1"/>
      <protection/>
    </xf>
    <xf numFmtId="49" fontId="8" fillId="2" borderId="38" xfId="0" applyNumberFormat="1" applyFont="1" applyFill="1" applyBorder="1" applyAlignment="1" applyProtection="1">
      <alignment vertical="center" wrapText="1"/>
      <protection/>
    </xf>
    <xf numFmtId="49" fontId="9" fillId="3" borderId="88" xfId="0" applyNumberFormat="1" applyFont="1" applyFill="1" applyBorder="1" applyAlignment="1" applyProtection="1">
      <alignment horizontal="left" vertical="center" wrapText="1"/>
      <protection/>
    </xf>
    <xf numFmtId="49" fontId="6" fillId="0" borderId="28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8" fillId="5" borderId="91" xfId="0" applyNumberFormat="1" applyFont="1" applyFill="1" applyBorder="1" applyAlignment="1" applyProtection="1">
      <alignment horizontal="left"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6" fillId="0" borderId="147" xfId="0" applyNumberFormat="1" applyFont="1" applyBorder="1" applyAlignment="1" applyProtection="1">
      <alignment vertical="center" wrapText="1"/>
      <protection/>
    </xf>
    <xf numFmtId="49" fontId="4" fillId="0" borderId="148" xfId="0" applyNumberFormat="1" applyFont="1" applyFill="1" applyBorder="1" applyAlignment="1" applyProtection="1">
      <alignment vertical="center" wrapText="1"/>
      <protection/>
    </xf>
    <xf numFmtId="49" fontId="6" fillId="0" borderId="84" xfId="0" applyNumberFormat="1" applyFont="1" applyFill="1" applyBorder="1" applyAlignment="1" applyProtection="1">
      <alignment vertical="center" wrapText="1"/>
      <protection/>
    </xf>
    <xf numFmtId="49" fontId="6" fillId="0" borderId="147" xfId="0" applyNumberFormat="1" applyFont="1" applyFill="1" applyBorder="1" applyAlignment="1" applyProtection="1">
      <alignment vertical="center" wrapText="1"/>
      <protection/>
    </xf>
    <xf numFmtId="0" fontId="0" fillId="0" borderId="58" xfId="0" applyBorder="1" applyAlignment="1">
      <alignment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16" fillId="0" borderId="34" xfId="0" applyNumberFormat="1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61" xfId="0" applyNumberFormat="1" applyFont="1" applyBorder="1" applyAlignment="1" applyProtection="1">
      <alignment vertical="center" wrapText="1"/>
      <protection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96" xfId="0" applyNumberFormat="1" applyFont="1" applyFill="1" applyBorder="1" applyAlignment="1" applyProtection="1">
      <alignment vertical="center" wrapText="1"/>
      <protection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61" xfId="0" applyNumberFormat="1" applyFont="1" applyBorder="1" applyAlignment="1" applyProtection="1">
      <alignment vertical="center" wrapText="1"/>
      <protection/>
    </xf>
    <xf numFmtId="49" fontId="12" fillId="0" borderId="3" xfId="0" applyNumberFormat="1" applyFont="1" applyBorder="1" applyAlignment="1" applyProtection="1">
      <alignment vertical="center" wrapText="1"/>
      <protection/>
    </xf>
    <xf numFmtId="49" fontId="8" fillId="0" borderId="90" xfId="0" applyNumberFormat="1" applyFont="1" applyFill="1" applyBorder="1" applyAlignment="1" applyProtection="1">
      <alignment vertical="center" wrapText="1"/>
      <protection/>
    </xf>
    <xf numFmtId="49" fontId="8" fillId="0" borderId="117" xfId="0" applyNumberFormat="1" applyFont="1" applyBorder="1" applyAlignment="1" applyProtection="1">
      <alignment wrapText="1"/>
      <protection/>
    </xf>
    <xf numFmtId="49" fontId="8" fillId="0" borderId="27" xfId="0" applyNumberFormat="1" applyFont="1" applyBorder="1" applyAlignment="1" applyProtection="1">
      <alignment wrapText="1"/>
      <protection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45" xfId="0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2" xfId="0" applyFon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 wrapText="1"/>
    </xf>
    <xf numFmtId="49" fontId="7" fillId="3" borderId="91" xfId="0" applyNumberFormat="1" applyFont="1" applyFill="1" applyBorder="1" applyAlignment="1" applyProtection="1">
      <alignment vertical="center" wrapText="1"/>
      <protection/>
    </xf>
    <xf numFmtId="49" fontId="4" fillId="3" borderId="37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vertical="center" wrapText="1"/>
      <protection/>
    </xf>
    <xf numFmtId="0" fontId="3" fillId="0" borderId="143" xfId="0" applyFont="1" applyBorder="1" applyAlignment="1">
      <alignment vertical="center" wrapText="1"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58" xfId="0" applyNumberFormat="1" applyFont="1" applyFill="1" applyBorder="1" applyAlignment="1" applyProtection="1">
      <alignment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58" xfId="0" applyNumberFormat="1" applyFont="1" applyBorder="1" applyAlignment="1" applyProtection="1">
      <alignment vertical="center" wrapText="1"/>
      <protection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>
      <alignment vertical="center" wrapText="1"/>
    </xf>
    <xf numFmtId="49" fontId="15" fillId="0" borderId="42" xfId="0" applyNumberFormat="1" applyFont="1" applyBorder="1" applyAlignment="1" applyProtection="1">
      <alignment vertical="center" wrapText="1"/>
      <protection/>
    </xf>
    <xf numFmtId="0" fontId="0" fillId="0" borderId="143" xfId="0" applyBorder="1" applyAlignment="1">
      <alignment vertical="center" wrapText="1"/>
    </xf>
    <xf numFmtId="49" fontId="7" fillId="2" borderId="92" xfId="0" applyNumberFormat="1" applyFont="1" applyFill="1" applyBorder="1" applyAlignment="1" applyProtection="1">
      <alignment vertical="center" wrapText="1"/>
      <protection/>
    </xf>
    <xf numFmtId="0" fontId="7" fillId="2" borderId="36" xfId="0" applyFont="1" applyFill="1" applyBorder="1" applyAlignment="1">
      <alignment vertical="center" wrapText="1"/>
    </xf>
    <xf numFmtId="0" fontId="7" fillId="2" borderId="58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2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5" fillId="5" borderId="37" xfId="0" applyNumberFormat="1" applyFont="1" applyFill="1" applyBorder="1" applyAlignment="1" applyProtection="1">
      <alignment vertical="center" wrapText="1"/>
      <protection/>
    </xf>
    <xf numFmtId="49" fontId="5" fillId="5" borderId="11" xfId="0" applyNumberFormat="1" applyFont="1" applyFill="1" applyBorder="1" applyAlignment="1" applyProtection="1">
      <alignment vertical="center" wrapText="1"/>
      <protection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0" fontId="13" fillId="0" borderId="50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horizontal="center" vertical="center" textRotation="90" wrapText="1"/>
    </xf>
    <xf numFmtId="49" fontId="11" fillId="3" borderId="91" xfId="0" applyNumberFormat="1" applyFont="1" applyFill="1" applyBorder="1" applyAlignment="1" applyProtection="1">
      <alignment horizontal="left" vertical="center" wrapText="1"/>
      <protection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2" xfId="0" applyNumberFormat="1" applyFont="1" applyFill="1" applyBorder="1" applyAlignment="1" applyProtection="1">
      <alignment vertical="center" wrapText="1"/>
      <protection/>
    </xf>
    <xf numFmtId="49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6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9" fontId="4" fillId="0" borderId="39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">
      <selection activeCell="B4" sqref="B4:C4"/>
    </sheetView>
  </sheetViews>
  <sheetFormatPr defaultColWidth="9.00390625" defaultRowHeight="12.75"/>
  <cols>
    <col min="1" max="1" width="19.875" style="0" customWidth="1"/>
    <col min="2" max="2" width="69.875" style="0" customWidth="1"/>
    <col min="3" max="3" width="7.875" style="0" customWidth="1"/>
    <col min="5" max="5" width="6.875" style="0" customWidth="1"/>
  </cols>
  <sheetData>
    <row r="1" spans="1:3" ht="11.25" customHeight="1">
      <c r="A1" s="1279"/>
      <c r="C1" s="472" t="s">
        <v>520</v>
      </c>
    </row>
    <row r="2" spans="1:3" ht="12.75" customHeight="1">
      <c r="A2" s="1280"/>
      <c r="B2" s="873" t="s">
        <v>514</v>
      </c>
      <c r="C2" s="874"/>
    </row>
    <row r="3" spans="1:3" ht="12.75" customHeight="1">
      <c r="A3" s="1281"/>
      <c r="B3" s="873" t="s">
        <v>67</v>
      </c>
      <c r="C3" s="874"/>
    </row>
    <row r="4" spans="2:3" ht="11.25" customHeight="1">
      <c r="B4" s="873" t="s">
        <v>367</v>
      </c>
      <c r="C4" s="874"/>
    </row>
    <row r="5" spans="2:3" ht="5.25" customHeight="1">
      <c r="B5" s="202"/>
      <c r="C5" s="203"/>
    </row>
    <row r="6" spans="1:3" ht="13.5" customHeight="1">
      <c r="A6" s="875" t="s">
        <v>560</v>
      </c>
      <c r="B6" s="875"/>
      <c r="C6" s="875"/>
    </row>
    <row r="7" spans="1:3" ht="12.75" customHeight="1">
      <c r="A7" s="875" t="s">
        <v>369</v>
      </c>
      <c r="B7" s="875"/>
      <c r="C7" s="877"/>
    </row>
    <row r="8" spans="1:3" s="2" customFormat="1" ht="8.25" customHeight="1" thickBot="1">
      <c r="A8"/>
      <c r="B8" s="876" t="s">
        <v>498</v>
      </c>
      <c r="C8" s="876"/>
    </row>
    <row r="9" spans="1:3" s="2" customFormat="1" ht="24" customHeight="1" thickBot="1">
      <c r="A9" s="475" t="s">
        <v>391</v>
      </c>
      <c r="B9" s="476" t="s">
        <v>392</v>
      </c>
      <c r="C9" s="477" t="s">
        <v>497</v>
      </c>
    </row>
    <row r="10" spans="1:3" s="2" customFormat="1" ht="25.5" customHeight="1" thickBot="1">
      <c r="A10" s="593" t="s">
        <v>393</v>
      </c>
      <c r="B10" s="592" t="s">
        <v>394</v>
      </c>
      <c r="C10" s="168">
        <f>C50+C122</f>
        <v>325620</v>
      </c>
    </row>
    <row r="11" spans="1:3" s="2" customFormat="1" ht="15.75" customHeight="1" thickBot="1">
      <c r="A11" s="116"/>
      <c r="B11" s="117" t="s">
        <v>395</v>
      </c>
      <c r="C11" s="169">
        <f>C10/C184</f>
        <v>0.6230562976005578</v>
      </c>
    </row>
    <row r="12" spans="1:3" s="2" customFormat="1" ht="19.5" customHeight="1" thickBot="1">
      <c r="A12" s="593" t="s">
        <v>396</v>
      </c>
      <c r="B12" s="594" t="s">
        <v>397</v>
      </c>
      <c r="C12" s="168">
        <f>C14</f>
        <v>162859</v>
      </c>
    </row>
    <row r="13" spans="1:3" s="2" customFormat="1" ht="15.75" customHeight="1">
      <c r="A13" s="118"/>
      <c r="B13" s="119" t="s">
        <v>16</v>
      </c>
      <c r="C13" s="170">
        <f>C12/C10</f>
        <v>0.5001504821571157</v>
      </c>
    </row>
    <row r="14" spans="1:3" s="2" customFormat="1" ht="15.75" customHeight="1">
      <c r="A14" s="595" t="s">
        <v>531</v>
      </c>
      <c r="B14" s="591" t="s">
        <v>398</v>
      </c>
      <c r="C14" s="171">
        <f>C18+C19+C20+C21</f>
        <v>162859</v>
      </c>
    </row>
    <row r="15" spans="1:3" s="2" customFormat="1" ht="12.75" customHeight="1">
      <c r="A15" s="868" t="s">
        <v>515</v>
      </c>
      <c r="B15" s="478" t="s">
        <v>516</v>
      </c>
      <c r="C15" s="479">
        <f>C14-(C16+C17)</f>
        <v>72382.7</v>
      </c>
    </row>
    <row r="16" spans="1:3" s="2" customFormat="1" ht="13.5" customHeight="1">
      <c r="A16" s="867"/>
      <c r="B16" s="480" t="s">
        <v>517</v>
      </c>
      <c r="C16" s="481">
        <f>ROUND(C14*0.22222,1)</f>
        <v>36190.5</v>
      </c>
    </row>
    <row r="17" spans="1:3" s="2" customFormat="1" ht="15" customHeight="1">
      <c r="A17" s="864"/>
      <c r="B17" s="482" t="s">
        <v>518</v>
      </c>
      <c r="C17" s="483">
        <f>ROUND(C14*0.33333,1)</f>
        <v>54285.8</v>
      </c>
    </row>
    <row r="18" spans="1:11" s="2" customFormat="1" ht="35.25" customHeight="1">
      <c r="A18" s="746" t="s">
        <v>6</v>
      </c>
      <c r="B18" s="610" t="s">
        <v>4</v>
      </c>
      <c r="C18" s="437">
        <v>162026</v>
      </c>
      <c r="I18" s="441"/>
      <c r="J18" s="438"/>
      <c r="K18" s="439"/>
    </row>
    <row r="19" spans="1:11" s="2" customFormat="1" ht="54.75" customHeight="1">
      <c r="A19" s="768" t="s">
        <v>8</v>
      </c>
      <c r="B19" s="610" t="s">
        <v>182</v>
      </c>
      <c r="C19" s="172">
        <v>400</v>
      </c>
      <c r="I19" s="441"/>
      <c r="J19" s="438"/>
      <c r="K19" s="439"/>
    </row>
    <row r="20" spans="1:11" s="2" customFormat="1" ht="28.5" customHeight="1">
      <c r="A20" s="746" t="s">
        <v>532</v>
      </c>
      <c r="B20" s="611" t="s">
        <v>183</v>
      </c>
      <c r="C20" s="172">
        <v>400</v>
      </c>
      <c r="I20" s="441"/>
      <c r="J20" s="440"/>
      <c r="K20" s="439"/>
    </row>
    <row r="21" spans="1:3" s="2" customFormat="1" ht="44.25" customHeight="1" thickBot="1">
      <c r="A21" s="769" t="s">
        <v>7</v>
      </c>
      <c r="B21" s="612" t="s">
        <v>5</v>
      </c>
      <c r="C21" s="172">
        <v>33</v>
      </c>
    </row>
    <row r="22" spans="1:3" s="2" customFormat="1" ht="21.75" customHeight="1" thickBot="1">
      <c r="A22" s="593" t="s">
        <v>399</v>
      </c>
      <c r="B22" s="601" t="s">
        <v>400</v>
      </c>
      <c r="C22" s="168">
        <f>C24+C28+C31</f>
        <v>38023</v>
      </c>
    </row>
    <row r="23" spans="1:3" s="2" customFormat="1" ht="12.75" customHeight="1">
      <c r="A23" s="596"/>
      <c r="B23" s="119" t="s">
        <v>16</v>
      </c>
      <c r="C23" s="170">
        <f>C22/C10</f>
        <v>0.11677108285731835</v>
      </c>
    </row>
    <row r="24" spans="1:3" s="2" customFormat="1" ht="24" customHeight="1">
      <c r="A24" s="768" t="s">
        <v>533</v>
      </c>
      <c r="B24" s="600" t="s">
        <v>199</v>
      </c>
      <c r="C24" s="175">
        <f>C25</f>
        <v>1041</v>
      </c>
    </row>
    <row r="25" spans="1:3" s="2" customFormat="1" ht="21" customHeight="1">
      <c r="A25" s="755" t="s">
        <v>534</v>
      </c>
      <c r="B25" s="606" t="s">
        <v>200</v>
      </c>
      <c r="C25" s="590">
        <f>C26+C27</f>
        <v>1041</v>
      </c>
    </row>
    <row r="26" spans="1:3" s="2" customFormat="1" ht="18.75" customHeight="1">
      <c r="A26" s="755" t="s">
        <v>535</v>
      </c>
      <c r="B26" s="373" t="s">
        <v>201</v>
      </c>
      <c r="C26" s="206">
        <v>1041</v>
      </c>
    </row>
    <row r="27" spans="1:3" s="2" customFormat="1" ht="19.5" customHeight="1">
      <c r="A27" s="755" t="s">
        <v>536</v>
      </c>
      <c r="B27" s="373" t="s">
        <v>202</v>
      </c>
      <c r="C27" s="589">
        <v>0</v>
      </c>
    </row>
    <row r="28" spans="1:3" s="2" customFormat="1" ht="15.75" customHeight="1">
      <c r="A28" s="747" t="s">
        <v>537</v>
      </c>
      <c r="B28" s="600" t="s">
        <v>401</v>
      </c>
      <c r="C28" s="216">
        <f>C29+C30</f>
        <v>36953</v>
      </c>
    </row>
    <row r="29" spans="1:3" s="2" customFormat="1" ht="18" customHeight="1">
      <c r="A29" s="755" t="s">
        <v>538</v>
      </c>
      <c r="B29" s="607" t="s">
        <v>179</v>
      </c>
      <c r="C29" s="189">
        <v>36953</v>
      </c>
    </row>
    <row r="30" spans="1:3" s="2" customFormat="1" ht="21.75" customHeight="1">
      <c r="A30" s="770" t="s">
        <v>539</v>
      </c>
      <c r="B30" s="608" t="s">
        <v>178</v>
      </c>
      <c r="C30" s="436">
        <v>0</v>
      </c>
    </row>
    <row r="31" spans="1:3" s="2" customFormat="1" ht="21" customHeight="1">
      <c r="A31" s="747" t="s">
        <v>540</v>
      </c>
      <c r="B31" s="600" t="s">
        <v>584</v>
      </c>
      <c r="C31" s="216">
        <f>C32+C33</f>
        <v>29</v>
      </c>
    </row>
    <row r="32" spans="1:3" s="2" customFormat="1" ht="15.75" customHeight="1">
      <c r="A32" s="762" t="s">
        <v>541</v>
      </c>
      <c r="B32" s="606" t="s">
        <v>180</v>
      </c>
      <c r="C32" s="206">
        <v>29</v>
      </c>
    </row>
    <row r="33" spans="1:3" s="2" customFormat="1" ht="25.5" customHeight="1" thickBot="1">
      <c r="A33" s="752" t="s">
        <v>542</v>
      </c>
      <c r="B33" s="609" t="s">
        <v>181</v>
      </c>
      <c r="C33" s="372">
        <v>0</v>
      </c>
    </row>
    <row r="34" spans="1:3" s="2" customFormat="1" ht="24" customHeight="1" thickBot="1">
      <c r="A34" s="593" t="s">
        <v>402</v>
      </c>
      <c r="B34" s="594" t="s">
        <v>403</v>
      </c>
      <c r="C34" s="168">
        <f>C36+C38</f>
        <v>33053</v>
      </c>
    </row>
    <row r="35" spans="1:3" s="2" customFormat="1" ht="14.25" customHeight="1">
      <c r="A35" s="596"/>
      <c r="B35" s="119" t="s">
        <v>16</v>
      </c>
      <c r="C35" s="170">
        <f>C34/C10</f>
        <v>0.10150789263558749</v>
      </c>
    </row>
    <row r="36" spans="1:3" s="2" customFormat="1" ht="20.25" customHeight="1">
      <c r="A36" s="595" t="s">
        <v>543</v>
      </c>
      <c r="B36" s="602" t="s">
        <v>404</v>
      </c>
      <c r="C36" s="171">
        <f>C37</f>
        <v>2038</v>
      </c>
    </row>
    <row r="37" spans="1:3" s="2" customFormat="1" ht="21.75" customHeight="1">
      <c r="A37" s="595" t="s">
        <v>544</v>
      </c>
      <c r="B37" s="613" t="s">
        <v>9</v>
      </c>
      <c r="C37" s="174">
        <v>2038</v>
      </c>
    </row>
    <row r="38" spans="1:3" s="2" customFormat="1" ht="18.75" customHeight="1">
      <c r="A38" s="746" t="s">
        <v>545</v>
      </c>
      <c r="B38" s="603" t="s">
        <v>405</v>
      </c>
      <c r="C38" s="173">
        <f>C39+C42</f>
        <v>31015</v>
      </c>
    </row>
    <row r="39" spans="1:3" s="2" customFormat="1" ht="21.75" customHeight="1">
      <c r="A39" s="598" t="s">
        <v>546</v>
      </c>
      <c r="B39" s="209" t="s">
        <v>568</v>
      </c>
      <c r="C39" s="175">
        <f>C40</f>
        <v>5000</v>
      </c>
    </row>
    <row r="40" spans="1:3" s="2" customFormat="1" ht="21.75" customHeight="1">
      <c r="A40" s="460" t="s">
        <v>547</v>
      </c>
      <c r="B40" s="152" t="s">
        <v>409</v>
      </c>
      <c r="C40" s="196">
        <v>5000</v>
      </c>
    </row>
    <row r="41" spans="1:3" s="2" customFormat="1" ht="22.5" customHeight="1">
      <c r="A41" s="598" t="s">
        <v>548</v>
      </c>
      <c r="B41" s="209" t="s">
        <v>410</v>
      </c>
      <c r="C41" s="175">
        <f>C42</f>
        <v>26015</v>
      </c>
    </row>
    <row r="42" spans="1:3" s="2" customFormat="1" ht="24.75" customHeight="1" thickBot="1">
      <c r="A42" s="750" t="s">
        <v>549</v>
      </c>
      <c r="B42" s="153" t="s">
        <v>411</v>
      </c>
      <c r="C42" s="199">
        <v>26015</v>
      </c>
    </row>
    <row r="43" spans="1:3" s="2" customFormat="1" ht="21" customHeight="1" thickBot="1">
      <c r="A43" s="605" t="s">
        <v>412</v>
      </c>
      <c r="B43" s="604" t="s">
        <v>413</v>
      </c>
      <c r="C43" s="168">
        <f>C45+C47</f>
        <v>2871</v>
      </c>
    </row>
    <row r="44" spans="1:3" s="2" customFormat="1" ht="11.25" customHeight="1">
      <c r="A44" s="596"/>
      <c r="B44" s="119" t="s">
        <v>16</v>
      </c>
      <c r="C44" s="170">
        <f>C43/C10</f>
        <v>0.008817025981205085</v>
      </c>
    </row>
    <row r="45" spans="1:3" s="2" customFormat="1" ht="23.25" customHeight="1">
      <c r="A45" s="597" t="s">
        <v>550</v>
      </c>
      <c r="B45" s="120" t="s">
        <v>414</v>
      </c>
      <c r="C45" s="247">
        <f>SUM(C46)</f>
        <v>2871</v>
      </c>
    </row>
    <row r="46" spans="1:3" s="2" customFormat="1" ht="21.75" customHeight="1" thickBot="1">
      <c r="A46" s="460" t="s">
        <v>551</v>
      </c>
      <c r="B46" s="154" t="s">
        <v>10</v>
      </c>
      <c r="C46" s="210">
        <v>2871</v>
      </c>
    </row>
    <row r="47" spans="1:3" s="2" customFormat="1" ht="24.75" customHeight="1" hidden="1" thickBot="1">
      <c r="A47" s="598" t="s">
        <v>552</v>
      </c>
      <c r="B47" s="121" t="s">
        <v>415</v>
      </c>
      <c r="C47" s="179">
        <f>SUM(C48)</f>
        <v>0</v>
      </c>
    </row>
    <row r="48" spans="1:3" s="2" customFormat="1" ht="27.75" customHeight="1" hidden="1" thickBot="1">
      <c r="A48" s="457" t="s">
        <v>553</v>
      </c>
      <c r="B48" s="376" t="s">
        <v>37</v>
      </c>
      <c r="C48" s="214">
        <f>C49</f>
        <v>0</v>
      </c>
    </row>
    <row r="49" spans="1:3" s="2" customFormat="1" ht="30" customHeight="1" hidden="1" thickBot="1">
      <c r="A49" s="599" t="s">
        <v>554</v>
      </c>
      <c r="B49" s="374" t="s">
        <v>184</v>
      </c>
      <c r="C49" s="375">
        <v>0</v>
      </c>
    </row>
    <row r="50" spans="1:3" s="2" customFormat="1" ht="20.25" customHeight="1" thickBot="1">
      <c r="A50" s="869" t="s">
        <v>416</v>
      </c>
      <c r="B50" s="870"/>
      <c r="C50" s="176">
        <f>C12+C22+C34+C43</f>
        <v>236806</v>
      </c>
    </row>
    <row r="51" spans="1:3" s="2" customFormat="1" ht="10.5" customHeight="1">
      <c r="A51" s="871"/>
      <c r="B51" s="615" t="s">
        <v>417</v>
      </c>
      <c r="C51" s="160">
        <f>C50/C184</f>
        <v>0.45311550153429664</v>
      </c>
    </row>
    <row r="52" spans="1:3" s="2" customFormat="1" ht="12" customHeight="1">
      <c r="A52" s="872"/>
      <c r="B52" s="616" t="s">
        <v>16</v>
      </c>
      <c r="C52" s="161">
        <f>C50/C10</f>
        <v>0.7272464836312266</v>
      </c>
    </row>
    <row r="53" spans="1:3" s="2" customFormat="1" ht="17.25" customHeight="1" thickBot="1">
      <c r="A53" s="442"/>
      <c r="B53" s="443"/>
      <c r="C53" s="444"/>
    </row>
    <row r="54" spans="1:3" s="2" customFormat="1" ht="24" customHeight="1" thickBot="1">
      <c r="A54" s="741" t="s">
        <v>74</v>
      </c>
      <c r="B54" s="164" t="s">
        <v>444</v>
      </c>
      <c r="C54" s="168">
        <f>C56+C65</f>
        <v>25486</v>
      </c>
    </row>
    <row r="55" spans="1:3" s="2" customFormat="1" ht="14.25" customHeight="1">
      <c r="A55" s="596"/>
      <c r="B55" s="119" t="s">
        <v>16</v>
      </c>
      <c r="C55" s="177">
        <f>C54/C10</f>
        <v>0.07826914808672686</v>
      </c>
    </row>
    <row r="56" spans="1:3" s="2" customFormat="1" ht="28.5" customHeight="1">
      <c r="A56" s="595" t="s">
        <v>75</v>
      </c>
      <c r="B56" s="377" t="s">
        <v>185</v>
      </c>
      <c r="C56" s="178">
        <f>C57+C62</f>
        <v>25223</v>
      </c>
    </row>
    <row r="57" spans="1:3" s="2" customFormat="1" ht="15" customHeight="1">
      <c r="A57" s="595"/>
      <c r="B57" s="122" t="s">
        <v>445</v>
      </c>
      <c r="C57" s="179">
        <f>C58+C60</f>
        <v>14594</v>
      </c>
    </row>
    <row r="58" spans="1:3" s="2" customFormat="1" ht="21" customHeight="1">
      <c r="A58" s="744" t="s">
        <v>76</v>
      </c>
      <c r="B58" s="773" t="s">
        <v>446</v>
      </c>
      <c r="C58" s="188">
        <f>SUM(C59:C59)</f>
        <v>12494</v>
      </c>
    </row>
    <row r="59" spans="1:3" s="2" customFormat="1" ht="30.75" customHeight="1">
      <c r="A59" s="595" t="s">
        <v>77</v>
      </c>
      <c r="B59" s="772" t="s">
        <v>447</v>
      </c>
      <c r="C59" s="286">
        <v>12494</v>
      </c>
    </row>
    <row r="60" spans="1:3" s="2" customFormat="1" ht="30.75" customHeight="1">
      <c r="A60" s="598" t="s">
        <v>78</v>
      </c>
      <c r="B60" s="123" t="s">
        <v>187</v>
      </c>
      <c r="C60" s="180">
        <f>SUM(C61)</f>
        <v>2100</v>
      </c>
    </row>
    <row r="61" spans="1:3" s="2" customFormat="1" ht="30" customHeight="1">
      <c r="A61" s="460" t="s">
        <v>79</v>
      </c>
      <c r="B61" s="152" t="s">
        <v>186</v>
      </c>
      <c r="C61" s="210">
        <v>2100</v>
      </c>
    </row>
    <row r="62" spans="1:3" s="2" customFormat="1" ht="30" customHeight="1">
      <c r="A62" s="598" t="s">
        <v>80</v>
      </c>
      <c r="B62" s="124" t="s">
        <v>188</v>
      </c>
      <c r="C62" s="179">
        <f>SUM(C63:C64)</f>
        <v>10629</v>
      </c>
    </row>
    <row r="63" spans="1:3" s="2" customFormat="1" ht="28.5" customHeight="1">
      <c r="A63" s="457" t="s">
        <v>81</v>
      </c>
      <c r="B63" s="157" t="s">
        <v>576</v>
      </c>
      <c r="C63" s="211">
        <v>550</v>
      </c>
    </row>
    <row r="64" spans="1:3" s="2" customFormat="1" ht="23.25" customHeight="1">
      <c r="A64" s="460" t="s">
        <v>82</v>
      </c>
      <c r="B64" s="157" t="s">
        <v>190</v>
      </c>
      <c r="C64" s="210">
        <v>10079</v>
      </c>
    </row>
    <row r="65" spans="1:3" s="2" customFormat="1" ht="16.5" customHeight="1">
      <c r="A65" s="743" t="s">
        <v>83</v>
      </c>
      <c r="B65" s="125" t="s">
        <v>556</v>
      </c>
      <c r="C65" s="181">
        <f>C66</f>
        <v>263</v>
      </c>
    </row>
    <row r="66" spans="1:3" s="2" customFormat="1" ht="21" customHeight="1">
      <c r="A66" s="598" t="s">
        <v>84</v>
      </c>
      <c r="B66" s="126" t="s">
        <v>448</v>
      </c>
      <c r="C66" s="179">
        <f>C67</f>
        <v>263</v>
      </c>
    </row>
    <row r="67" spans="1:3" s="2" customFormat="1" ht="22.5" customHeight="1" thickBot="1">
      <c r="A67" s="750" t="s">
        <v>85</v>
      </c>
      <c r="B67" s="158" t="s">
        <v>449</v>
      </c>
      <c r="C67" s="212">
        <v>263</v>
      </c>
    </row>
    <row r="68" spans="1:3" s="2" customFormat="1" ht="18.75" customHeight="1" thickBot="1">
      <c r="A68" s="741" t="s">
        <v>86</v>
      </c>
      <c r="B68" s="378" t="s">
        <v>450</v>
      </c>
      <c r="C68" s="182">
        <f>C70</f>
        <v>1489</v>
      </c>
    </row>
    <row r="69" spans="1:3" s="2" customFormat="1" ht="9.75" customHeight="1">
      <c r="A69" s="742"/>
      <c r="B69" s="119" t="s">
        <v>16</v>
      </c>
      <c r="C69" s="170">
        <f>C68/C10</f>
        <v>0.004572814937657392</v>
      </c>
    </row>
    <row r="70" spans="1:3" s="2" customFormat="1" ht="15" customHeight="1">
      <c r="A70" s="743" t="s">
        <v>87</v>
      </c>
      <c r="B70" s="127" t="s">
        <v>451</v>
      </c>
      <c r="C70" s="173">
        <f>C71+C72+C73+C74</f>
        <v>1489</v>
      </c>
    </row>
    <row r="71" spans="1:4" s="2" customFormat="1" ht="14.25" customHeight="1">
      <c r="A71" s="744" t="s">
        <v>88</v>
      </c>
      <c r="B71" s="386" t="s">
        <v>191</v>
      </c>
      <c r="C71" s="195">
        <v>210</v>
      </c>
      <c r="D71" s="23"/>
    </row>
    <row r="72" spans="1:4" s="2" customFormat="1" ht="12.75" customHeight="1">
      <c r="A72" s="457" t="s">
        <v>89</v>
      </c>
      <c r="B72" s="387" t="s">
        <v>192</v>
      </c>
      <c r="C72" s="189">
        <v>15</v>
      </c>
      <c r="D72" s="23"/>
    </row>
    <row r="73" spans="1:4" s="2" customFormat="1" ht="13.5" customHeight="1">
      <c r="A73" s="457" t="s">
        <v>90</v>
      </c>
      <c r="B73" s="388" t="s">
        <v>193</v>
      </c>
      <c r="C73" s="189">
        <v>125</v>
      </c>
      <c r="D73" s="23"/>
    </row>
    <row r="74" spans="1:4" s="2" customFormat="1" ht="15.75" customHeight="1">
      <c r="A74" s="460" t="s">
        <v>91</v>
      </c>
      <c r="B74" s="389" t="s">
        <v>194</v>
      </c>
      <c r="C74" s="196">
        <v>1139</v>
      </c>
      <c r="D74" s="23"/>
    </row>
    <row r="75" spans="1:3" s="2" customFormat="1" ht="18" customHeight="1" thickBot="1">
      <c r="A75" s="745" t="s">
        <v>92</v>
      </c>
      <c r="B75" s="128" t="s">
        <v>577</v>
      </c>
      <c r="C75" s="184">
        <f>C77</f>
        <v>13764</v>
      </c>
    </row>
    <row r="76" spans="1:3" s="2" customFormat="1" ht="12.75" customHeight="1">
      <c r="A76" s="742"/>
      <c r="B76" s="119" t="s">
        <v>16</v>
      </c>
      <c r="C76" s="170">
        <f>C75/C10</f>
        <v>0.04227013082734476</v>
      </c>
    </row>
    <row r="77" spans="1:3" s="2" customFormat="1" ht="14.25" customHeight="1">
      <c r="A77" s="746" t="s">
        <v>93</v>
      </c>
      <c r="B77" s="288" t="s">
        <v>44</v>
      </c>
      <c r="C77" s="173">
        <f>C78</f>
        <v>13764</v>
      </c>
    </row>
    <row r="78" spans="1:3" s="2" customFormat="1" ht="12.75" customHeight="1">
      <c r="A78" s="747" t="s">
        <v>94</v>
      </c>
      <c r="B78" s="205" t="s">
        <v>45</v>
      </c>
      <c r="C78" s="216">
        <f>C79</f>
        <v>13764</v>
      </c>
    </row>
    <row r="79" spans="1:3" s="2" customFormat="1" ht="14.25" customHeight="1" thickBot="1">
      <c r="A79" s="748" t="s">
        <v>95</v>
      </c>
      <c r="B79" s="129" t="s">
        <v>46</v>
      </c>
      <c r="C79" s="199">
        <v>13764</v>
      </c>
    </row>
    <row r="80" spans="1:3" s="2" customFormat="1" ht="20.25" customHeight="1" thickBot="1">
      <c r="A80" s="741" t="s">
        <v>96</v>
      </c>
      <c r="B80" s="378" t="s">
        <v>452</v>
      </c>
      <c r="C80" s="168">
        <f>C82+C84+C87</f>
        <v>43028</v>
      </c>
    </row>
    <row r="81" spans="1:3" s="2" customFormat="1" ht="16.5" customHeight="1">
      <c r="A81" s="596"/>
      <c r="B81" s="119" t="s">
        <v>16</v>
      </c>
      <c r="C81" s="170">
        <f>C80/C10</f>
        <v>0.1321417603341318</v>
      </c>
    </row>
    <row r="82" spans="1:3" s="2" customFormat="1" ht="15" customHeight="1">
      <c r="A82" s="595" t="s">
        <v>97</v>
      </c>
      <c r="B82" s="130" t="s">
        <v>453</v>
      </c>
      <c r="C82" s="186">
        <f>C83</f>
        <v>20</v>
      </c>
    </row>
    <row r="83" spans="1:3" s="2" customFormat="1" ht="16.5" customHeight="1">
      <c r="A83" s="743" t="s">
        <v>98</v>
      </c>
      <c r="B83" s="131" t="s">
        <v>455</v>
      </c>
      <c r="C83" s="213">
        <v>20</v>
      </c>
    </row>
    <row r="84" spans="1:3" s="2" customFormat="1" ht="33" customHeight="1">
      <c r="A84" s="598" t="s">
        <v>99</v>
      </c>
      <c r="B84" s="132" t="s">
        <v>195</v>
      </c>
      <c r="C84" s="179">
        <f>C85</f>
        <v>42648</v>
      </c>
    </row>
    <row r="85" spans="1:3" s="2" customFormat="1" ht="33" customHeight="1">
      <c r="A85" s="753" t="s">
        <v>100</v>
      </c>
      <c r="B85" s="614" t="s">
        <v>203</v>
      </c>
      <c r="C85" s="187">
        <f>C86</f>
        <v>42648</v>
      </c>
    </row>
    <row r="86" spans="1:3" s="2" customFormat="1" ht="30.75" customHeight="1">
      <c r="A86" s="749" t="s">
        <v>101</v>
      </c>
      <c r="B86" s="371" t="s">
        <v>204</v>
      </c>
      <c r="C86" s="379">
        <v>42648</v>
      </c>
    </row>
    <row r="87" spans="1:3" s="2" customFormat="1" ht="24" customHeight="1">
      <c r="A87" s="753" t="s">
        <v>102</v>
      </c>
      <c r="B87" s="133" t="s">
        <v>215</v>
      </c>
      <c r="C87" s="187">
        <f>C88+C90</f>
        <v>360</v>
      </c>
    </row>
    <row r="88" spans="1:3" s="2" customFormat="1" ht="22.5" customHeight="1">
      <c r="A88" s="744" t="s">
        <v>103</v>
      </c>
      <c r="B88" s="155" t="s">
        <v>196</v>
      </c>
      <c r="C88" s="188">
        <f>C89</f>
        <v>360</v>
      </c>
    </row>
    <row r="89" spans="1:3" s="2" customFormat="1" ht="24" customHeight="1" thickBot="1">
      <c r="A89" s="460" t="s">
        <v>104</v>
      </c>
      <c r="B89" s="159" t="s">
        <v>578</v>
      </c>
      <c r="C89" s="210">
        <v>360</v>
      </c>
    </row>
    <row r="90" spans="1:3" s="2" customFormat="1" ht="23.25" customHeight="1" hidden="1" thickBot="1">
      <c r="A90" s="744" t="s">
        <v>105</v>
      </c>
      <c r="B90" s="155" t="s">
        <v>216</v>
      </c>
      <c r="C90" s="188">
        <f>C91</f>
        <v>0</v>
      </c>
    </row>
    <row r="91" spans="1:3" s="2" customFormat="1" ht="22.5" customHeight="1" hidden="1" thickBot="1">
      <c r="A91" s="750" t="s">
        <v>106</v>
      </c>
      <c r="B91" s="135" t="s">
        <v>217</v>
      </c>
      <c r="C91" s="212">
        <v>0</v>
      </c>
    </row>
    <row r="92" spans="1:3" s="2" customFormat="1" ht="24.75" customHeight="1" thickBot="1">
      <c r="A92" s="741" t="s">
        <v>107</v>
      </c>
      <c r="B92" s="134" t="s">
        <v>456</v>
      </c>
      <c r="C92" s="182">
        <f>C94</f>
        <v>640</v>
      </c>
    </row>
    <row r="93" spans="1:3" s="2" customFormat="1" ht="15" customHeight="1">
      <c r="A93" s="596"/>
      <c r="B93" s="119" t="s">
        <v>16</v>
      </c>
      <c r="C93" s="170">
        <f>C92/C10</f>
        <v>0.001965481235796327</v>
      </c>
    </row>
    <row r="94" spans="1:3" s="2" customFormat="1" ht="24" customHeight="1">
      <c r="A94" s="597" t="s">
        <v>108</v>
      </c>
      <c r="B94" s="132" t="s">
        <v>47</v>
      </c>
      <c r="C94" s="185">
        <f>C95</f>
        <v>640</v>
      </c>
    </row>
    <row r="95" spans="1:3" s="2" customFormat="1" ht="17.25" customHeight="1" thickBot="1">
      <c r="A95" s="750" t="s">
        <v>109</v>
      </c>
      <c r="B95" s="135" t="s">
        <v>218</v>
      </c>
      <c r="C95" s="199">
        <v>640</v>
      </c>
    </row>
    <row r="96" spans="1:3" s="2" customFormat="1" ht="24" customHeight="1" thickBot="1">
      <c r="A96" s="741" t="s">
        <v>110</v>
      </c>
      <c r="B96" s="134" t="s">
        <v>457</v>
      </c>
      <c r="C96" s="168">
        <f>C98+C101+C102+C103+C105+C110+C111+C113+C115+C116</f>
        <v>4407</v>
      </c>
    </row>
    <row r="97" spans="1:3" s="2" customFormat="1" ht="12.75" customHeight="1">
      <c r="A97" s="596"/>
      <c r="B97" s="119" t="s">
        <v>16</v>
      </c>
      <c r="C97" s="170">
        <f>C96/C10</f>
        <v>0.01353418094711627</v>
      </c>
    </row>
    <row r="98" spans="1:3" s="2" customFormat="1" ht="17.25" customHeight="1">
      <c r="A98" s="597" t="s">
        <v>111</v>
      </c>
      <c r="B98" s="132" t="s">
        <v>48</v>
      </c>
      <c r="C98" s="185">
        <f>C99+C100</f>
        <v>310</v>
      </c>
    </row>
    <row r="99" spans="1:3" s="2" customFormat="1" ht="31.5" customHeight="1">
      <c r="A99" s="457" t="s">
        <v>112</v>
      </c>
      <c r="B99" s="252" t="s">
        <v>580</v>
      </c>
      <c r="C99" s="189">
        <v>150</v>
      </c>
    </row>
    <row r="100" spans="1:3" s="2" customFormat="1" ht="26.25" customHeight="1">
      <c r="A100" s="460" t="s">
        <v>113</v>
      </c>
      <c r="B100" s="136" t="s">
        <v>458</v>
      </c>
      <c r="C100" s="189">
        <v>160</v>
      </c>
    </row>
    <row r="101" spans="1:3" s="2" customFormat="1" ht="30.75" customHeight="1">
      <c r="A101" s="743" t="s">
        <v>114</v>
      </c>
      <c r="B101" s="137" t="s">
        <v>459</v>
      </c>
      <c r="C101" s="183">
        <v>280</v>
      </c>
    </row>
    <row r="102" spans="1:3" s="2" customFormat="1" ht="28.5" customHeight="1" hidden="1">
      <c r="A102" s="743" t="s">
        <v>115</v>
      </c>
      <c r="B102" s="138" t="s">
        <v>460</v>
      </c>
      <c r="C102" s="183">
        <v>0</v>
      </c>
    </row>
    <row r="103" spans="1:3" s="2" customFormat="1" ht="26.25" customHeight="1">
      <c r="A103" s="743" t="s">
        <v>116</v>
      </c>
      <c r="B103" s="137" t="s">
        <v>470</v>
      </c>
      <c r="C103" s="173">
        <f>C104</f>
        <v>650</v>
      </c>
    </row>
    <row r="104" spans="1:3" s="2" customFormat="1" ht="25.5" customHeight="1">
      <c r="A104" s="744" t="s">
        <v>117</v>
      </c>
      <c r="B104" s="766" t="s">
        <v>475</v>
      </c>
      <c r="C104" s="195">
        <v>650</v>
      </c>
    </row>
    <row r="105" spans="1:3" s="2" customFormat="1" ht="31.5" customHeight="1">
      <c r="A105" s="754" t="s">
        <v>118</v>
      </c>
      <c r="B105" s="289" t="s">
        <v>49</v>
      </c>
      <c r="C105" s="185">
        <f>C106+C107+C108+C109</f>
        <v>75</v>
      </c>
    </row>
    <row r="106" spans="1:3" s="2" customFormat="1" ht="22.5" customHeight="1">
      <c r="A106" s="755" t="s">
        <v>119</v>
      </c>
      <c r="B106" s="253" t="s">
        <v>219</v>
      </c>
      <c r="C106" s="189">
        <v>9</v>
      </c>
    </row>
    <row r="107" spans="1:3" s="2" customFormat="1" ht="24.75" customHeight="1">
      <c r="A107" s="755" t="s">
        <v>120</v>
      </c>
      <c r="B107" s="253" t="s">
        <v>220</v>
      </c>
      <c r="C107" s="189">
        <v>6</v>
      </c>
    </row>
    <row r="108" spans="1:3" s="2" customFormat="1" ht="21.75" customHeight="1">
      <c r="A108" s="755" t="s">
        <v>121</v>
      </c>
      <c r="B108" s="253" t="s">
        <v>563</v>
      </c>
      <c r="C108" s="189">
        <v>30</v>
      </c>
    </row>
    <row r="109" spans="1:3" s="2" customFormat="1" ht="18.75" customHeight="1">
      <c r="A109" s="756" t="s">
        <v>122</v>
      </c>
      <c r="B109" s="254" t="s">
        <v>564</v>
      </c>
      <c r="C109" s="196">
        <v>30</v>
      </c>
    </row>
    <row r="110" spans="1:3" s="2" customFormat="1" ht="34.5" customHeight="1">
      <c r="A110" s="743" t="s">
        <v>123</v>
      </c>
      <c r="B110" s="137" t="s">
        <v>50</v>
      </c>
      <c r="C110" s="183">
        <v>960</v>
      </c>
    </row>
    <row r="111" spans="1:3" s="2" customFormat="1" ht="21.75" customHeight="1" hidden="1">
      <c r="A111" s="743" t="s">
        <v>124</v>
      </c>
      <c r="B111" s="137" t="s">
        <v>476</v>
      </c>
      <c r="C111" s="173">
        <f>C112</f>
        <v>0</v>
      </c>
    </row>
    <row r="112" spans="1:3" s="2" customFormat="1" ht="12.75" customHeight="1" hidden="1">
      <c r="A112" s="598" t="s">
        <v>125</v>
      </c>
      <c r="B112" s="430" t="s">
        <v>221</v>
      </c>
      <c r="C112" s="174">
        <v>0</v>
      </c>
    </row>
    <row r="113" spans="1:3" s="2" customFormat="1" ht="30" customHeight="1">
      <c r="A113" s="598" t="s">
        <v>126</v>
      </c>
      <c r="B113" s="767" t="s">
        <v>223</v>
      </c>
      <c r="C113" s="175">
        <f>C114</f>
        <v>20</v>
      </c>
    </row>
    <row r="114" spans="1:3" s="2" customFormat="1" ht="26.25" customHeight="1">
      <c r="A114" s="460" t="s">
        <v>127</v>
      </c>
      <c r="B114" s="136" t="s">
        <v>222</v>
      </c>
      <c r="C114" s="196">
        <v>20</v>
      </c>
    </row>
    <row r="115" spans="1:3" s="2" customFormat="1" ht="33.75" customHeight="1">
      <c r="A115" s="598" t="s">
        <v>128</v>
      </c>
      <c r="B115" s="767" t="s">
        <v>224</v>
      </c>
      <c r="C115" s="174">
        <v>12</v>
      </c>
    </row>
    <row r="116" spans="1:3" s="2" customFormat="1" ht="24.75" customHeight="1">
      <c r="A116" s="598" t="s">
        <v>129</v>
      </c>
      <c r="B116" s="767" t="s">
        <v>477</v>
      </c>
      <c r="C116" s="175">
        <f>C117</f>
        <v>2100</v>
      </c>
    </row>
    <row r="117" spans="1:4" s="2" customFormat="1" ht="27" customHeight="1" thickBot="1">
      <c r="A117" s="751" t="s">
        <v>130</v>
      </c>
      <c r="B117" s="139" t="s">
        <v>559</v>
      </c>
      <c r="C117" s="215">
        <v>2100</v>
      </c>
      <c r="D117" s="200"/>
    </row>
    <row r="118" spans="1:4" s="2" customFormat="1" ht="21.75" customHeight="1" hidden="1" thickBot="1">
      <c r="A118" s="593" t="s">
        <v>607</v>
      </c>
      <c r="B118" s="217" t="s">
        <v>608</v>
      </c>
      <c r="C118" s="168">
        <f>C120</f>
        <v>0</v>
      </c>
      <c r="D118" s="200"/>
    </row>
    <row r="119" spans="1:4" s="2" customFormat="1" ht="13.5" customHeight="1" hidden="1" thickBot="1">
      <c r="A119" s="596"/>
      <c r="B119" s="119" t="s">
        <v>16</v>
      </c>
      <c r="C119" s="170">
        <f>C118/C103</f>
        <v>0</v>
      </c>
      <c r="D119" s="200"/>
    </row>
    <row r="120" spans="1:4" s="2" customFormat="1" ht="18" customHeight="1" hidden="1" thickBot="1">
      <c r="A120" s="747" t="s">
        <v>131</v>
      </c>
      <c r="B120" s="205" t="s">
        <v>608</v>
      </c>
      <c r="C120" s="216">
        <f>C121</f>
        <v>0</v>
      </c>
      <c r="D120" s="200"/>
    </row>
    <row r="121" spans="1:4" s="2" customFormat="1" ht="21.75" customHeight="1" hidden="1" thickBot="1">
      <c r="A121" s="752" t="s">
        <v>132</v>
      </c>
      <c r="B121" s="219" t="s">
        <v>609</v>
      </c>
      <c r="C121" s="199"/>
      <c r="D121" s="200"/>
    </row>
    <row r="122" spans="1:3" s="2" customFormat="1" ht="26.25" customHeight="1" thickBot="1">
      <c r="A122" s="869" t="s">
        <v>478</v>
      </c>
      <c r="B122" s="870"/>
      <c r="C122" s="190">
        <f>C54+C68+C75+C80+C92+C96+C118</f>
        <v>88814</v>
      </c>
    </row>
    <row r="123" spans="1:3" s="2" customFormat="1" ht="15" customHeight="1">
      <c r="A123" s="871"/>
      <c r="B123" s="615" t="s">
        <v>417</v>
      </c>
      <c r="C123" s="156">
        <f>C122/C184</f>
        <v>0.16994079606626109</v>
      </c>
    </row>
    <row r="124" spans="1:3" s="2" customFormat="1" ht="16.5" customHeight="1">
      <c r="A124" s="872"/>
      <c r="B124" s="616" t="s">
        <v>16</v>
      </c>
      <c r="C124" s="218">
        <f>C122/C10</f>
        <v>0.27275351636877343</v>
      </c>
    </row>
    <row r="125" spans="1:3" s="2" customFormat="1" ht="24.75" customHeight="1">
      <c r="A125" s="383"/>
      <c r="B125" s="384"/>
      <c r="C125" s="385"/>
    </row>
    <row r="126" s="1" customFormat="1" ht="75.75" customHeight="1"/>
    <row r="127" spans="1:3" s="1" customFormat="1" ht="25.5" customHeight="1" thickBot="1">
      <c r="A127" s="824" t="s">
        <v>479</v>
      </c>
      <c r="B127" s="825" t="s">
        <v>362</v>
      </c>
      <c r="C127" s="826">
        <f>C129</f>
        <v>196997.30000000002</v>
      </c>
    </row>
    <row r="128" spans="1:3" s="1" customFormat="1" ht="14.25" customHeight="1">
      <c r="A128" s="764"/>
      <c r="B128" s="390" t="s">
        <v>363</v>
      </c>
      <c r="C128" s="396">
        <f>C127/C184*100</f>
        <v>37.69437023994422</v>
      </c>
    </row>
    <row r="129" spans="1:3" s="1" customFormat="1" ht="28.5" customHeight="1">
      <c r="A129" s="765" t="s">
        <v>581</v>
      </c>
      <c r="B129" s="774" t="s">
        <v>483</v>
      </c>
      <c r="C129" s="397">
        <f>C130+C134+C150+C174</f>
        <v>196997.30000000002</v>
      </c>
    </row>
    <row r="130" spans="1:3" s="1" customFormat="1" ht="24.75" customHeight="1">
      <c r="A130" s="763" t="s">
        <v>582</v>
      </c>
      <c r="B130" s="775" t="s">
        <v>482</v>
      </c>
      <c r="C130" s="400">
        <f>C131+C132+C133</f>
        <v>15350</v>
      </c>
    </row>
    <row r="131" spans="1:3" s="1" customFormat="1" ht="18.75" customHeight="1">
      <c r="A131" s="746" t="s">
        <v>151</v>
      </c>
      <c r="B131" s="463" t="s">
        <v>364</v>
      </c>
      <c r="C131" s="410">
        <v>15350</v>
      </c>
    </row>
    <row r="132" spans="1:3" s="1" customFormat="1" ht="21.75" customHeight="1" hidden="1">
      <c r="A132" s="746" t="s">
        <v>152</v>
      </c>
      <c r="B132" s="463" t="s">
        <v>365</v>
      </c>
      <c r="C132" s="398"/>
    </row>
    <row r="133" spans="1:3" s="1" customFormat="1" ht="21.75" customHeight="1" hidden="1">
      <c r="A133" s="746" t="s">
        <v>153</v>
      </c>
      <c r="B133" s="463" t="s">
        <v>606</v>
      </c>
      <c r="C133" s="398"/>
    </row>
    <row r="134" spans="1:3" s="1" customFormat="1" ht="24.75" customHeight="1">
      <c r="A134" s="763" t="s">
        <v>150</v>
      </c>
      <c r="B134" s="391" t="s">
        <v>366</v>
      </c>
      <c r="C134" s="400">
        <f>C135+C138+C139+C140+C141+C142+C145</f>
        <v>10677.6</v>
      </c>
    </row>
    <row r="135" spans="1:3" s="1" customFormat="1" ht="15.75" customHeight="1" hidden="1">
      <c r="A135" s="746" t="s">
        <v>154</v>
      </c>
      <c r="B135" s="394" t="s">
        <v>662</v>
      </c>
      <c r="C135" s="413">
        <f>C136+C137</f>
        <v>0</v>
      </c>
    </row>
    <row r="136" spans="1:3" s="1" customFormat="1" ht="12.75" customHeight="1" hidden="1">
      <c r="A136" s="865" t="s">
        <v>258</v>
      </c>
      <c r="B136" s="414" t="s">
        <v>657</v>
      </c>
      <c r="C136" s="408"/>
    </row>
    <row r="137" spans="1:3" s="1" customFormat="1" ht="12" customHeight="1" hidden="1">
      <c r="A137" s="866"/>
      <c r="B137" s="415" t="s">
        <v>658</v>
      </c>
      <c r="C137" s="409"/>
    </row>
    <row r="138" spans="1:3" s="1" customFormat="1" ht="21" customHeight="1" hidden="1">
      <c r="A138" s="287" t="s">
        <v>661</v>
      </c>
      <c r="B138" s="394" t="s">
        <v>663</v>
      </c>
      <c r="C138" s="410"/>
    </row>
    <row r="139" spans="1:3" s="1" customFormat="1" ht="21.75" customHeight="1" hidden="1">
      <c r="A139" s="287" t="s">
        <v>370</v>
      </c>
      <c r="B139" s="394" t="s">
        <v>570</v>
      </c>
      <c r="C139" s="410"/>
    </row>
    <row r="140" spans="1:3" s="1" customFormat="1" ht="21" customHeight="1" hidden="1">
      <c r="A140" s="287" t="s">
        <v>371</v>
      </c>
      <c r="B140" s="411" t="s">
        <v>17</v>
      </c>
      <c r="C140" s="410"/>
    </row>
    <row r="141" spans="1:3" s="1" customFormat="1" ht="20.25" customHeight="1" hidden="1">
      <c r="A141" s="287" t="s">
        <v>372</v>
      </c>
      <c r="B141" s="411" t="s">
        <v>20</v>
      </c>
      <c r="C141" s="410"/>
    </row>
    <row r="142" spans="1:3" s="1" customFormat="1" ht="16.5" customHeight="1" hidden="1">
      <c r="A142" s="287" t="s">
        <v>373</v>
      </c>
      <c r="B142" s="417" t="s">
        <v>664</v>
      </c>
      <c r="C142" s="413">
        <f>C143+C144</f>
        <v>0</v>
      </c>
    </row>
    <row r="143" spans="1:3" s="1" customFormat="1" ht="12" customHeight="1" hidden="1">
      <c r="A143" s="865" t="s">
        <v>258</v>
      </c>
      <c r="B143" s="414" t="s">
        <v>376</v>
      </c>
      <c r="C143" s="408"/>
    </row>
    <row r="144" spans="1:3" s="1" customFormat="1" ht="12.75" customHeight="1" hidden="1">
      <c r="A144" s="866"/>
      <c r="B144" s="415" t="s">
        <v>585</v>
      </c>
      <c r="C144" s="409"/>
    </row>
    <row r="145" spans="1:3" s="1" customFormat="1" ht="24.75" customHeight="1">
      <c r="A145" s="746" t="s">
        <v>149</v>
      </c>
      <c r="B145" s="419" t="s">
        <v>374</v>
      </c>
      <c r="C145" s="420">
        <f>C146+C147+C148+C149</f>
        <v>10677.6</v>
      </c>
    </row>
    <row r="146" spans="1:3" s="1" customFormat="1" ht="15.75" customHeight="1">
      <c r="A146" s="858" t="s">
        <v>258</v>
      </c>
      <c r="B146" s="412" t="s">
        <v>659</v>
      </c>
      <c r="C146" s="408">
        <v>10415.5</v>
      </c>
    </row>
    <row r="147" spans="1:3" s="1" customFormat="1" ht="21" customHeight="1">
      <c r="A147" s="847"/>
      <c r="B147" s="392" t="s">
        <v>660</v>
      </c>
      <c r="C147" s="399">
        <v>262.1</v>
      </c>
    </row>
    <row r="148" spans="1:3" s="1" customFormat="1" ht="24" customHeight="1" hidden="1">
      <c r="A148" s="847"/>
      <c r="B148" s="392" t="s">
        <v>22</v>
      </c>
      <c r="C148" s="399"/>
    </row>
    <row r="149" spans="1:3" s="1" customFormat="1" ht="21" customHeight="1" hidden="1">
      <c r="A149" s="848"/>
      <c r="B149" s="392" t="s">
        <v>586</v>
      </c>
      <c r="C149" s="399"/>
    </row>
    <row r="150" spans="1:3" s="1" customFormat="1" ht="18.75" customHeight="1">
      <c r="A150" s="759" t="s">
        <v>144</v>
      </c>
      <c r="B150" s="393" t="s">
        <v>375</v>
      </c>
      <c r="C150" s="400">
        <f>C151+C152+C153+C154+C161+C162+C163+C164+C165+C166</f>
        <v>170969.7</v>
      </c>
    </row>
    <row r="151" spans="1:3" s="1" customFormat="1" ht="23.25" customHeight="1" hidden="1">
      <c r="A151" s="746" t="s">
        <v>145</v>
      </c>
      <c r="B151" s="394" t="s">
        <v>0</v>
      </c>
      <c r="C151" s="405"/>
    </row>
    <row r="152" spans="1:3" s="1" customFormat="1" ht="28.5" customHeight="1">
      <c r="A152" s="746" t="s">
        <v>146</v>
      </c>
      <c r="B152" s="394" t="s">
        <v>1</v>
      </c>
      <c r="C152" s="405">
        <v>261.8</v>
      </c>
    </row>
    <row r="153" spans="1:3" s="1" customFormat="1" ht="25.5" customHeight="1">
      <c r="A153" s="746" t="s">
        <v>147</v>
      </c>
      <c r="B153" s="394" t="s">
        <v>2</v>
      </c>
      <c r="C153" s="405">
        <v>5843.4</v>
      </c>
    </row>
    <row r="154" spans="1:3" s="1" customFormat="1" ht="24" customHeight="1">
      <c r="A154" s="746" t="s">
        <v>148</v>
      </c>
      <c r="B154" s="417" t="s">
        <v>3</v>
      </c>
      <c r="C154" s="425">
        <f>C155+C156+C157+C158+C159+C160</f>
        <v>2304.5</v>
      </c>
    </row>
    <row r="155" spans="1:3" s="1" customFormat="1" ht="18" customHeight="1">
      <c r="A155" s="853" t="s">
        <v>258</v>
      </c>
      <c r="B155" s="464" t="s">
        <v>300</v>
      </c>
      <c r="C155" s="418">
        <v>213.8</v>
      </c>
    </row>
    <row r="156" spans="1:3" s="1" customFormat="1" ht="18.75" customHeight="1">
      <c r="A156" s="854"/>
      <c r="B156" s="465" t="s">
        <v>301</v>
      </c>
      <c r="C156" s="401">
        <v>497.4</v>
      </c>
    </row>
    <row r="157" spans="1:3" s="1" customFormat="1" ht="21" customHeight="1">
      <c r="A157" s="854"/>
      <c r="B157" s="465" t="s">
        <v>360</v>
      </c>
      <c r="C157" s="401">
        <v>213.8</v>
      </c>
    </row>
    <row r="158" spans="1:3" s="1" customFormat="1" ht="18.75" customHeight="1">
      <c r="A158" s="854"/>
      <c r="B158" s="465" t="s">
        <v>361</v>
      </c>
      <c r="C158" s="401">
        <v>1161.5</v>
      </c>
    </row>
    <row r="159" spans="1:3" s="1" customFormat="1" ht="17.25" customHeight="1">
      <c r="A159" s="854"/>
      <c r="B159" s="465" t="s">
        <v>15</v>
      </c>
      <c r="C159" s="401">
        <v>218</v>
      </c>
    </row>
    <row r="160" spans="1:3" s="1" customFormat="1" ht="35.25" customHeight="1">
      <c r="A160" s="855"/>
      <c r="B160" s="466" t="s">
        <v>198</v>
      </c>
      <c r="C160" s="416">
        <v>0</v>
      </c>
    </row>
    <row r="161" spans="1:3" s="1" customFormat="1" ht="33" customHeight="1">
      <c r="A161" s="746" t="s">
        <v>138</v>
      </c>
      <c r="B161" s="394" t="s">
        <v>11</v>
      </c>
      <c r="C161" s="405">
        <v>4131.6</v>
      </c>
    </row>
    <row r="162" spans="1:3" s="1" customFormat="1" ht="22.5" customHeight="1">
      <c r="A162" s="746" t="s">
        <v>139</v>
      </c>
      <c r="B162" s="417" t="s">
        <v>12</v>
      </c>
      <c r="C162" s="405">
        <v>4336.6</v>
      </c>
    </row>
    <row r="163" spans="1:3" s="1" customFormat="1" ht="26.25" customHeight="1">
      <c r="A163" s="746" t="s">
        <v>140</v>
      </c>
      <c r="B163" s="394" t="s">
        <v>13</v>
      </c>
      <c r="C163" s="405">
        <v>3941.1</v>
      </c>
    </row>
    <row r="164" spans="1:3" s="1" customFormat="1" ht="30.75" customHeight="1" hidden="1">
      <c r="A164" s="746" t="s">
        <v>141</v>
      </c>
      <c r="B164" s="394" t="s">
        <v>18</v>
      </c>
      <c r="C164" s="405"/>
    </row>
    <row r="165" spans="1:3" s="1" customFormat="1" ht="31.5" customHeight="1" hidden="1">
      <c r="A165" s="746" t="s">
        <v>142</v>
      </c>
      <c r="B165" s="394" t="s">
        <v>19</v>
      </c>
      <c r="C165" s="405"/>
    </row>
    <row r="166" spans="1:3" s="1" customFormat="1" ht="18.75" customHeight="1">
      <c r="A166" s="762" t="s">
        <v>143</v>
      </c>
      <c r="B166" s="426" t="s">
        <v>378</v>
      </c>
      <c r="C166" s="427">
        <f>C167+C171+C172+C173</f>
        <v>150150.7</v>
      </c>
    </row>
    <row r="167" spans="1:3" s="1" customFormat="1" ht="18" customHeight="1">
      <c r="A167" s="856" t="s">
        <v>258</v>
      </c>
      <c r="B167" s="421" t="s">
        <v>14</v>
      </c>
      <c r="C167" s="425">
        <f>C168+C169+C170</f>
        <v>149786</v>
      </c>
    </row>
    <row r="168" spans="1:3" s="1" customFormat="1" ht="15.75" customHeight="1">
      <c r="A168" s="856"/>
      <c r="B168" s="412" t="s">
        <v>379</v>
      </c>
      <c r="C168" s="418">
        <v>147754.6</v>
      </c>
    </row>
    <row r="169" spans="1:8" s="1" customFormat="1" ht="13.5" customHeight="1">
      <c r="A169" s="856"/>
      <c r="B169" s="428" t="s">
        <v>571</v>
      </c>
      <c r="C169" s="416">
        <v>1587.4</v>
      </c>
      <c r="F169" s="422"/>
      <c r="G169" s="422"/>
      <c r="H169" s="422"/>
    </row>
    <row r="170" spans="1:3" s="1" customFormat="1" ht="16.5" customHeight="1">
      <c r="A170" s="856"/>
      <c r="B170" s="830" t="s">
        <v>274</v>
      </c>
      <c r="C170" s="402">
        <v>444</v>
      </c>
    </row>
    <row r="171" spans="1:3" s="1" customFormat="1" ht="24.75" customHeight="1" hidden="1">
      <c r="A171" s="856"/>
      <c r="B171" s="832" t="s">
        <v>21</v>
      </c>
      <c r="C171" s="831">
        <v>0</v>
      </c>
    </row>
    <row r="172" spans="1:3" s="1" customFormat="1" ht="32.25" customHeight="1">
      <c r="A172" s="856"/>
      <c r="B172" s="421" t="s">
        <v>573</v>
      </c>
      <c r="C172" s="405">
        <v>264.7</v>
      </c>
    </row>
    <row r="173" spans="1:3" s="1" customFormat="1" ht="23.25" customHeight="1" thickBot="1">
      <c r="A173" s="857"/>
      <c r="B173" s="417" t="s">
        <v>574</v>
      </c>
      <c r="C173" s="405">
        <v>100</v>
      </c>
    </row>
    <row r="174" spans="1:3" s="1" customFormat="1" ht="19.5" customHeight="1" hidden="1" thickBot="1">
      <c r="A174" s="759" t="s">
        <v>133</v>
      </c>
      <c r="B174" s="391" t="s">
        <v>380</v>
      </c>
      <c r="C174" s="403">
        <f>C175+C177</f>
        <v>0</v>
      </c>
    </row>
    <row r="175" spans="1:3" s="1" customFormat="1" ht="23.25" customHeight="1" hidden="1" thickBot="1">
      <c r="A175" s="760" t="s">
        <v>134</v>
      </c>
      <c r="B175" s="423" t="s">
        <v>205</v>
      </c>
      <c r="C175" s="404">
        <f>C176</f>
        <v>0</v>
      </c>
    </row>
    <row r="176" spans="1:3" s="1" customFormat="1" ht="32.25" customHeight="1" hidden="1" thickBot="1">
      <c r="A176" s="746" t="s">
        <v>135</v>
      </c>
      <c r="B176" s="394" t="s">
        <v>583</v>
      </c>
      <c r="C176" s="405"/>
    </row>
    <row r="177" spans="1:3" s="1" customFormat="1" ht="18.75" customHeight="1" hidden="1" thickBot="1">
      <c r="A177" s="761" t="s">
        <v>136</v>
      </c>
      <c r="B177" s="424" t="s">
        <v>656</v>
      </c>
      <c r="C177" s="406">
        <f>C178</f>
        <v>0</v>
      </c>
    </row>
    <row r="178" spans="1:3" s="1" customFormat="1" ht="21.75" customHeight="1" hidden="1" thickBot="1">
      <c r="A178" s="746" t="s">
        <v>137</v>
      </c>
      <c r="B178" s="394" t="s">
        <v>575</v>
      </c>
      <c r="C178" s="425">
        <f>C179+C180+C181+C182+C183</f>
        <v>0</v>
      </c>
    </row>
    <row r="179" spans="1:3" s="1" customFormat="1" ht="15" customHeight="1" hidden="1" thickBot="1">
      <c r="A179" s="852" t="s">
        <v>258</v>
      </c>
      <c r="B179" s="412" t="s">
        <v>569</v>
      </c>
      <c r="C179" s="433"/>
    </row>
    <row r="180" spans="1:3" s="1" customFormat="1" ht="22.5" customHeight="1" hidden="1" thickBot="1">
      <c r="A180" s="852"/>
      <c r="B180" s="392" t="s">
        <v>587</v>
      </c>
      <c r="C180" s="401"/>
    </row>
    <row r="181" spans="1:3" s="1" customFormat="1" ht="24.75" customHeight="1" hidden="1" thickBot="1">
      <c r="A181" s="852"/>
      <c r="B181" s="392" t="s">
        <v>588</v>
      </c>
      <c r="C181" s="416"/>
    </row>
    <row r="182" spans="1:3" s="1" customFormat="1" ht="21.75" customHeight="1" hidden="1" thickBot="1">
      <c r="A182" s="852"/>
      <c r="B182" s="392" t="s">
        <v>589</v>
      </c>
      <c r="C182" s="401"/>
    </row>
    <row r="183" spans="1:3" s="1" customFormat="1" ht="22.5" customHeight="1" hidden="1" thickBot="1">
      <c r="A183" s="852"/>
      <c r="B183" s="392" t="s">
        <v>590</v>
      </c>
      <c r="C183" s="402"/>
    </row>
    <row r="184" spans="1:3" s="1" customFormat="1" ht="22.5" customHeight="1" thickBot="1" thickTop="1">
      <c r="A184" s="758" t="s">
        <v>381</v>
      </c>
      <c r="B184" s="395" t="s">
        <v>480</v>
      </c>
      <c r="C184" s="407">
        <f>C10+C127</f>
        <v>522617.30000000005</v>
      </c>
    </row>
    <row r="185" spans="1:3" s="1" customFormat="1" ht="15.75" customHeight="1" thickTop="1">
      <c r="A185" s="860" t="s">
        <v>481</v>
      </c>
      <c r="B185" s="141" t="s">
        <v>512</v>
      </c>
      <c r="C185" s="167">
        <f>C184-C187</f>
        <v>340970</v>
      </c>
    </row>
    <row r="186" spans="1:3" s="1" customFormat="1" ht="13.5" customHeight="1">
      <c r="A186" s="861"/>
      <c r="B186" s="142" t="s">
        <v>491</v>
      </c>
      <c r="C186" s="162">
        <f>C185/C184</f>
        <v>0.6524276942229046</v>
      </c>
    </row>
    <row r="187" spans="1:3" s="1" customFormat="1" ht="13.5" customHeight="1">
      <c r="A187" s="861"/>
      <c r="B187" s="143" t="s">
        <v>513</v>
      </c>
      <c r="C187" s="166">
        <f>C134+C150+C174</f>
        <v>181647.30000000002</v>
      </c>
    </row>
    <row r="188" spans="1:3" s="1" customFormat="1" ht="15" customHeight="1" thickBot="1">
      <c r="A188" s="862"/>
      <c r="B188" s="144" t="s">
        <v>491</v>
      </c>
      <c r="C188" s="163">
        <f>C187/C184</f>
        <v>0.3475723057770954</v>
      </c>
    </row>
    <row r="189" spans="1:3" s="1" customFormat="1" ht="25.5" customHeight="1" thickTop="1">
      <c r="A189" s="145"/>
      <c r="B189" s="146" t="s">
        <v>492</v>
      </c>
      <c r="C189" s="192">
        <f>C184-'Прил 4 (расх) 2013 год '!I263</f>
        <v>0</v>
      </c>
    </row>
    <row r="190" spans="1:3" s="1" customFormat="1" ht="10.5" customHeight="1">
      <c r="A190" s="147"/>
      <c r="B190" s="148"/>
      <c r="C190" s="193"/>
    </row>
    <row r="191" spans="1:3" s="1" customFormat="1" ht="13.5" customHeight="1">
      <c r="A191" s="149"/>
      <c r="B191" s="148"/>
      <c r="C191" s="193"/>
    </row>
    <row r="192" spans="1:3" s="1" customFormat="1" ht="21" customHeight="1" hidden="1" thickBot="1">
      <c r="A192" s="863" t="s">
        <v>647</v>
      </c>
      <c r="B192" s="859"/>
      <c r="C192" s="190">
        <f>C193+C196+C201</f>
        <v>0</v>
      </c>
    </row>
    <row r="193" spans="1:3" s="1" customFormat="1" ht="24" customHeight="1" hidden="1">
      <c r="A193" s="757" t="s">
        <v>526</v>
      </c>
      <c r="B193" s="208" t="s">
        <v>527</v>
      </c>
      <c r="C193" s="194">
        <f>C194-C195</f>
        <v>0</v>
      </c>
    </row>
    <row r="194" spans="1:3" s="1" customFormat="1" ht="22.5" customHeight="1" hidden="1">
      <c r="A194" s="744" t="s">
        <v>530</v>
      </c>
      <c r="B194" s="140" t="s">
        <v>528</v>
      </c>
      <c r="C194" s="195">
        <v>0</v>
      </c>
    </row>
    <row r="195" spans="1:3" s="1" customFormat="1" ht="22.5" customHeight="1" hidden="1">
      <c r="A195" s="460" t="s">
        <v>555</v>
      </c>
      <c r="B195" s="197" t="s">
        <v>529</v>
      </c>
      <c r="C195" s="196">
        <v>0</v>
      </c>
    </row>
    <row r="196" spans="1:3" s="1" customFormat="1" ht="19.5" customHeight="1" hidden="1">
      <c r="A196" s="757" t="s">
        <v>507</v>
      </c>
      <c r="B196" s="207" t="s">
        <v>493</v>
      </c>
      <c r="C196" s="194">
        <f>C197</f>
        <v>0</v>
      </c>
    </row>
    <row r="197" spans="1:3" s="1" customFormat="1" ht="18.75" customHeight="1" hidden="1">
      <c r="A197" s="743" t="s">
        <v>508</v>
      </c>
      <c r="B197" s="127" t="s">
        <v>509</v>
      </c>
      <c r="C197" s="191">
        <f>C198</f>
        <v>0</v>
      </c>
    </row>
    <row r="198" spans="1:3" s="1" customFormat="1" ht="17.25" customHeight="1" hidden="1">
      <c r="A198" s="743" t="s">
        <v>510</v>
      </c>
      <c r="B198" s="127" t="s">
        <v>494</v>
      </c>
      <c r="C198" s="191">
        <f>C199-C200</f>
        <v>0</v>
      </c>
    </row>
    <row r="199" spans="1:3" s="1" customFormat="1" ht="13.5" customHeight="1" hidden="1">
      <c r="A199" s="850"/>
      <c r="B199" s="150" t="s">
        <v>495</v>
      </c>
      <c r="C199" s="195">
        <v>0</v>
      </c>
    </row>
    <row r="200" spans="1:3" s="1" customFormat="1" ht="12.75" customHeight="1" hidden="1">
      <c r="A200" s="851"/>
      <c r="B200" s="151" t="s">
        <v>496</v>
      </c>
      <c r="C200" s="196">
        <v>0</v>
      </c>
    </row>
    <row r="201" spans="1:3" s="1" customFormat="1" ht="20.25" customHeight="1" hidden="1">
      <c r="A201" s="757" t="s">
        <v>565</v>
      </c>
      <c r="B201" s="207" t="s">
        <v>566</v>
      </c>
      <c r="C201" s="194">
        <f>C202</f>
        <v>0</v>
      </c>
    </row>
    <row r="202" spans="1:3" s="1" customFormat="1" ht="23.25" customHeight="1" hidden="1">
      <c r="A202" s="743" t="s">
        <v>643</v>
      </c>
      <c r="B202" s="127" t="s">
        <v>567</v>
      </c>
      <c r="C202" s="191">
        <v>0</v>
      </c>
    </row>
    <row r="203" s="1" customFormat="1" ht="15" customHeight="1"/>
    <row r="204" s="1" customFormat="1" ht="15" customHeight="1"/>
    <row r="205" s="1" customFormat="1" ht="16.5" customHeight="1"/>
    <row r="206" s="1" customFormat="1" ht="26.25" customHeight="1"/>
    <row r="207" s="1" customFormat="1" ht="15" customHeight="1"/>
  </sheetData>
  <mergeCells count="20">
    <mergeCell ref="A199:A200"/>
    <mergeCell ref="A179:A183"/>
    <mergeCell ref="A143:A144"/>
    <mergeCell ref="A155:A160"/>
    <mergeCell ref="A167:A173"/>
    <mergeCell ref="A146:A149"/>
    <mergeCell ref="A51:A52"/>
    <mergeCell ref="A136:A137"/>
    <mergeCell ref="A185:A188"/>
    <mergeCell ref="A192:B192"/>
    <mergeCell ref="A50:B50"/>
    <mergeCell ref="A123:A124"/>
    <mergeCell ref="B3:C3"/>
    <mergeCell ref="B2:C2"/>
    <mergeCell ref="A6:C6"/>
    <mergeCell ref="B4:C4"/>
    <mergeCell ref="B8:C8"/>
    <mergeCell ref="A7:C7"/>
    <mergeCell ref="A15:A17"/>
    <mergeCell ref="A122:B122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1">
      <selection activeCell="O18" sqref="O18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42.0039062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75390625" style="0" customWidth="1"/>
    <col min="11" max="11" width="8.625" style="0" customWidth="1"/>
  </cols>
  <sheetData>
    <row r="1" spans="3:11" ht="11.25" customHeight="1">
      <c r="C1" s="1282"/>
      <c r="I1" s="1161" t="s">
        <v>499</v>
      </c>
      <c r="J1" s="1162"/>
      <c r="K1" s="1162"/>
    </row>
    <row r="2" spans="2:11" ht="11.25" customHeight="1">
      <c r="B2" s="249"/>
      <c r="C2" s="1282"/>
      <c r="D2" s="873" t="s">
        <v>514</v>
      </c>
      <c r="E2" s="1166"/>
      <c r="F2" s="1166"/>
      <c r="G2" s="1166"/>
      <c r="H2" s="1166"/>
      <c r="I2" s="1166"/>
      <c r="J2" s="1166"/>
      <c r="K2" s="1166"/>
    </row>
    <row r="3" spans="4:11" ht="12" customHeight="1">
      <c r="D3" s="1161" t="s">
        <v>68</v>
      </c>
      <c r="E3" s="1161"/>
      <c r="F3" s="1161"/>
      <c r="G3" s="1161"/>
      <c r="H3" s="1161"/>
      <c r="I3" s="1161"/>
      <c r="J3" s="1161"/>
      <c r="K3" s="1161"/>
    </row>
    <row r="4" spans="1:11" ht="12" customHeight="1">
      <c r="A4" s="204"/>
      <c r="B4" s="204"/>
      <c r="C4" s="204"/>
      <c r="D4" s="1165" t="s">
        <v>367</v>
      </c>
      <c r="E4" s="1165"/>
      <c r="F4" s="1165"/>
      <c r="G4" s="1165"/>
      <c r="H4" s="1165"/>
      <c r="I4" s="1165"/>
      <c r="J4" s="1165"/>
      <c r="K4" s="1165"/>
    </row>
    <row r="5" spans="1:11" ht="4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>
      <c r="A6" s="1163" t="s">
        <v>368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</row>
    <row r="7" spans="1:11" ht="14.25" customHeight="1">
      <c r="A7" s="1163" t="s">
        <v>562</v>
      </c>
      <c r="B7" s="1164"/>
      <c r="C7" s="1164"/>
      <c r="D7" s="1164"/>
      <c r="E7" s="1164"/>
      <c r="F7" s="1164"/>
      <c r="G7" s="1164"/>
      <c r="H7" s="1164"/>
      <c r="I7" s="1164"/>
      <c r="J7" s="1164"/>
      <c r="K7" s="1164"/>
    </row>
    <row r="8" spans="2:11" s="2" customFormat="1" ht="10.5" customHeight="1" thickBot="1">
      <c r="B8" s="1"/>
      <c r="C8" s="1"/>
      <c r="D8" s="1"/>
      <c r="E8" s="1"/>
      <c r="F8" s="1"/>
      <c r="G8" s="1"/>
      <c r="H8" s="1"/>
      <c r="K8" s="474" t="s">
        <v>386</v>
      </c>
    </row>
    <row r="9" spans="1:11" s="2" customFormat="1" ht="21" customHeight="1">
      <c r="A9" s="911" t="s">
        <v>269</v>
      </c>
      <c r="B9" s="912"/>
      <c r="C9" s="913"/>
      <c r="D9" s="1186" t="s">
        <v>383</v>
      </c>
      <c r="E9" s="1187"/>
      <c r="F9" s="1187"/>
      <c r="G9" s="1187"/>
      <c r="H9" s="1187"/>
      <c r="I9" s="1203" t="s">
        <v>500</v>
      </c>
      <c r="J9" s="1184" t="s">
        <v>258</v>
      </c>
      <c r="K9" s="1185"/>
    </row>
    <row r="10" spans="1:11" s="2" customFormat="1" ht="43.5" customHeight="1" thickBot="1">
      <c r="A10" s="914"/>
      <c r="B10" s="915"/>
      <c r="C10" s="916"/>
      <c r="D10" s="473" t="s">
        <v>388</v>
      </c>
      <c r="E10" s="473" t="s">
        <v>270</v>
      </c>
      <c r="F10" s="473" t="s">
        <v>271</v>
      </c>
      <c r="G10" s="473" t="s">
        <v>272</v>
      </c>
      <c r="H10" s="484" t="s">
        <v>273</v>
      </c>
      <c r="I10" s="1204"/>
      <c r="J10" s="485" t="s">
        <v>384</v>
      </c>
      <c r="K10" s="496" t="s">
        <v>385</v>
      </c>
    </row>
    <row r="11" spans="1:11" s="2" customFormat="1" ht="16.5" customHeight="1" thickBot="1">
      <c r="A11" s="1128" t="s">
        <v>275</v>
      </c>
      <c r="B11" s="1129"/>
      <c r="C11" s="1130"/>
      <c r="D11" s="78" t="s">
        <v>389</v>
      </c>
      <c r="E11" s="79" t="s">
        <v>276</v>
      </c>
      <c r="F11" s="80" t="s">
        <v>277</v>
      </c>
      <c r="G11" s="53" t="s">
        <v>278</v>
      </c>
      <c r="H11" s="625" t="s">
        <v>279</v>
      </c>
      <c r="I11" s="486">
        <f>I13+I14+I18+I19+I20+I23+I26+I27</f>
        <v>47127</v>
      </c>
      <c r="J11" s="662">
        <f>J13+J14+J18+J19+J20+J23+J26+J27</f>
        <v>46202</v>
      </c>
      <c r="K11" s="661">
        <f>K13+K14+K18+K19+K20+K23+K26+K27</f>
        <v>925</v>
      </c>
    </row>
    <row r="12" spans="1:11" s="2" customFormat="1" ht="11.25" customHeight="1">
      <c r="A12" s="905" t="s">
        <v>387</v>
      </c>
      <c r="B12" s="906"/>
      <c r="C12" s="907"/>
      <c r="D12" s="81"/>
      <c r="E12" s="82"/>
      <c r="F12" s="83"/>
      <c r="G12" s="56"/>
      <c r="H12" s="93"/>
      <c r="I12" s="487">
        <f>I11/I263</f>
        <v>0.09017497124568973</v>
      </c>
      <c r="J12" s="67">
        <f>J11/J263</f>
        <v>0.135501657037276</v>
      </c>
      <c r="K12" s="248">
        <f>K11/K263</f>
        <v>0.005092285984982987</v>
      </c>
    </row>
    <row r="13" spans="1:11" s="2" customFormat="1" ht="15" customHeight="1">
      <c r="A13" s="1178" t="s">
        <v>280</v>
      </c>
      <c r="B13" s="1179"/>
      <c r="C13" s="1180"/>
      <c r="D13" s="75" t="s">
        <v>389</v>
      </c>
      <c r="E13" s="84" t="s">
        <v>276</v>
      </c>
      <c r="F13" s="85" t="s">
        <v>281</v>
      </c>
      <c r="G13" s="55" t="s">
        <v>234</v>
      </c>
      <c r="H13" s="626" t="s">
        <v>239</v>
      </c>
      <c r="I13" s="488">
        <f>J13+K13</f>
        <v>1024</v>
      </c>
      <c r="J13" s="497">
        <v>1024</v>
      </c>
      <c r="K13" s="498"/>
    </row>
    <row r="14" spans="1:11" s="2" customFormat="1" ht="12.75" customHeight="1">
      <c r="A14" s="1181" t="s">
        <v>338</v>
      </c>
      <c r="B14" s="1182"/>
      <c r="C14" s="1183"/>
      <c r="D14" s="75" t="s">
        <v>389</v>
      </c>
      <c r="E14" s="86" t="s">
        <v>276</v>
      </c>
      <c r="F14" s="87" t="s">
        <v>282</v>
      </c>
      <c r="G14" s="3" t="s">
        <v>278</v>
      </c>
      <c r="H14" s="627" t="s">
        <v>279</v>
      </c>
      <c r="I14" s="489">
        <f>I15+I16+I17</f>
        <v>5177</v>
      </c>
      <c r="J14" s="499">
        <f>J15+J16+J17</f>
        <v>5177</v>
      </c>
      <c r="K14" s="500">
        <f>K15+K16+K17</f>
        <v>0</v>
      </c>
    </row>
    <row r="15" spans="1:11" s="2" customFormat="1" ht="12.75" customHeight="1">
      <c r="A15" s="942" t="s">
        <v>283</v>
      </c>
      <c r="B15" s="1121" t="s">
        <v>284</v>
      </c>
      <c r="C15" s="1075"/>
      <c r="D15" s="1194" t="s">
        <v>389</v>
      </c>
      <c r="E15" s="1197" t="s">
        <v>276</v>
      </c>
      <c r="F15" s="1200" t="s">
        <v>282</v>
      </c>
      <c r="G15" s="68" t="s">
        <v>235</v>
      </c>
      <c r="H15" s="628" t="s">
        <v>239</v>
      </c>
      <c r="I15" s="490">
        <f>J15+K15</f>
        <v>2514</v>
      </c>
      <c r="J15" s="501">
        <v>2514</v>
      </c>
      <c r="K15" s="502"/>
    </row>
    <row r="16" spans="1:11" s="2" customFormat="1" ht="12.75" customHeight="1">
      <c r="A16" s="1043"/>
      <c r="B16" s="1177" t="s">
        <v>285</v>
      </c>
      <c r="C16" s="1014"/>
      <c r="D16" s="1195"/>
      <c r="E16" s="1198"/>
      <c r="F16" s="1201"/>
      <c r="G16" s="58" t="s">
        <v>236</v>
      </c>
      <c r="H16" s="629" t="s">
        <v>239</v>
      </c>
      <c r="I16" s="491">
        <f>J16+K16</f>
        <v>1024</v>
      </c>
      <c r="J16" s="503">
        <v>1024</v>
      </c>
      <c r="K16" s="504"/>
    </row>
    <row r="17" spans="1:11" s="2" customFormat="1" ht="11.25" customHeight="1">
      <c r="A17" s="1011"/>
      <c r="B17" s="1175" t="s">
        <v>286</v>
      </c>
      <c r="C17" s="1176"/>
      <c r="D17" s="1196"/>
      <c r="E17" s="1199"/>
      <c r="F17" s="1202"/>
      <c r="G17" s="70" t="s">
        <v>237</v>
      </c>
      <c r="H17" s="630" t="s">
        <v>239</v>
      </c>
      <c r="I17" s="492">
        <f>J17+K17</f>
        <v>1639</v>
      </c>
      <c r="J17" s="505">
        <v>1639</v>
      </c>
      <c r="K17" s="506"/>
    </row>
    <row r="18" spans="1:11" s="2" customFormat="1" ht="15.75" customHeight="1">
      <c r="A18" s="1117" t="s">
        <v>287</v>
      </c>
      <c r="B18" s="1118"/>
      <c r="C18" s="1119"/>
      <c r="D18" s="75" t="s">
        <v>389</v>
      </c>
      <c r="E18" s="86" t="s">
        <v>276</v>
      </c>
      <c r="F18" s="87" t="s">
        <v>288</v>
      </c>
      <c r="G18" s="3" t="s">
        <v>235</v>
      </c>
      <c r="H18" s="627" t="s">
        <v>239</v>
      </c>
      <c r="I18" s="493">
        <f>J18+K18</f>
        <v>24514</v>
      </c>
      <c r="J18" s="507">
        <v>24514</v>
      </c>
      <c r="K18" s="508"/>
    </row>
    <row r="19" spans="1:11" s="2" customFormat="1" ht="21" customHeight="1" hidden="1">
      <c r="A19" s="1172" t="s">
        <v>27</v>
      </c>
      <c r="B19" s="1173"/>
      <c r="C19" s="1174"/>
      <c r="D19" s="74" t="s">
        <v>389</v>
      </c>
      <c r="E19" s="285" t="s">
        <v>276</v>
      </c>
      <c r="F19" s="285" t="s">
        <v>308</v>
      </c>
      <c r="G19" s="54" t="s">
        <v>30</v>
      </c>
      <c r="H19" s="617" t="s">
        <v>610</v>
      </c>
      <c r="I19" s="490">
        <f>J19+K19</f>
        <v>0</v>
      </c>
      <c r="J19" s="501">
        <v>0</v>
      </c>
      <c r="K19" s="502"/>
    </row>
    <row r="20" spans="1:11" s="2" customFormat="1" ht="21.75" customHeight="1">
      <c r="A20" s="1120" t="s">
        <v>52</v>
      </c>
      <c r="B20" s="1118"/>
      <c r="C20" s="1119"/>
      <c r="D20" s="12" t="s">
        <v>389</v>
      </c>
      <c r="E20" s="88" t="s">
        <v>276</v>
      </c>
      <c r="F20" s="4" t="s">
        <v>291</v>
      </c>
      <c r="G20" s="3" t="s">
        <v>53</v>
      </c>
      <c r="H20" s="631" t="s">
        <v>239</v>
      </c>
      <c r="I20" s="489">
        <f>I21+I22</f>
        <v>5755</v>
      </c>
      <c r="J20" s="499">
        <f>J21+J22</f>
        <v>5755</v>
      </c>
      <c r="K20" s="500">
        <f>K21+K22</f>
        <v>0</v>
      </c>
    </row>
    <row r="21" spans="1:11" s="2" customFormat="1" ht="13.5" customHeight="1">
      <c r="A21" s="927" t="s">
        <v>310</v>
      </c>
      <c r="B21" s="1113" t="s">
        <v>290</v>
      </c>
      <c r="C21" s="1114"/>
      <c r="D21" s="1059" t="s">
        <v>389</v>
      </c>
      <c r="E21" s="1192" t="s">
        <v>276</v>
      </c>
      <c r="F21" s="1192" t="s">
        <v>291</v>
      </c>
      <c r="G21" s="68" t="s">
        <v>235</v>
      </c>
      <c r="H21" s="25" t="s">
        <v>239</v>
      </c>
      <c r="I21" s="490">
        <f>J21+K21</f>
        <v>4531</v>
      </c>
      <c r="J21" s="501">
        <v>4531</v>
      </c>
      <c r="K21" s="502"/>
    </row>
    <row r="22" spans="1:11" s="2" customFormat="1" ht="13.5" customHeight="1">
      <c r="A22" s="927"/>
      <c r="B22" s="1115" t="s">
        <v>51</v>
      </c>
      <c r="C22" s="1116"/>
      <c r="D22" s="1062"/>
      <c r="E22" s="1193"/>
      <c r="F22" s="1193"/>
      <c r="G22" s="70" t="s">
        <v>54</v>
      </c>
      <c r="H22" s="66" t="s">
        <v>239</v>
      </c>
      <c r="I22" s="492">
        <f>J22+K22</f>
        <v>1224</v>
      </c>
      <c r="J22" s="505">
        <v>1224</v>
      </c>
      <c r="K22" s="506"/>
    </row>
    <row r="23" spans="1:11" s="2" customFormat="1" ht="14.25" customHeight="1" hidden="1">
      <c r="A23" s="1117" t="s">
        <v>292</v>
      </c>
      <c r="B23" s="1118"/>
      <c r="C23" s="1119"/>
      <c r="D23" s="75" t="s">
        <v>389</v>
      </c>
      <c r="E23" s="88" t="s">
        <v>276</v>
      </c>
      <c r="F23" s="4" t="s">
        <v>293</v>
      </c>
      <c r="G23" s="6" t="s">
        <v>294</v>
      </c>
      <c r="H23" s="627" t="s">
        <v>279</v>
      </c>
      <c r="I23" s="489">
        <f>I24+I25</f>
        <v>0</v>
      </c>
      <c r="J23" s="499">
        <f>J24+J25</f>
        <v>0</v>
      </c>
      <c r="K23" s="500">
        <f>K24+K25</f>
        <v>0</v>
      </c>
    </row>
    <row r="24" spans="1:11" s="2" customFormat="1" ht="15" customHeight="1" hidden="1">
      <c r="A24" s="927" t="s">
        <v>310</v>
      </c>
      <c r="B24" s="1121" t="s">
        <v>296</v>
      </c>
      <c r="C24" s="1075"/>
      <c r="D24" s="1053" t="s">
        <v>389</v>
      </c>
      <c r="E24" s="1208" t="s">
        <v>276</v>
      </c>
      <c r="F24" s="1207" t="s">
        <v>293</v>
      </c>
      <c r="G24" s="250" t="s">
        <v>645</v>
      </c>
      <c r="H24" s="628" t="s">
        <v>239</v>
      </c>
      <c r="I24" s="490">
        <f>J24+K24</f>
        <v>0</v>
      </c>
      <c r="J24" s="501"/>
      <c r="K24" s="502"/>
    </row>
    <row r="25" spans="1:11" s="2" customFormat="1" ht="15.75" customHeight="1" hidden="1">
      <c r="A25" s="927"/>
      <c r="B25" s="1175" t="s">
        <v>297</v>
      </c>
      <c r="C25" s="1176"/>
      <c r="D25" s="1188"/>
      <c r="E25" s="1208"/>
      <c r="F25" s="1207"/>
      <c r="G25" s="251" t="s">
        <v>646</v>
      </c>
      <c r="H25" s="630" t="s">
        <v>239</v>
      </c>
      <c r="I25" s="492">
        <f>J25+K25</f>
        <v>0</v>
      </c>
      <c r="J25" s="505"/>
      <c r="K25" s="506"/>
    </row>
    <row r="26" spans="1:11" s="2" customFormat="1" ht="12.75" customHeight="1">
      <c r="A26" s="1117" t="s">
        <v>522</v>
      </c>
      <c r="B26" s="1118"/>
      <c r="C26" s="1119"/>
      <c r="D26" s="75" t="s">
        <v>389</v>
      </c>
      <c r="E26" s="86" t="s">
        <v>276</v>
      </c>
      <c r="F26" s="87" t="s">
        <v>521</v>
      </c>
      <c r="G26" s="3" t="s">
        <v>238</v>
      </c>
      <c r="H26" s="627" t="s">
        <v>239</v>
      </c>
      <c r="I26" s="493">
        <f>J26+K26</f>
        <v>400</v>
      </c>
      <c r="J26" s="507">
        <v>400</v>
      </c>
      <c r="K26" s="508"/>
    </row>
    <row r="27" spans="1:11" s="2" customFormat="1" ht="15" customHeight="1">
      <c r="A27" s="1117" t="s">
        <v>336</v>
      </c>
      <c r="B27" s="1118"/>
      <c r="C27" s="1119"/>
      <c r="D27" s="75" t="s">
        <v>389</v>
      </c>
      <c r="E27" s="86" t="s">
        <v>276</v>
      </c>
      <c r="F27" s="87" t="s">
        <v>612</v>
      </c>
      <c r="G27" s="3" t="s">
        <v>278</v>
      </c>
      <c r="H27" s="627" t="s">
        <v>279</v>
      </c>
      <c r="I27" s="489">
        <f>I32+I33+I34</f>
        <v>10257</v>
      </c>
      <c r="J27" s="499">
        <f>J32+J33+J34</f>
        <v>9332</v>
      </c>
      <c r="K27" s="500">
        <f>K32+K33+K34</f>
        <v>925</v>
      </c>
    </row>
    <row r="28" spans="1:11" s="2" customFormat="1" ht="14.25" customHeight="1">
      <c r="A28" s="1168" t="s">
        <v>298</v>
      </c>
      <c r="B28" s="1227" t="s">
        <v>299</v>
      </c>
      <c r="C28" s="1228"/>
      <c r="D28" s="1194" t="s">
        <v>389</v>
      </c>
      <c r="E28" s="834" t="s">
        <v>276</v>
      </c>
      <c r="F28" s="834" t="s">
        <v>612</v>
      </c>
      <c r="G28" s="250" t="s">
        <v>235</v>
      </c>
      <c r="H28" s="1189" t="s">
        <v>239</v>
      </c>
      <c r="I28" s="490">
        <f>J28+K28</f>
        <v>5611</v>
      </c>
      <c r="J28" s="501">
        <v>5611</v>
      </c>
      <c r="K28" s="502">
        <v>0</v>
      </c>
    </row>
    <row r="29" spans="1:11" s="2" customFormat="1" ht="12.75" customHeight="1">
      <c r="A29" s="1168"/>
      <c r="B29" s="844" t="s">
        <v>300</v>
      </c>
      <c r="C29" s="1167"/>
      <c r="D29" s="1225"/>
      <c r="E29" s="835"/>
      <c r="F29" s="835"/>
      <c r="G29" s="290" t="s">
        <v>55</v>
      </c>
      <c r="H29" s="1190"/>
      <c r="I29" s="491">
        <f>J29+K29</f>
        <v>213.8</v>
      </c>
      <c r="J29" s="503">
        <v>0</v>
      </c>
      <c r="K29" s="504">
        <v>213.8</v>
      </c>
    </row>
    <row r="30" spans="1:11" s="2" customFormat="1" ht="13.5" customHeight="1">
      <c r="A30" s="1168"/>
      <c r="B30" s="1171" t="s">
        <v>301</v>
      </c>
      <c r="C30" s="1167"/>
      <c r="D30" s="1225"/>
      <c r="E30" s="835"/>
      <c r="F30" s="835"/>
      <c r="G30" s="290" t="s">
        <v>56</v>
      </c>
      <c r="H30" s="1190"/>
      <c r="I30" s="494">
        <f>J30+K30</f>
        <v>497.4</v>
      </c>
      <c r="J30" s="509">
        <v>0</v>
      </c>
      <c r="K30" s="510">
        <v>497.4</v>
      </c>
    </row>
    <row r="31" spans="1:11" s="2" customFormat="1" ht="12.75" customHeight="1">
      <c r="A31" s="1168"/>
      <c r="B31" s="1169" t="s">
        <v>360</v>
      </c>
      <c r="C31" s="1170"/>
      <c r="D31" s="1188"/>
      <c r="E31" s="878"/>
      <c r="F31" s="878"/>
      <c r="G31" s="291" t="s">
        <v>57</v>
      </c>
      <c r="H31" s="1191"/>
      <c r="I31" s="492">
        <f>J31+K31</f>
        <v>213.8</v>
      </c>
      <c r="J31" s="505">
        <v>0</v>
      </c>
      <c r="K31" s="506">
        <v>213.8</v>
      </c>
    </row>
    <row r="32" spans="1:11" s="2" customFormat="1" ht="11.25" customHeight="1">
      <c r="A32" s="1168"/>
      <c r="B32" s="1238" t="s">
        <v>594</v>
      </c>
      <c r="C32" s="930"/>
      <c r="D32" s="89" t="s">
        <v>389</v>
      </c>
      <c r="E32" s="90" t="s">
        <v>276</v>
      </c>
      <c r="F32" s="7" t="s">
        <v>612</v>
      </c>
      <c r="G32" s="8" t="s">
        <v>278</v>
      </c>
      <c r="H32" s="632" t="s">
        <v>239</v>
      </c>
      <c r="I32" s="489">
        <f>I28+I29+I30+I31</f>
        <v>6536</v>
      </c>
      <c r="J32" s="499">
        <f>J28+J29+J30+J31</f>
        <v>5611</v>
      </c>
      <c r="K32" s="500">
        <f>K28+K29+K30+K31</f>
        <v>925</v>
      </c>
    </row>
    <row r="33" spans="1:11" s="2" customFormat="1" ht="14.25" customHeight="1">
      <c r="A33" s="1168"/>
      <c r="B33" s="1223" t="s">
        <v>644</v>
      </c>
      <c r="C33" s="1224"/>
      <c r="D33" s="255" t="s">
        <v>389</v>
      </c>
      <c r="E33" s="255" t="s">
        <v>276</v>
      </c>
      <c r="F33" s="255" t="s">
        <v>612</v>
      </c>
      <c r="G33" s="68" t="s">
        <v>257</v>
      </c>
      <c r="H33" s="633" t="s">
        <v>239</v>
      </c>
      <c r="I33" s="495">
        <f>J33+K33</f>
        <v>1547</v>
      </c>
      <c r="J33" s="511">
        <v>1547</v>
      </c>
      <c r="K33" s="512">
        <v>0</v>
      </c>
    </row>
    <row r="34" spans="1:11" s="2" customFormat="1" ht="23.25" customHeight="1" thickBot="1">
      <c r="A34" s="1168"/>
      <c r="B34" s="844" t="s">
        <v>611</v>
      </c>
      <c r="C34" s="1219"/>
      <c r="D34" s="256">
        <v>892</v>
      </c>
      <c r="E34" s="257" t="s">
        <v>276</v>
      </c>
      <c r="F34" s="257" t="s">
        <v>612</v>
      </c>
      <c r="G34" s="58" t="s">
        <v>256</v>
      </c>
      <c r="H34" s="634" t="s">
        <v>239</v>
      </c>
      <c r="I34" s="491">
        <f>J34+K34</f>
        <v>2174</v>
      </c>
      <c r="J34" s="503">
        <v>2174</v>
      </c>
      <c r="K34" s="504">
        <v>0</v>
      </c>
    </row>
    <row r="35" spans="1:11" s="2" customFormat="1" ht="12" customHeight="1" thickBot="1">
      <c r="A35" s="786"/>
      <c r="B35" s="313"/>
      <c r="C35" s="314"/>
      <c r="D35" s="315"/>
      <c r="E35" s="326"/>
      <c r="F35" s="326"/>
      <c r="G35" s="327"/>
      <c r="H35" s="327"/>
      <c r="I35" s="317"/>
      <c r="J35" s="318"/>
      <c r="K35" s="787"/>
    </row>
    <row r="36" spans="1:11" s="2" customFormat="1" ht="21.75" customHeight="1" thickBot="1">
      <c r="A36" s="1128" t="s">
        <v>245</v>
      </c>
      <c r="B36" s="1129"/>
      <c r="C36" s="1130"/>
      <c r="D36" s="108" t="s">
        <v>389</v>
      </c>
      <c r="E36" s="30" t="s">
        <v>288</v>
      </c>
      <c r="F36" s="64" t="s">
        <v>277</v>
      </c>
      <c r="G36" s="514" t="s">
        <v>278</v>
      </c>
      <c r="H36" s="10" t="s">
        <v>279</v>
      </c>
      <c r="I36" s="486">
        <f>I55+I38</f>
        <v>30666.899999999998</v>
      </c>
      <c r="J36" s="660">
        <f>J55+J38</f>
        <v>30666.899999999998</v>
      </c>
      <c r="K36" s="661">
        <f>K55+K38</f>
        <v>0</v>
      </c>
    </row>
    <row r="37" spans="1:11" s="2" customFormat="1" ht="10.5" customHeight="1">
      <c r="A37" s="905" t="s">
        <v>387</v>
      </c>
      <c r="B37" s="906"/>
      <c r="C37" s="907"/>
      <c r="D37" s="92"/>
      <c r="E37" s="82"/>
      <c r="F37" s="83"/>
      <c r="G37" s="56"/>
      <c r="H37" s="93"/>
      <c r="I37" s="487">
        <f>I36/I263</f>
        <v>0.05867945818096722</v>
      </c>
      <c r="J37" s="524">
        <f>J36/J263</f>
        <v>0.08994017068950347</v>
      </c>
      <c r="K37" s="248">
        <f>K36/K263</f>
        <v>0</v>
      </c>
    </row>
    <row r="38" spans="1:11" s="2" customFormat="1" ht="16.5" customHeight="1">
      <c r="A38" s="1122" t="s">
        <v>58</v>
      </c>
      <c r="B38" s="1123"/>
      <c r="C38" s="1124"/>
      <c r="D38" s="319" t="s">
        <v>389</v>
      </c>
      <c r="E38" s="319" t="s">
        <v>288</v>
      </c>
      <c r="F38" s="319" t="s">
        <v>318</v>
      </c>
      <c r="G38" s="320" t="s">
        <v>278</v>
      </c>
      <c r="H38" s="635" t="s">
        <v>279</v>
      </c>
      <c r="I38" s="515">
        <f>I39+I45</f>
        <v>30536.899999999998</v>
      </c>
      <c r="J38" s="525">
        <f>J39+J45</f>
        <v>30536.899999999998</v>
      </c>
      <c r="K38" s="526">
        <f>K39+K45</f>
        <v>0</v>
      </c>
    </row>
    <row r="39" spans="1:11" s="2" customFormat="1" ht="33" customHeight="1">
      <c r="A39" s="1125" t="s">
        <v>59</v>
      </c>
      <c r="B39" s="1126"/>
      <c r="C39" s="1127"/>
      <c r="D39" s="24" t="s">
        <v>389</v>
      </c>
      <c r="E39" s="24" t="s">
        <v>288</v>
      </c>
      <c r="F39" s="24" t="s">
        <v>318</v>
      </c>
      <c r="G39" s="322" t="s">
        <v>485</v>
      </c>
      <c r="H39" s="29" t="s">
        <v>239</v>
      </c>
      <c r="I39" s="516">
        <f>I40+I41+I42+I43+I44</f>
        <v>29386.1</v>
      </c>
      <c r="J39" s="527">
        <f>J40+J41+J42+J43+J44</f>
        <v>29386.1</v>
      </c>
      <c r="K39" s="284">
        <f>K40+K41+K42+K43+K44</f>
        <v>0</v>
      </c>
    </row>
    <row r="40" spans="1:11" s="2" customFormat="1" ht="10.5" customHeight="1">
      <c r="A40" s="889" t="s">
        <v>334</v>
      </c>
      <c r="B40" s="896" t="s">
        <v>60</v>
      </c>
      <c r="C40" s="897"/>
      <c r="D40" s="1001" t="s">
        <v>389</v>
      </c>
      <c r="E40" s="1133" t="s">
        <v>288</v>
      </c>
      <c r="F40" s="1133" t="s">
        <v>318</v>
      </c>
      <c r="G40" s="290" t="s">
        <v>39</v>
      </c>
      <c r="H40" s="841" t="s">
        <v>239</v>
      </c>
      <c r="I40" s="521">
        <f>J40+K40</f>
        <v>12860</v>
      </c>
      <c r="J40" s="528">
        <v>12860</v>
      </c>
      <c r="K40" s="529">
        <v>0</v>
      </c>
    </row>
    <row r="41" spans="1:11" s="2" customFormat="1" ht="11.25" customHeight="1">
      <c r="A41" s="890"/>
      <c r="B41" s="896" t="s">
        <v>596</v>
      </c>
      <c r="C41" s="897"/>
      <c r="D41" s="835"/>
      <c r="E41" s="1134"/>
      <c r="F41" s="1134"/>
      <c r="G41" s="290" t="s">
        <v>40</v>
      </c>
      <c r="H41" s="842"/>
      <c r="I41" s="517">
        <f>J41+K41</f>
        <v>10566.5</v>
      </c>
      <c r="J41" s="528">
        <v>10566.5</v>
      </c>
      <c r="K41" s="529">
        <v>0</v>
      </c>
    </row>
    <row r="42" spans="1:11" s="2" customFormat="1" ht="11.25" customHeight="1">
      <c r="A42" s="890"/>
      <c r="B42" s="898" t="s">
        <v>597</v>
      </c>
      <c r="C42" s="899"/>
      <c r="D42" s="1002"/>
      <c r="E42" s="1135"/>
      <c r="F42" s="1135"/>
      <c r="G42" s="251" t="s">
        <v>41</v>
      </c>
      <c r="H42" s="833"/>
      <c r="I42" s="620">
        <f>J42+K42</f>
        <v>2620</v>
      </c>
      <c r="J42" s="536">
        <v>2620</v>
      </c>
      <c r="K42" s="537">
        <v>0</v>
      </c>
    </row>
    <row r="43" spans="1:11" s="2" customFormat="1" ht="23.25" customHeight="1">
      <c r="A43" s="890"/>
      <c r="B43" s="837" t="s">
        <v>600</v>
      </c>
      <c r="C43" s="838"/>
      <c r="D43" s="4" t="s">
        <v>389</v>
      </c>
      <c r="E43" s="621" t="s">
        <v>288</v>
      </c>
      <c r="F43" s="621" t="s">
        <v>318</v>
      </c>
      <c r="G43" s="6" t="s">
        <v>598</v>
      </c>
      <c r="H43" s="636" t="s">
        <v>239</v>
      </c>
      <c r="I43" s="622">
        <f>J43+K43</f>
        <v>3339.6</v>
      </c>
      <c r="J43" s="623">
        <v>3339.6</v>
      </c>
      <c r="K43" s="624">
        <v>0</v>
      </c>
    </row>
    <row r="44" spans="1:11" s="2" customFormat="1" ht="18" customHeight="1" hidden="1">
      <c r="A44" s="892"/>
      <c r="B44" s="893" t="s">
        <v>601</v>
      </c>
      <c r="C44" s="894"/>
      <c r="D44" s="72" t="s">
        <v>389</v>
      </c>
      <c r="E44" s="618" t="s">
        <v>288</v>
      </c>
      <c r="F44" s="618" t="s">
        <v>318</v>
      </c>
      <c r="G44" s="619" t="s">
        <v>42</v>
      </c>
      <c r="H44" s="637" t="s">
        <v>239</v>
      </c>
      <c r="I44" s="518">
        <f>J44+K44</f>
        <v>0</v>
      </c>
      <c r="J44" s="564"/>
      <c r="K44" s="565">
        <v>0</v>
      </c>
    </row>
    <row r="45" spans="1:11" s="2" customFormat="1" ht="15.75" customHeight="1">
      <c r="A45" s="1125" t="s">
        <v>61</v>
      </c>
      <c r="B45" s="1126"/>
      <c r="C45" s="1127"/>
      <c r="D45" s="24" t="s">
        <v>389</v>
      </c>
      <c r="E45" s="24" t="s">
        <v>288</v>
      </c>
      <c r="F45" s="24" t="s">
        <v>318</v>
      </c>
      <c r="G45" s="292" t="s">
        <v>471</v>
      </c>
      <c r="H45" s="29" t="s">
        <v>279</v>
      </c>
      <c r="I45" s="519">
        <f>I46+I49+I52</f>
        <v>1150.8</v>
      </c>
      <c r="J45" s="532">
        <f>J46+J49+J52</f>
        <v>1150.8</v>
      </c>
      <c r="K45" s="533">
        <f>K46+K49+K52</f>
        <v>0</v>
      </c>
    </row>
    <row r="46" spans="1:11" s="2" customFormat="1" ht="12" customHeight="1">
      <c r="A46" s="889" t="s">
        <v>334</v>
      </c>
      <c r="B46" s="839" t="s">
        <v>62</v>
      </c>
      <c r="C46" s="840"/>
      <c r="D46" s="42" t="s">
        <v>389</v>
      </c>
      <c r="E46" s="295" t="s">
        <v>288</v>
      </c>
      <c r="F46" s="295" t="s">
        <v>318</v>
      </c>
      <c r="G46" s="296" t="s">
        <v>471</v>
      </c>
      <c r="H46" s="638" t="s">
        <v>279</v>
      </c>
      <c r="I46" s="520">
        <f>I47+I48</f>
        <v>1069.7</v>
      </c>
      <c r="J46" s="534">
        <f>J47+J48</f>
        <v>1069.7</v>
      </c>
      <c r="K46" s="535">
        <f>K47+K48</f>
        <v>0</v>
      </c>
    </row>
    <row r="47" spans="1:11" s="2" customFormat="1" ht="15" customHeight="1">
      <c r="A47" s="890"/>
      <c r="B47" s="895" t="s">
        <v>258</v>
      </c>
      <c r="C47" s="297" t="s">
        <v>593</v>
      </c>
      <c r="D47" s="1009" t="s">
        <v>389</v>
      </c>
      <c r="E47" s="882" t="s">
        <v>288</v>
      </c>
      <c r="F47" s="882" t="s">
        <v>318</v>
      </c>
      <c r="G47" s="883" t="s">
        <v>471</v>
      </c>
      <c r="H47" s="639" t="s">
        <v>239</v>
      </c>
      <c r="I47" s="521">
        <f>J47+K47</f>
        <v>0</v>
      </c>
      <c r="J47" s="528">
        <v>0</v>
      </c>
      <c r="K47" s="529"/>
    </row>
    <row r="48" spans="1:11" s="2" customFormat="1" ht="15" customHeight="1">
      <c r="A48" s="890"/>
      <c r="B48" s="895"/>
      <c r="C48" s="297" t="s">
        <v>592</v>
      </c>
      <c r="D48" s="1009"/>
      <c r="E48" s="882"/>
      <c r="F48" s="882"/>
      <c r="G48" s="884"/>
      <c r="H48" s="639" t="s">
        <v>239</v>
      </c>
      <c r="I48" s="521">
        <f>J48+K48</f>
        <v>1069.7</v>
      </c>
      <c r="J48" s="528">
        <v>1069.7</v>
      </c>
      <c r="K48" s="529">
        <v>0</v>
      </c>
    </row>
    <row r="49" spans="1:11" s="2" customFormat="1" ht="24" customHeight="1">
      <c r="A49" s="890"/>
      <c r="B49" s="839" t="s">
        <v>63</v>
      </c>
      <c r="C49" s="840"/>
      <c r="D49" s="42" t="s">
        <v>389</v>
      </c>
      <c r="E49" s="295" t="s">
        <v>288</v>
      </c>
      <c r="F49" s="295" t="s">
        <v>318</v>
      </c>
      <c r="G49" s="296" t="s">
        <v>471</v>
      </c>
      <c r="H49" s="638" t="s">
        <v>279</v>
      </c>
      <c r="I49" s="520">
        <f>I50+I51</f>
        <v>0</v>
      </c>
      <c r="J49" s="534">
        <f>J50+J51</f>
        <v>0</v>
      </c>
      <c r="K49" s="535">
        <f>K50+K51</f>
        <v>0</v>
      </c>
    </row>
    <row r="50" spans="1:11" s="2" customFormat="1" ht="12.75" customHeight="1">
      <c r="A50" s="890"/>
      <c r="B50" s="895" t="s">
        <v>258</v>
      </c>
      <c r="C50" s="297" t="s">
        <v>593</v>
      </c>
      <c r="D50" s="1009" t="s">
        <v>389</v>
      </c>
      <c r="E50" s="882" t="s">
        <v>288</v>
      </c>
      <c r="F50" s="882" t="s">
        <v>318</v>
      </c>
      <c r="G50" s="883" t="s">
        <v>471</v>
      </c>
      <c r="H50" s="639" t="s">
        <v>239</v>
      </c>
      <c r="I50" s="521">
        <f>J50+K50</f>
        <v>0</v>
      </c>
      <c r="J50" s="528">
        <v>0</v>
      </c>
      <c r="K50" s="529"/>
    </row>
    <row r="51" spans="1:11" s="2" customFormat="1" ht="11.25" customHeight="1">
      <c r="A51" s="890"/>
      <c r="B51" s="924"/>
      <c r="C51" s="298" t="s">
        <v>592</v>
      </c>
      <c r="D51" s="1193"/>
      <c r="E51" s="1206"/>
      <c r="F51" s="1206"/>
      <c r="G51" s="1010"/>
      <c r="H51" s="640" t="s">
        <v>239</v>
      </c>
      <c r="I51" s="522">
        <f>J51+K51</f>
        <v>0</v>
      </c>
      <c r="J51" s="536">
        <v>0</v>
      </c>
      <c r="K51" s="537">
        <v>0</v>
      </c>
    </row>
    <row r="52" spans="1:11" s="2" customFormat="1" ht="11.25" customHeight="1">
      <c r="A52" s="891"/>
      <c r="B52" s="839" t="s">
        <v>595</v>
      </c>
      <c r="C52" s="840"/>
      <c r="D52" s="42" t="s">
        <v>389</v>
      </c>
      <c r="E52" s="295" t="s">
        <v>288</v>
      </c>
      <c r="F52" s="295" t="s">
        <v>318</v>
      </c>
      <c r="G52" s="296" t="s">
        <v>471</v>
      </c>
      <c r="H52" s="638" t="s">
        <v>279</v>
      </c>
      <c r="I52" s="520">
        <f>I53+I54</f>
        <v>81.1</v>
      </c>
      <c r="J52" s="534">
        <f>J53+J54</f>
        <v>81.1</v>
      </c>
      <c r="K52" s="535">
        <f>K53+K54</f>
        <v>0</v>
      </c>
    </row>
    <row r="53" spans="1:11" s="2" customFormat="1" ht="11.25" customHeight="1">
      <c r="A53" s="891"/>
      <c r="B53" s="895" t="s">
        <v>258</v>
      </c>
      <c r="C53" s="297" t="s">
        <v>593</v>
      </c>
      <c r="D53" s="1009" t="s">
        <v>389</v>
      </c>
      <c r="E53" s="882" t="s">
        <v>288</v>
      </c>
      <c r="F53" s="882" t="s">
        <v>318</v>
      </c>
      <c r="G53" s="883" t="s">
        <v>471</v>
      </c>
      <c r="H53" s="639" t="s">
        <v>239</v>
      </c>
      <c r="I53" s="521">
        <f>J53+K53</f>
        <v>0</v>
      </c>
      <c r="J53" s="528">
        <v>0</v>
      </c>
      <c r="K53" s="529"/>
    </row>
    <row r="54" spans="1:11" s="2" customFormat="1" ht="11.25" customHeight="1">
      <c r="A54" s="892"/>
      <c r="B54" s="895"/>
      <c r="C54" s="297" t="s">
        <v>592</v>
      </c>
      <c r="D54" s="1009"/>
      <c r="E54" s="882"/>
      <c r="F54" s="882"/>
      <c r="G54" s="884"/>
      <c r="H54" s="639" t="s">
        <v>239</v>
      </c>
      <c r="I54" s="521">
        <f>J54+K54</f>
        <v>81.1</v>
      </c>
      <c r="J54" s="528">
        <v>81.1</v>
      </c>
      <c r="K54" s="529">
        <v>0</v>
      </c>
    </row>
    <row r="55" spans="1:11" s="2" customFormat="1" ht="15.75" customHeight="1">
      <c r="A55" s="1235" t="s">
        <v>523</v>
      </c>
      <c r="B55" s="1236"/>
      <c r="C55" s="1237"/>
      <c r="D55" s="321" t="s">
        <v>389</v>
      </c>
      <c r="E55" s="321" t="s">
        <v>288</v>
      </c>
      <c r="F55" s="321" t="s">
        <v>268</v>
      </c>
      <c r="G55" s="322" t="s">
        <v>278</v>
      </c>
      <c r="H55" s="641" t="s">
        <v>279</v>
      </c>
      <c r="I55" s="519">
        <f>I56+I57</f>
        <v>130</v>
      </c>
      <c r="J55" s="532">
        <f>J56+J57</f>
        <v>130</v>
      </c>
      <c r="K55" s="533">
        <f>K56+K57</f>
        <v>0</v>
      </c>
    </row>
    <row r="56" spans="1:11" s="2" customFormat="1" ht="15.75" customHeight="1">
      <c r="A56" s="903" t="s">
        <v>334</v>
      </c>
      <c r="B56" s="1008" t="s">
        <v>305</v>
      </c>
      <c r="C56" s="845"/>
      <c r="D56" s="1004">
        <v>892</v>
      </c>
      <c r="E56" s="964" t="s">
        <v>288</v>
      </c>
      <c r="F56" s="964" t="s">
        <v>268</v>
      </c>
      <c r="G56" s="11" t="s">
        <v>306</v>
      </c>
      <c r="H56" s="28" t="s">
        <v>239</v>
      </c>
      <c r="I56" s="521">
        <f>J56+K56</f>
        <v>50</v>
      </c>
      <c r="J56" s="538">
        <v>50</v>
      </c>
      <c r="K56" s="504">
        <v>0</v>
      </c>
    </row>
    <row r="57" spans="1:11" s="2" customFormat="1" ht="24.75" customHeight="1" thickBot="1">
      <c r="A57" s="904"/>
      <c r="B57" s="1233" t="s">
        <v>639</v>
      </c>
      <c r="C57" s="1234"/>
      <c r="D57" s="1005"/>
      <c r="E57" s="1005"/>
      <c r="F57" s="1205"/>
      <c r="G57" s="294" t="s">
        <v>599</v>
      </c>
      <c r="H57" s="642" t="s">
        <v>239</v>
      </c>
      <c r="I57" s="523">
        <f>J57+K57</f>
        <v>80</v>
      </c>
      <c r="J57" s="539">
        <v>80</v>
      </c>
      <c r="K57" s="513">
        <v>0</v>
      </c>
    </row>
    <row r="58" spans="1:11" s="2" customFormat="1" ht="22.5" customHeight="1">
      <c r="A58" s="299"/>
      <c r="B58" s="293"/>
      <c r="C58" s="300"/>
      <c r="D58" s="301"/>
      <c r="E58" s="301"/>
      <c r="F58" s="302"/>
      <c r="G58" s="303"/>
      <c r="H58" s="304"/>
      <c r="I58" s="305"/>
      <c r="J58" s="776" t="s">
        <v>484</v>
      </c>
      <c r="K58" s="306"/>
    </row>
    <row r="59" spans="1:11" s="2" customFormat="1" ht="9.75" customHeight="1">
      <c r="A59" s="299"/>
      <c r="B59" s="293"/>
      <c r="C59" s="300"/>
      <c r="D59" s="301"/>
      <c r="E59" s="301"/>
      <c r="F59" s="302"/>
      <c r="G59" s="303"/>
      <c r="H59" s="304"/>
      <c r="I59" s="305"/>
      <c r="J59" s="306"/>
      <c r="K59" s="306"/>
    </row>
    <row r="60" spans="1:11" s="2" customFormat="1" ht="24" customHeight="1" thickBot="1">
      <c r="A60" s="900" t="s">
        <v>307</v>
      </c>
      <c r="B60" s="901"/>
      <c r="C60" s="902"/>
      <c r="D60" s="779" t="s">
        <v>389</v>
      </c>
      <c r="E60" s="780" t="s">
        <v>308</v>
      </c>
      <c r="F60" s="782" t="s">
        <v>277</v>
      </c>
      <c r="G60" s="782" t="s">
        <v>278</v>
      </c>
      <c r="H60" s="781" t="s">
        <v>279</v>
      </c>
      <c r="I60" s="783">
        <f>I62+I80+I82+I97</f>
        <v>40705.6</v>
      </c>
      <c r="J60" s="784">
        <f>J62+J80+J82+J97</f>
        <v>40705.6</v>
      </c>
      <c r="K60" s="785">
        <f>K62+K80+K82+K97</f>
        <v>0</v>
      </c>
    </row>
    <row r="61" spans="1:11" s="2" customFormat="1" ht="12" customHeight="1">
      <c r="A61" s="905" t="s">
        <v>387</v>
      </c>
      <c r="B61" s="906"/>
      <c r="C61" s="907"/>
      <c r="D61" s="92"/>
      <c r="E61" s="82"/>
      <c r="F61" s="83"/>
      <c r="G61" s="83"/>
      <c r="H61" s="93"/>
      <c r="I61" s="487">
        <f>I60/I263</f>
        <v>0.07788796888277522</v>
      </c>
      <c r="J61" s="524">
        <f>J60/J263</f>
        <v>0.11938176379153591</v>
      </c>
      <c r="K61" s="248">
        <f>K60/K263</f>
        <v>0</v>
      </c>
    </row>
    <row r="62" spans="1:11" s="2" customFormat="1" ht="20.25" customHeight="1">
      <c r="A62" s="908" t="s">
        <v>309</v>
      </c>
      <c r="B62" s="909"/>
      <c r="C62" s="910"/>
      <c r="D62" s="62" t="s">
        <v>389</v>
      </c>
      <c r="E62" s="62" t="s">
        <v>308</v>
      </c>
      <c r="F62" s="50" t="s">
        <v>276</v>
      </c>
      <c r="G62" s="50" t="s">
        <v>278</v>
      </c>
      <c r="H62" s="63" t="s">
        <v>279</v>
      </c>
      <c r="I62" s="540">
        <f>I63+I70+I73</f>
        <v>8377.6</v>
      </c>
      <c r="J62" s="551">
        <f>J63+J70+J73</f>
        <v>8377.6</v>
      </c>
      <c r="K62" s="552">
        <f>K63+K70+K73</f>
        <v>0</v>
      </c>
    </row>
    <row r="63" spans="1:11" s="2" customFormat="1" ht="33.75" customHeight="1" hidden="1">
      <c r="A63" s="917" t="s">
        <v>298</v>
      </c>
      <c r="B63" s="1231" t="s">
        <v>524</v>
      </c>
      <c r="C63" s="1232"/>
      <c r="D63" s="312">
        <v>892</v>
      </c>
      <c r="E63" s="106" t="s">
        <v>308</v>
      </c>
      <c r="F63" s="106" t="s">
        <v>276</v>
      </c>
      <c r="G63" s="106" t="s">
        <v>71</v>
      </c>
      <c r="H63" s="52" t="s">
        <v>279</v>
      </c>
      <c r="I63" s="541">
        <f>I64+I66</f>
        <v>0</v>
      </c>
      <c r="J63" s="553">
        <f>J64+J66</f>
        <v>0</v>
      </c>
      <c r="K63" s="554">
        <f>K64+K66</f>
        <v>0</v>
      </c>
    </row>
    <row r="64" spans="1:11" s="2" customFormat="1" ht="14.25" customHeight="1" hidden="1">
      <c r="A64" s="891"/>
      <c r="B64" s="1239" t="s">
        <v>346</v>
      </c>
      <c r="C64" s="1240"/>
      <c r="D64" s="94">
        <v>892</v>
      </c>
      <c r="E64" s="38" t="s">
        <v>308</v>
      </c>
      <c r="F64" s="38" t="s">
        <v>276</v>
      </c>
      <c r="G64" s="38" t="s">
        <v>358</v>
      </c>
      <c r="H64" s="39" t="s">
        <v>279</v>
      </c>
      <c r="I64" s="542">
        <f>I65</f>
        <v>0</v>
      </c>
      <c r="J64" s="555">
        <f>J65</f>
        <v>0</v>
      </c>
      <c r="K64" s="556">
        <f>K65</f>
        <v>0</v>
      </c>
    </row>
    <row r="65" spans="1:11" s="2" customFormat="1" ht="12" customHeight="1" hidden="1">
      <c r="A65" s="891"/>
      <c r="B65" s="885" t="s">
        <v>347</v>
      </c>
      <c r="C65" s="886"/>
      <c r="D65" s="95">
        <v>792</v>
      </c>
      <c r="E65" s="71" t="s">
        <v>308</v>
      </c>
      <c r="F65" s="71" t="s">
        <v>276</v>
      </c>
      <c r="G65" s="96" t="s">
        <v>65</v>
      </c>
      <c r="H65" s="28" t="s">
        <v>26</v>
      </c>
      <c r="I65" s="543">
        <f>J65+K65</f>
        <v>0</v>
      </c>
      <c r="J65" s="528"/>
      <c r="K65" s="529"/>
    </row>
    <row r="66" spans="1:11" s="2" customFormat="1" ht="12" customHeight="1" hidden="1">
      <c r="A66" s="891"/>
      <c r="B66" s="887" t="s">
        <v>354</v>
      </c>
      <c r="C66" s="888"/>
      <c r="D66" s="97">
        <v>892</v>
      </c>
      <c r="E66" s="42" t="s">
        <v>308</v>
      </c>
      <c r="F66" s="42" t="s">
        <v>276</v>
      </c>
      <c r="G66" s="42" t="s">
        <v>64</v>
      </c>
      <c r="H66" s="43" t="s">
        <v>279</v>
      </c>
      <c r="I66" s="544">
        <f>I67</f>
        <v>0</v>
      </c>
      <c r="J66" s="534">
        <f>J67</f>
        <v>0</v>
      </c>
      <c r="K66" s="535">
        <f>K67</f>
        <v>0</v>
      </c>
    </row>
    <row r="67" spans="1:11" s="2" customFormat="1" ht="12.75" customHeight="1" hidden="1">
      <c r="A67" s="891"/>
      <c r="B67" s="887" t="s">
        <v>357</v>
      </c>
      <c r="C67" s="888"/>
      <c r="D67" s="97">
        <v>892</v>
      </c>
      <c r="E67" s="42" t="s">
        <v>308</v>
      </c>
      <c r="F67" s="42" t="s">
        <v>276</v>
      </c>
      <c r="G67" s="42" t="s">
        <v>66</v>
      </c>
      <c r="H67" s="43" t="s">
        <v>279</v>
      </c>
      <c r="I67" s="544">
        <f>I68+I69</f>
        <v>0</v>
      </c>
      <c r="J67" s="534">
        <f>J68+J69</f>
        <v>0</v>
      </c>
      <c r="K67" s="535">
        <f>K68+K69</f>
        <v>0</v>
      </c>
    </row>
    <row r="68" spans="1:11" s="2" customFormat="1" ht="12.75" customHeight="1" hidden="1">
      <c r="A68" s="891"/>
      <c r="B68" s="885" t="s">
        <v>355</v>
      </c>
      <c r="C68" s="886"/>
      <c r="D68" s="95"/>
      <c r="E68" s="1001" t="s">
        <v>308</v>
      </c>
      <c r="F68" s="1001" t="s">
        <v>276</v>
      </c>
      <c r="G68" s="739" t="s">
        <v>69</v>
      </c>
      <c r="H68" s="267" t="s">
        <v>26</v>
      </c>
      <c r="I68" s="543">
        <f>J68+K68</f>
        <v>0</v>
      </c>
      <c r="J68" s="528">
        <v>0</v>
      </c>
      <c r="K68" s="529"/>
    </row>
    <row r="69" spans="1:11" s="2" customFormat="1" ht="9" customHeight="1" hidden="1">
      <c r="A69" s="891"/>
      <c r="B69" s="1229" t="s">
        <v>356</v>
      </c>
      <c r="C69" s="1230"/>
      <c r="D69" s="334">
        <v>892</v>
      </c>
      <c r="E69" s="1002"/>
      <c r="F69" s="1002"/>
      <c r="G69" s="740" t="s">
        <v>70</v>
      </c>
      <c r="H69" s="451" t="s">
        <v>239</v>
      </c>
      <c r="I69" s="545">
        <f>J69+K69</f>
        <v>0</v>
      </c>
      <c r="J69" s="536"/>
      <c r="K69" s="537"/>
    </row>
    <row r="70" spans="1:11" s="2" customFormat="1" ht="24.75" customHeight="1">
      <c r="A70" s="891"/>
      <c r="B70" s="918" t="s">
        <v>155</v>
      </c>
      <c r="C70" s="919"/>
      <c r="D70" s="452" t="s">
        <v>389</v>
      </c>
      <c r="E70" s="452" t="s">
        <v>308</v>
      </c>
      <c r="F70" s="452" t="s">
        <v>276</v>
      </c>
      <c r="G70" s="453" t="s">
        <v>471</v>
      </c>
      <c r="H70" s="454" t="s">
        <v>279</v>
      </c>
      <c r="I70" s="546">
        <f>I71+I72</f>
        <v>1167.5</v>
      </c>
      <c r="J70" s="557">
        <f>J71+J72</f>
        <v>1167.5</v>
      </c>
      <c r="K70" s="558">
        <f>K71+K72</f>
        <v>0</v>
      </c>
    </row>
    <row r="71" spans="1:11" s="2" customFormat="1" ht="14.25" customHeight="1">
      <c r="A71" s="891"/>
      <c r="B71" s="895" t="s">
        <v>258</v>
      </c>
      <c r="C71" s="58" t="s">
        <v>593</v>
      </c>
      <c r="D71" s="1226">
        <v>892</v>
      </c>
      <c r="E71" s="990" t="s">
        <v>308</v>
      </c>
      <c r="F71" s="964" t="s">
        <v>276</v>
      </c>
      <c r="G71" s="1001" t="s">
        <v>471</v>
      </c>
      <c r="H71" s="28" t="s">
        <v>239</v>
      </c>
      <c r="I71" s="543">
        <f>J71+K71</f>
        <v>0</v>
      </c>
      <c r="J71" s="528">
        <v>0</v>
      </c>
      <c r="K71" s="529">
        <v>0</v>
      </c>
    </row>
    <row r="72" spans="1:11" s="2" customFormat="1" ht="14.25" customHeight="1">
      <c r="A72" s="891"/>
      <c r="B72" s="924"/>
      <c r="C72" s="70" t="s">
        <v>592</v>
      </c>
      <c r="D72" s="836"/>
      <c r="E72" s="836"/>
      <c r="F72" s="836"/>
      <c r="G72" s="878"/>
      <c r="H72" s="66" t="s">
        <v>239</v>
      </c>
      <c r="I72" s="545">
        <f>J72+K72</f>
        <v>1167.5</v>
      </c>
      <c r="J72" s="536">
        <v>1167.5</v>
      </c>
      <c r="K72" s="537"/>
    </row>
    <row r="73" spans="1:11" s="2" customFormat="1" ht="22.5" customHeight="1">
      <c r="A73" s="891"/>
      <c r="B73" s="925" t="s">
        <v>72</v>
      </c>
      <c r="C73" s="926"/>
      <c r="D73" s="309" t="s">
        <v>389</v>
      </c>
      <c r="E73" s="310" t="s">
        <v>308</v>
      </c>
      <c r="F73" s="310" t="s">
        <v>276</v>
      </c>
      <c r="G73" s="310" t="s">
        <v>278</v>
      </c>
      <c r="H73" s="311" t="s">
        <v>279</v>
      </c>
      <c r="I73" s="547">
        <f>I74+I77</f>
        <v>7210.1</v>
      </c>
      <c r="J73" s="559">
        <f>J74+J77</f>
        <v>7210.1</v>
      </c>
      <c r="K73" s="560">
        <f>K74+K77</f>
        <v>0</v>
      </c>
    </row>
    <row r="74" spans="1:11" s="2" customFormat="1" ht="16.5" customHeight="1">
      <c r="A74" s="891"/>
      <c r="B74" s="920" t="s">
        <v>651</v>
      </c>
      <c r="C74" s="921"/>
      <c r="D74" s="114">
        <v>892</v>
      </c>
      <c r="E74" s="115" t="s">
        <v>308</v>
      </c>
      <c r="F74" s="76" t="s">
        <v>276</v>
      </c>
      <c r="G74" s="42" t="s">
        <v>278</v>
      </c>
      <c r="H74" s="43" t="s">
        <v>279</v>
      </c>
      <c r="I74" s="544">
        <f>I75+I76</f>
        <v>7210.1</v>
      </c>
      <c r="J74" s="534">
        <f>J75+J76</f>
        <v>7210.1</v>
      </c>
      <c r="K74" s="535">
        <f>K75+K76</f>
        <v>0</v>
      </c>
    </row>
    <row r="75" spans="1:11" s="2" customFormat="1" ht="34.5" customHeight="1">
      <c r="A75" s="891"/>
      <c r="B75" s="1006" t="s">
        <v>633</v>
      </c>
      <c r="C75" s="1007"/>
      <c r="D75" s="1054">
        <v>892</v>
      </c>
      <c r="E75" s="988" t="s">
        <v>308</v>
      </c>
      <c r="F75" s="988" t="s">
        <v>276</v>
      </c>
      <c r="G75" s="76" t="s">
        <v>634</v>
      </c>
      <c r="H75" s="735" t="s">
        <v>239</v>
      </c>
      <c r="I75" s="548">
        <f>J75+K75</f>
        <v>1843</v>
      </c>
      <c r="J75" s="530">
        <v>1843</v>
      </c>
      <c r="K75" s="531">
        <v>0</v>
      </c>
    </row>
    <row r="76" spans="1:11" s="2" customFormat="1" ht="15.75" customHeight="1">
      <c r="A76" s="891"/>
      <c r="B76" s="999" t="s">
        <v>502</v>
      </c>
      <c r="C76" s="1000"/>
      <c r="D76" s="989"/>
      <c r="E76" s="989"/>
      <c r="F76" s="989"/>
      <c r="G76" s="76" t="s">
        <v>635</v>
      </c>
      <c r="H76" s="735" t="s">
        <v>239</v>
      </c>
      <c r="I76" s="548">
        <f>J76+K76</f>
        <v>5367.1</v>
      </c>
      <c r="J76" s="530">
        <v>5367.1</v>
      </c>
      <c r="K76" s="531">
        <v>0</v>
      </c>
    </row>
    <row r="77" spans="1:11" s="2" customFormat="1" ht="17.25" customHeight="1" hidden="1">
      <c r="A77" s="891"/>
      <c r="B77" s="920" t="s">
        <v>652</v>
      </c>
      <c r="C77" s="921"/>
      <c r="D77" s="308">
        <v>892</v>
      </c>
      <c r="E77" s="261" t="s">
        <v>308</v>
      </c>
      <c r="F77" s="42" t="s">
        <v>276</v>
      </c>
      <c r="G77" s="42" t="s">
        <v>278</v>
      </c>
      <c r="H77" s="43" t="s">
        <v>239</v>
      </c>
      <c r="I77" s="544">
        <f>I78+I79</f>
        <v>0</v>
      </c>
      <c r="J77" s="534">
        <f>J78+J79</f>
        <v>0</v>
      </c>
      <c r="K77" s="535">
        <f>K78+K79</f>
        <v>0</v>
      </c>
    </row>
    <row r="78" spans="1:11" s="2" customFormat="1" ht="15.75" customHeight="1" hidden="1">
      <c r="A78" s="891"/>
      <c r="B78" s="922" t="s">
        <v>511</v>
      </c>
      <c r="C78" s="923"/>
      <c r="D78" s="256">
        <v>892</v>
      </c>
      <c r="E78" s="115" t="s">
        <v>308</v>
      </c>
      <c r="F78" s="76" t="s">
        <v>276</v>
      </c>
      <c r="G78" s="96" t="s">
        <v>636</v>
      </c>
      <c r="H78" s="28" t="s">
        <v>239</v>
      </c>
      <c r="I78" s="543">
        <f>J78+K78</f>
        <v>0</v>
      </c>
      <c r="J78" s="528"/>
      <c r="K78" s="529"/>
    </row>
    <row r="79" spans="1:11" s="2" customFormat="1" ht="18" customHeight="1" hidden="1">
      <c r="A79" s="892"/>
      <c r="B79" s="844" t="s">
        <v>73</v>
      </c>
      <c r="C79" s="845"/>
      <c r="D79" s="434">
        <v>892</v>
      </c>
      <c r="E79" s="435" t="s">
        <v>308</v>
      </c>
      <c r="F79" s="245" t="s">
        <v>276</v>
      </c>
      <c r="G79" s="91" t="s">
        <v>352</v>
      </c>
      <c r="H79" s="66" t="s">
        <v>239</v>
      </c>
      <c r="I79" s="545">
        <f>J79+K79</f>
        <v>0</v>
      </c>
      <c r="J79" s="536">
        <v>0</v>
      </c>
      <c r="K79" s="537"/>
    </row>
    <row r="80" spans="1:11" s="2" customFormat="1" ht="21.75" customHeight="1">
      <c r="A80" s="978" t="s">
        <v>311</v>
      </c>
      <c r="B80" s="1242"/>
      <c r="C80" s="1243"/>
      <c r="D80" s="46" t="s">
        <v>389</v>
      </c>
      <c r="E80" s="46" t="s">
        <v>308</v>
      </c>
      <c r="F80" s="47" t="s">
        <v>281</v>
      </c>
      <c r="G80" s="47" t="s">
        <v>278</v>
      </c>
      <c r="H80" s="48" t="s">
        <v>279</v>
      </c>
      <c r="I80" s="541">
        <f>I81</f>
        <v>310</v>
      </c>
      <c r="J80" s="663">
        <f>J81</f>
        <v>310</v>
      </c>
      <c r="K80" s="664">
        <f>K81</f>
        <v>0</v>
      </c>
    </row>
    <row r="81" spans="1:11" s="2" customFormat="1" ht="19.5" customHeight="1">
      <c r="A81" s="789" t="s">
        <v>334</v>
      </c>
      <c r="B81" s="1003" t="s">
        <v>312</v>
      </c>
      <c r="C81" s="996"/>
      <c r="D81" s="258">
        <v>892</v>
      </c>
      <c r="E81" s="165" t="s">
        <v>308</v>
      </c>
      <c r="F81" s="165" t="s">
        <v>281</v>
      </c>
      <c r="G81" s="76" t="s">
        <v>637</v>
      </c>
      <c r="H81" s="9" t="s">
        <v>239</v>
      </c>
      <c r="I81" s="491">
        <f>J81+K81</f>
        <v>310</v>
      </c>
      <c r="J81" s="538">
        <v>310</v>
      </c>
      <c r="K81" s="504"/>
    </row>
    <row r="82" spans="1:11" s="2" customFormat="1" ht="25.5" customHeight="1">
      <c r="A82" s="978" t="s">
        <v>263</v>
      </c>
      <c r="B82" s="979"/>
      <c r="C82" s="980"/>
      <c r="D82" s="47" t="s">
        <v>389</v>
      </c>
      <c r="E82" s="46" t="s">
        <v>308</v>
      </c>
      <c r="F82" s="47" t="s">
        <v>282</v>
      </c>
      <c r="G82" s="47" t="s">
        <v>278</v>
      </c>
      <c r="H82" s="49" t="s">
        <v>279</v>
      </c>
      <c r="I82" s="541">
        <f>I83+I87+I90+I93</f>
        <v>25336</v>
      </c>
      <c r="J82" s="663">
        <f>J83+J87+J90+J93</f>
        <v>25336</v>
      </c>
      <c r="K82" s="664">
        <f>K83+K87+K90+K93</f>
        <v>0</v>
      </c>
    </row>
    <row r="83" spans="1:11" s="2" customFormat="1" ht="20.25" customHeight="1">
      <c r="A83" s="1015" t="s">
        <v>298</v>
      </c>
      <c r="B83" s="991" t="s">
        <v>264</v>
      </c>
      <c r="C83" s="992"/>
      <c r="D83" s="7">
        <v>892</v>
      </c>
      <c r="E83" s="7" t="s">
        <v>308</v>
      </c>
      <c r="F83" s="7" t="s">
        <v>282</v>
      </c>
      <c r="G83" s="7" t="s">
        <v>261</v>
      </c>
      <c r="H83" s="60" t="s">
        <v>239</v>
      </c>
      <c r="I83" s="489">
        <f>I84+I85+I86</f>
        <v>13547.2</v>
      </c>
      <c r="J83" s="561">
        <f>J84+J85+J86</f>
        <v>13547.2</v>
      </c>
      <c r="K83" s="500">
        <f>K84+K85+K86</f>
        <v>0</v>
      </c>
    </row>
    <row r="84" spans="1:11" s="2" customFormat="1" ht="16.5" customHeight="1">
      <c r="A84" s="1016"/>
      <c r="B84" s="997" t="s">
        <v>642</v>
      </c>
      <c r="C84" s="998"/>
      <c r="D84" s="834" t="s">
        <v>389</v>
      </c>
      <c r="E84" s="834" t="s">
        <v>308</v>
      </c>
      <c r="F84" s="834" t="s">
        <v>282</v>
      </c>
      <c r="G84" s="834" t="s">
        <v>261</v>
      </c>
      <c r="H84" s="879" t="s">
        <v>239</v>
      </c>
      <c r="I84" s="490">
        <f>J84+K84</f>
        <v>7015.2</v>
      </c>
      <c r="J84" s="562">
        <v>7015.2</v>
      </c>
      <c r="K84" s="502"/>
    </row>
    <row r="85" spans="1:11" s="2" customFormat="1" ht="15.75" customHeight="1">
      <c r="A85" s="1016"/>
      <c r="B85" s="976" t="s">
        <v>156</v>
      </c>
      <c r="C85" s="977"/>
      <c r="D85" s="835"/>
      <c r="E85" s="835"/>
      <c r="F85" s="835"/>
      <c r="G85" s="835"/>
      <c r="H85" s="880"/>
      <c r="I85" s="491">
        <f>J85+K85</f>
        <v>1262</v>
      </c>
      <c r="J85" s="538">
        <v>1262</v>
      </c>
      <c r="K85" s="504"/>
    </row>
    <row r="86" spans="1:11" s="2" customFormat="1" ht="18.75" customHeight="1">
      <c r="A86" s="1016"/>
      <c r="B86" s="1037" t="s">
        <v>602</v>
      </c>
      <c r="C86" s="1038"/>
      <c r="D86" s="836"/>
      <c r="E86" s="836"/>
      <c r="F86" s="836"/>
      <c r="G86" s="878"/>
      <c r="H86" s="881"/>
      <c r="I86" s="492">
        <f>J86+K86</f>
        <v>5270</v>
      </c>
      <c r="J86" s="563">
        <v>5270</v>
      </c>
      <c r="K86" s="506"/>
    </row>
    <row r="87" spans="1:11" s="2" customFormat="1" ht="20.25" customHeight="1">
      <c r="A87" s="1016"/>
      <c r="B87" s="1026" t="s">
        <v>265</v>
      </c>
      <c r="C87" s="1027"/>
      <c r="D87" s="24">
        <v>892</v>
      </c>
      <c r="E87" s="24" t="s">
        <v>308</v>
      </c>
      <c r="F87" s="24" t="s">
        <v>282</v>
      </c>
      <c r="G87" s="24" t="s">
        <v>278</v>
      </c>
      <c r="H87" s="59" t="s">
        <v>279</v>
      </c>
      <c r="I87" s="549">
        <f>I88+I89</f>
        <v>1988.5</v>
      </c>
      <c r="J87" s="532">
        <f>J88+J89</f>
        <v>1988.5</v>
      </c>
      <c r="K87" s="533">
        <f>K88+K89</f>
        <v>0</v>
      </c>
    </row>
    <row r="88" spans="1:11" s="2" customFormat="1" ht="17.25" customHeight="1">
      <c r="A88" s="1016"/>
      <c r="B88" s="896" t="s">
        <v>157</v>
      </c>
      <c r="C88" s="1039"/>
      <c r="D88" s="71">
        <v>892</v>
      </c>
      <c r="E88" s="71" t="s">
        <v>308</v>
      </c>
      <c r="F88" s="71" t="s">
        <v>282</v>
      </c>
      <c r="G88" s="71" t="s">
        <v>240</v>
      </c>
      <c r="H88" s="1032" t="s">
        <v>239</v>
      </c>
      <c r="I88" s="543">
        <f>J88+K88</f>
        <v>1988.5</v>
      </c>
      <c r="J88" s="528">
        <v>1988.5</v>
      </c>
      <c r="K88" s="529"/>
    </row>
    <row r="89" spans="1:11" s="2" customFormat="1" ht="14.25" customHeight="1" hidden="1">
      <c r="A89" s="1016"/>
      <c r="B89" s="976" t="s">
        <v>359</v>
      </c>
      <c r="C89" s="977"/>
      <c r="D89" s="644">
        <v>892</v>
      </c>
      <c r="E89" s="644" t="s">
        <v>308</v>
      </c>
      <c r="F89" s="644" t="s">
        <v>282</v>
      </c>
      <c r="G89" s="72" t="s">
        <v>42</v>
      </c>
      <c r="H89" s="1034"/>
      <c r="I89" s="545">
        <f>J89+K89</f>
        <v>0</v>
      </c>
      <c r="J89" s="536"/>
      <c r="K89" s="537"/>
    </row>
    <row r="90" spans="1:11" s="2" customFormat="1" ht="18" customHeight="1">
      <c r="A90" s="1016"/>
      <c r="B90" s="1026" t="s">
        <v>349</v>
      </c>
      <c r="C90" s="1027"/>
      <c r="D90" s="99" t="s">
        <v>389</v>
      </c>
      <c r="E90" s="24" t="s">
        <v>308</v>
      </c>
      <c r="F90" s="24" t="s">
        <v>282</v>
      </c>
      <c r="G90" s="24" t="s">
        <v>278</v>
      </c>
      <c r="H90" s="59" t="s">
        <v>279</v>
      </c>
      <c r="I90" s="549">
        <f>I91+I92</f>
        <v>2385.9</v>
      </c>
      <c r="J90" s="532">
        <f>J91+J92</f>
        <v>2385.9</v>
      </c>
      <c r="K90" s="533">
        <f>K91+K92</f>
        <v>0</v>
      </c>
    </row>
    <row r="91" spans="1:11" s="2" customFormat="1" ht="18" customHeight="1">
      <c r="A91" s="891"/>
      <c r="B91" s="896" t="s">
        <v>157</v>
      </c>
      <c r="C91" s="1039"/>
      <c r="D91" s="96" t="s">
        <v>389</v>
      </c>
      <c r="E91" s="643" t="s">
        <v>308</v>
      </c>
      <c r="F91" s="643" t="s">
        <v>282</v>
      </c>
      <c r="G91" s="96" t="s">
        <v>241</v>
      </c>
      <c r="H91" s="1040" t="s">
        <v>239</v>
      </c>
      <c r="I91" s="543">
        <f>J91+K91</f>
        <v>2385.9</v>
      </c>
      <c r="J91" s="528">
        <v>2385.9</v>
      </c>
      <c r="K91" s="529"/>
    </row>
    <row r="92" spans="1:11" s="2" customFormat="1" ht="12.75" customHeight="1" hidden="1">
      <c r="A92" s="891"/>
      <c r="B92" s="976" t="s">
        <v>359</v>
      </c>
      <c r="C92" s="977"/>
      <c r="D92" s="644" t="s">
        <v>389</v>
      </c>
      <c r="E92" s="644" t="s">
        <v>308</v>
      </c>
      <c r="F92" s="644" t="s">
        <v>282</v>
      </c>
      <c r="G92" s="72" t="s">
        <v>42</v>
      </c>
      <c r="H92" s="1041"/>
      <c r="I92" s="545">
        <f>J92+K92</f>
        <v>0</v>
      </c>
      <c r="J92" s="536"/>
      <c r="K92" s="537"/>
    </row>
    <row r="93" spans="1:11" s="2" customFormat="1" ht="15.75" customHeight="1">
      <c r="A93" s="891"/>
      <c r="B93" s="1019" t="s">
        <v>342</v>
      </c>
      <c r="C93" s="1020"/>
      <c r="D93" s="24">
        <v>892</v>
      </c>
      <c r="E93" s="24" t="s">
        <v>308</v>
      </c>
      <c r="F93" s="24" t="s">
        <v>282</v>
      </c>
      <c r="G93" s="24" t="s">
        <v>278</v>
      </c>
      <c r="H93" s="59" t="s">
        <v>279</v>
      </c>
      <c r="I93" s="549">
        <f>I94+I95+I96</f>
        <v>7414.4</v>
      </c>
      <c r="J93" s="532">
        <f>J94+J95+J96</f>
        <v>7414.4</v>
      </c>
      <c r="K93" s="533">
        <f>K94+K95+K96</f>
        <v>0</v>
      </c>
    </row>
    <row r="94" spans="1:11" s="2" customFormat="1" ht="16.5" customHeight="1">
      <c r="A94" s="891"/>
      <c r="B94" s="896" t="s">
        <v>343</v>
      </c>
      <c r="C94" s="897"/>
      <c r="D94" s="96">
        <v>892</v>
      </c>
      <c r="E94" s="96" t="s">
        <v>308</v>
      </c>
      <c r="F94" s="96" t="s">
        <v>282</v>
      </c>
      <c r="G94" s="96" t="s">
        <v>260</v>
      </c>
      <c r="H94" s="1032" t="s">
        <v>239</v>
      </c>
      <c r="I94" s="543">
        <f>J94+K94</f>
        <v>4060.4</v>
      </c>
      <c r="J94" s="528">
        <v>4060.4</v>
      </c>
      <c r="K94" s="529"/>
    </row>
    <row r="95" spans="1:11" s="2" customFormat="1" ht="27" customHeight="1">
      <c r="A95" s="891"/>
      <c r="B95" s="1006" t="s">
        <v>603</v>
      </c>
      <c r="C95" s="1007"/>
      <c r="D95" s="96" t="s">
        <v>389</v>
      </c>
      <c r="E95" s="96" t="s">
        <v>308</v>
      </c>
      <c r="F95" s="96" t="s">
        <v>282</v>
      </c>
      <c r="G95" s="96" t="s">
        <v>605</v>
      </c>
      <c r="H95" s="1033"/>
      <c r="I95" s="543">
        <f>J95+K95</f>
        <v>254</v>
      </c>
      <c r="J95" s="528">
        <v>254</v>
      </c>
      <c r="K95" s="529"/>
    </row>
    <row r="96" spans="1:11" s="2" customFormat="1" ht="18.75" customHeight="1">
      <c r="A96" s="892"/>
      <c r="B96" s="1021" t="s">
        <v>359</v>
      </c>
      <c r="C96" s="1022"/>
      <c r="D96" s="644" t="s">
        <v>389</v>
      </c>
      <c r="E96" s="644" t="s">
        <v>308</v>
      </c>
      <c r="F96" s="644" t="s">
        <v>282</v>
      </c>
      <c r="G96" s="72" t="s">
        <v>42</v>
      </c>
      <c r="H96" s="1034"/>
      <c r="I96" s="545">
        <f>J96+K96</f>
        <v>3100</v>
      </c>
      <c r="J96" s="536">
        <v>3100</v>
      </c>
      <c r="K96" s="537"/>
    </row>
    <row r="97" spans="1:11" s="2" customFormat="1" ht="26.25" customHeight="1">
      <c r="A97" s="978" t="s">
        <v>262</v>
      </c>
      <c r="B97" s="979"/>
      <c r="C97" s="980"/>
      <c r="D97" s="47" t="s">
        <v>389</v>
      </c>
      <c r="E97" s="47" t="s">
        <v>308</v>
      </c>
      <c r="F97" s="47" t="s">
        <v>308</v>
      </c>
      <c r="G97" s="47" t="s">
        <v>278</v>
      </c>
      <c r="H97" s="49" t="s">
        <v>279</v>
      </c>
      <c r="I97" s="541">
        <f>I98+I99</f>
        <v>6682</v>
      </c>
      <c r="J97" s="663">
        <f>J98+J99</f>
        <v>6682</v>
      </c>
      <c r="K97" s="664">
        <f>K98+K99</f>
        <v>0</v>
      </c>
    </row>
    <row r="98" spans="1:11" s="2" customFormat="1" ht="21" customHeight="1">
      <c r="A98" s="942" t="s">
        <v>328</v>
      </c>
      <c r="B98" s="1017" t="s">
        <v>266</v>
      </c>
      <c r="C98" s="1018"/>
      <c r="D98" s="44" t="s">
        <v>389</v>
      </c>
      <c r="E98" s="44" t="s">
        <v>308</v>
      </c>
      <c r="F98" s="44" t="s">
        <v>308</v>
      </c>
      <c r="G98" s="100" t="s">
        <v>242</v>
      </c>
      <c r="H98" s="26" t="s">
        <v>239</v>
      </c>
      <c r="I98" s="490">
        <f>J98+K98</f>
        <v>5132</v>
      </c>
      <c r="J98" s="566">
        <v>5132</v>
      </c>
      <c r="K98" s="502"/>
    </row>
    <row r="99" spans="1:11" s="2" customFormat="1" ht="29.25" customHeight="1" thickBot="1">
      <c r="A99" s="1023"/>
      <c r="B99" s="1024" t="s">
        <v>501</v>
      </c>
      <c r="C99" s="1025"/>
      <c r="D99" s="790">
        <v>892</v>
      </c>
      <c r="E99" s="45" t="s">
        <v>308</v>
      </c>
      <c r="F99" s="45" t="s">
        <v>308</v>
      </c>
      <c r="G99" s="791" t="s">
        <v>638</v>
      </c>
      <c r="H99" s="792" t="s">
        <v>239</v>
      </c>
      <c r="I99" s="550">
        <f>J99+K99</f>
        <v>1550</v>
      </c>
      <c r="J99" s="539">
        <v>1550</v>
      </c>
      <c r="K99" s="513"/>
    </row>
    <row r="100" spans="1:11" s="2" customFormat="1" ht="41.25" customHeight="1">
      <c r="A100" s="445"/>
      <c r="B100" s="365"/>
      <c r="C100" s="446"/>
      <c r="D100" s="447"/>
      <c r="E100" s="315"/>
      <c r="F100" s="315"/>
      <c r="G100" s="448"/>
      <c r="H100" s="316"/>
      <c r="I100" s="317"/>
      <c r="J100" s="777" t="s">
        <v>486</v>
      </c>
      <c r="K100" s="318"/>
    </row>
    <row r="101" spans="1:11" s="2" customFormat="1" ht="154.5" customHeight="1">
      <c r="A101" s="449"/>
      <c r="B101" s="293"/>
      <c r="C101" s="450"/>
      <c r="D101" s="450"/>
      <c r="E101" s="302"/>
      <c r="F101" s="302"/>
      <c r="G101" s="303"/>
      <c r="H101" s="381"/>
      <c r="I101" s="307"/>
      <c r="J101" s="306"/>
      <c r="K101" s="306"/>
    </row>
    <row r="102" spans="1:11" s="2" customFormat="1" ht="19.5" customHeight="1" thickBot="1">
      <c r="A102" s="900" t="s">
        <v>313</v>
      </c>
      <c r="B102" s="901"/>
      <c r="C102" s="902"/>
      <c r="D102" s="779" t="s">
        <v>389</v>
      </c>
      <c r="E102" s="780" t="s">
        <v>293</v>
      </c>
      <c r="F102" s="781" t="s">
        <v>277</v>
      </c>
      <c r="G102" s="782" t="s">
        <v>278</v>
      </c>
      <c r="H102" s="781" t="s">
        <v>279</v>
      </c>
      <c r="I102" s="783">
        <f>I104+I105+I106+I107</f>
        <v>360758.2</v>
      </c>
      <c r="J102" s="784">
        <f>J104+J105+J106+J107</f>
        <v>194451.2</v>
      </c>
      <c r="K102" s="785">
        <f>K104+K105+K106+K107</f>
        <v>166307</v>
      </c>
    </row>
    <row r="103" spans="1:11" s="2" customFormat="1" ht="9.75" customHeight="1">
      <c r="A103" s="905" t="s">
        <v>387</v>
      </c>
      <c r="B103" s="906"/>
      <c r="C103" s="907"/>
      <c r="D103" s="101"/>
      <c r="E103" s="82"/>
      <c r="F103" s="83"/>
      <c r="G103" s="83"/>
      <c r="H103" s="93"/>
      <c r="I103" s="487">
        <f>I102/I263</f>
        <v>0.6902913470334794</v>
      </c>
      <c r="J103" s="524">
        <f>J102/J263</f>
        <v>0.5702882951579318</v>
      </c>
      <c r="K103" s="248">
        <f>K102/K263</f>
        <v>0.9155489787076384</v>
      </c>
    </row>
    <row r="104" spans="1:11" s="2" customFormat="1" ht="13.5" customHeight="1">
      <c r="A104" s="1110" t="s">
        <v>29</v>
      </c>
      <c r="B104" s="1136" t="s">
        <v>314</v>
      </c>
      <c r="C104" s="1137"/>
      <c r="D104" s="111" t="s">
        <v>389</v>
      </c>
      <c r="E104" s="34" t="s">
        <v>293</v>
      </c>
      <c r="F104" s="35" t="s">
        <v>276</v>
      </c>
      <c r="G104" s="36" t="s">
        <v>278</v>
      </c>
      <c r="H104" s="35" t="s">
        <v>279</v>
      </c>
      <c r="I104" s="567">
        <f>I128</f>
        <v>124399</v>
      </c>
      <c r="J104" s="678">
        <f>J128</f>
        <v>124399</v>
      </c>
      <c r="K104" s="679">
        <f>K128</f>
        <v>0</v>
      </c>
    </row>
    <row r="105" spans="1:11" s="2" customFormat="1" ht="15" customHeight="1">
      <c r="A105" s="1111"/>
      <c r="B105" s="1138" t="s">
        <v>315</v>
      </c>
      <c r="C105" s="1139"/>
      <c r="D105" s="112" t="s">
        <v>389</v>
      </c>
      <c r="E105" s="14" t="s">
        <v>293</v>
      </c>
      <c r="F105" s="15" t="s">
        <v>281</v>
      </c>
      <c r="G105" s="16" t="s">
        <v>278</v>
      </c>
      <c r="H105" s="15" t="s">
        <v>279</v>
      </c>
      <c r="I105" s="568">
        <f aca="true" t="shared" si="0" ref="I105:K106">I180</f>
        <v>222556.9</v>
      </c>
      <c r="J105" s="680">
        <f t="shared" si="0"/>
        <v>56512</v>
      </c>
      <c r="K105" s="681">
        <f t="shared" si="0"/>
        <v>166044.9</v>
      </c>
    </row>
    <row r="106" spans="1:11" s="2" customFormat="1" ht="15" customHeight="1">
      <c r="A106" s="1111"/>
      <c r="B106" s="1138" t="s">
        <v>316</v>
      </c>
      <c r="C106" s="1139"/>
      <c r="D106" s="112" t="s">
        <v>389</v>
      </c>
      <c r="E106" s="14" t="s">
        <v>293</v>
      </c>
      <c r="F106" s="15" t="s">
        <v>293</v>
      </c>
      <c r="G106" s="16" t="s">
        <v>278</v>
      </c>
      <c r="H106" s="15" t="s">
        <v>279</v>
      </c>
      <c r="I106" s="568">
        <f t="shared" si="0"/>
        <v>4159.200000000001</v>
      </c>
      <c r="J106" s="680">
        <f t="shared" si="0"/>
        <v>3897.1</v>
      </c>
      <c r="K106" s="681">
        <f t="shared" si="0"/>
        <v>262.1</v>
      </c>
    </row>
    <row r="107" spans="1:11" s="2" customFormat="1" ht="15.75" customHeight="1">
      <c r="A107" s="1112"/>
      <c r="B107" s="1093" t="s">
        <v>317</v>
      </c>
      <c r="C107" s="1094"/>
      <c r="D107" s="113" t="s">
        <v>389</v>
      </c>
      <c r="E107" s="17" t="s">
        <v>293</v>
      </c>
      <c r="F107" s="18" t="s">
        <v>318</v>
      </c>
      <c r="G107" s="19" t="s">
        <v>278</v>
      </c>
      <c r="H107" s="18" t="s">
        <v>279</v>
      </c>
      <c r="I107" s="569">
        <f>I189</f>
        <v>9643.1</v>
      </c>
      <c r="J107" s="682">
        <f>J189</f>
        <v>9643.1</v>
      </c>
      <c r="K107" s="683">
        <f>K189</f>
        <v>0</v>
      </c>
    </row>
    <row r="108" spans="1:11" s="2" customFormat="1" ht="22.5" customHeight="1">
      <c r="A108" s="937" t="s">
        <v>462</v>
      </c>
      <c r="B108" s="981"/>
      <c r="C108" s="982"/>
      <c r="D108" s="323" t="s">
        <v>389</v>
      </c>
      <c r="E108" s="323" t="s">
        <v>293</v>
      </c>
      <c r="F108" s="324" t="s">
        <v>276</v>
      </c>
      <c r="G108" s="324" t="s">
        <v>248</v>
      </c>
      <c r="H108" s="325" t="s">
        <v>267</v>
      </c>
      <c r="I108" s="645">
        <f>I109+I110+I111+I112+I113+I114+I115+I116+I117+I118+I119+I120</f>
        <v>122828</v>
      </c>
      <c r="J108" s="658">
        <f>J109+J110+J111+J112+J113+J114+J115+J116+J117+J118+J119+J120</f>
        <v>122828</v>
      </c>
      <c r="K108" s="659">
        <f>K109+K110+K111+K112+K113+K114+K115+K116+K117+K118+K119+K120</f>
        <v>0</v>
      </c>
    </row>
    <row r="109" spans="1:11" s="2" customFormat="1" ht="11.25" customHeight="1">
      <c r="A109" s="983" t="s">
        <v>461</v>
      </c>
      <c r="B109" s="1030" t="s">
        <v>418</v>
      </c>
      <c r="C109" s="1031"/>
      <c r="D109" s="1053" t="s">
        <v>389</v>
      </c>
      <c r="E109" s="1035" t="s">
        <v>293</v>
      </c>
      <c r="F109" s="950" t="s">
        <v>276</v>
      </c>
      <c r="G109" s="950" t="s">
        <v>248</v>
      </c>
      <c r="H109" s="1028" t="s">
        <v>267</v>
      </c>
      <c r="I109" s="490">
        <f aca="true" t="shared" si="1" ref="I109:I120">J109+K109</f>
        <v>7982</v>
      </c>
      <c r="J109" s="562">
        <v>7982</v>
      </c>
      <c r="K109" s="502"/>
    </row>
    <row r="110" spans="1:11" s="2" customFormat="1" ht="11.25" customHeight="1">
      <c r="A110" s="891"/>
      <c r="B110" s="986" t="s">
        <v>419</v>
      </c>
      <c r="C110" s="987"/>
      <c r="D110" s="1054"/>
      <c r="E110" s="1035"/>
      <c r="F110" s="950"/>
      <c r="G110" s="950"/>
      <c r="H110" s="1028"/>
      <c r="I110" s="491">
        <f t="shared" si="1"/>
        <v>14652.8</v>
      </c>
      <c r="J110" s="538">
        <v>14652.8</v>
      </c>
      <c r="K110" s="504"/>
    </row>
    <row r="111" spans="1:11" s="2" customFormat="1" ht="11.25" customHeight="1">
      <c r="A111" s="891"/>
      <c r="B111" s="986" t="s">
        <v>420</v>
      </c>
      <c r="C111" s="987"/>
      <c r="D111" s="1054"/>
      <c r="E111" s="1035"/>
      <c r="F111" s="950"/>
      <c r="G111" s="950"/>
      <c r="H111" s="1028"/>
      <c r="I111" s="491">
        <f t="shared" si="1"/>
        <v>7277</v>
      </c>
      <c r="J111" s="538">
        <v>7277</v>
      </c>
      <c r="K111" s="504"/>
    </row>
    <row r="112" spans="1:11" s="2" customFormat="1" ht="11.25" customHeight="1">
      <c r="A112" s="891"/>
      <c r="B112" s="986" t="s">
        <v>421</v>
      </c>
      <c r="C112" s="987"/>
      <c r="D112" s="1054"/>
      <c r="E112" s="1035"/>
      <c r="F112" s="950"/>
      <c r="G112" s="950"/>
      <c r="H112" s="1028"/>
      <c r="I112" s="491">
        <f t="shared" si="1"/>
        <v>6001.5</v>
      </c>
      <c r="J112" s="538">
        <v>6001.5</v>
      </c>
      <c r="K112" s="504"/>
    </row>
    <row r="113" spans="1:11" s="2" customFormat="1" ht="11.25" customHeight="1">
      <c r="A113" s="891"/>
      <c r="B113" s="986" t="s">
        <v>422</v>
      </c>
      <c r="C113" s="987"/>
      <c r="D113" s="1054"/>
      <c r="E113" s="1035"/>
      <c r="F113" s="950"/>
      <c r="G113" s="950"/>
      <c r="H113" s="1028"/>
      <c r="I113" s="491">
        <f t="shared" si="1"/>
        <v>6471.7</v>
      </c>
      <c r="J113" s="538">
        <v>6471.7</v>
      </c>
      <c r="K113" s="504"/>
    </row>
    <row r="114" spans="1:11" s="2" customFormat="1" ht="11.25" customHeight="1">
      <c r="A114" s="891"/>
      <c r="B114" s="986" t="s">
        <v>423</v>
      </c>
      <c r="C114" s="987"/>
      <c r="D114" s="1054"/>
      <c r="E114" s="1035"/>
      <c r="F114" s="950"/>
      <c r="G114" s="950"/>
      <c r="H114" s="1028"/>
      <c r="I114" s="491">
        <f t="shared" si="1"/>
        <v>10241</v>
      </c>
      <c r="J114" s="538">
        <v>10241</v>
      </c>
      <c r="K114" s="504"/>
    </row>
    <row r="115" spans="1:11" s="2" customFormat="1" ht="11.25" customHeight="1">
      <c r="A115" s="891"/>
      <c r="B115" s="986" t="s">
        <v>424</v>
      </c>
      <c r="C115" s="987"/>
      <c r="D115" s="1054"/>
      <c r="E115" s="1035"/>
      <c r="F115" s="950"/>
      <c r="G115" s="950"/>
      <c r="H115" s="1028"/>
      <c r="I115" s="491">
        <f t="shared" si="1"/>
        <v>11148.7</v>
      </c>
      <c r="J115" s="538">
        <v>11148.7</v>
      </c>
      <c r="K115" s="504"/>
    </row>
    <row r="116" spans="1:11" s="2" customFormat="1" ht="11.25" customHeight="1">
      <c r="A116" s="891"/>
      <c r="B116" s="986" t="s">
        <v>425</v>
      </c>
      <c r="C116" s="987"/>
      <c r="D116" s="1054"/>
      <c r="E116" s="1035"/>
      <c r="F116" s="950"/>
      <c r="G116" s="950"/>
      <c r="H116" s="1028"/>
      <c r="I116" s="491">
        <f t="shared" si="1"/>
        <v>11267.1</v>
      </c>
      <c r="J116" s="538">
        <v>11267.1</v>
      </c>
      <c r="K116" s="504"/>
    </row>
    <row r="117" spans="1:11" s="2" customFormat="1" ht="11.25" customHeight="1">
      <c r="A117" s="891"/>
      <c r="B117" s="986" t="s">
        <v>426</v>
      </c>
      <c r="C117" s="987"/>
      <c r="D117" s="1054"/>
      <c r="E117" s="1035"/>
      <c r="F117" s="950"/>
      <c r="G117" s="950"/>
      <c r="H117" s="1028"/>
      <c r="I117" s="491">
        <f t="shared" si="1"/>
        <v>10988.7</v>
      </c>
      <c r="J117" s="538">
        <v>10988.7</v>
      </c>
      <c r="K117" s="504"/>
    </row>
    <row r="118" spans="1:11" s="2" customFormat="1" ht="11.25" customHeight="1">
      <c r="A118" s="891"/>
      <c r="B118" s="986" t="s">
        <v>427</v>
      </c>
      <c r="C118" s="987"/>
      <c r="D118" s="1054"/>
      <c r="E118" s="1035"/>
      <c r="F118" s="950"/>
      <c r="G118" s="950"/>
      <c r="H118" s="1028"/>
      <c r="I118" s="491">
        <f t="shared" si="1"/>
        <v>11243.8</v>
      </c>
      <c r="J118" s="538">
        <v>11243.8</v>
      </c>
      <c r="K118" s="504"/>
    </row>
    <row r="119" spans="1:11" s="2" customFormat="1" ht="11.25" customHeight="1">
      <c r="A119" s="891"/>
      <c r="B119" s="986" t="s">
        <v>428</v>
      </c>
      <c r="C119" s="987"/>
      <c r="D119" s="1054"/>
      <c r="E119" s="1035"/>
      <c r="F119" s="950"/>
      <c r="G119" s="950"/>
      <c r="H119" s="1028"/>
      <c r="I119" s="491">
        <f t="shared" si="1"/>
        <v>12549.2</v>
      </c>
      <c r="J119" s="538">
        <v>12549.2</v>
      </c>
      <c r="K119" s="504"/>
    </row>
    <row r="120" spans="1:11" s="2" customFormat="1" ht="11.25" customHeight="1">
      <c r="A120" s="891"/>
      <c r="B120" s="969" t="s">
        <v>429</v>
      </c>
      <c r="C120" s="970"/>
      <c r="D120" s="951"/>
      <c r="E120" s="1036"/>
      <c r="F120" s="965"/>
      <c r="G120" s="965"/>
      <c r="H120" s="1029"/>
      <c r="I120" s="492">
        <f t="shared" si="1"/>
        <v>13004.5</v>
      </c>
      <c r="J120" s="563">
        <v>13004.5</v>
      </c>
      <c r="K120" s="506"/>
    </row>
    <row r="121" spans="1:11" s="2" customFormat="1" ht="21.75" customHeight="1">
      <c r="A121" s="939" t="s">
        <v>463</v>
      </c>
      <c r="B121" s="940"/>
      <c r="C121" s="941"/>
      <c r="D121" s="647" t="s">
        <v>389</v>
      </c>
      <c r="E121" s="647" t="s">
        <v>293</v>
      </c>
      <c r="F121" s="648" t="s">
        <v>276</v>
      </c>
      <c r="G121" s="648" t="s">
        <v>159</v>
      </c>
      <c r="H121" s="649" t="s">
        <v>279</v>
      </c>
      <c r="I121" s="650">
        <f>I122+I123+I124+I125+I126+I127</f>
        <v>1571</v>
      </c>
      <c r="J121" s="656">
        <f>J122+J123+J124+J125+J126+J127</f>
        <v>1571</v>
      </c>
      <c r="K121" s="657">
        <f>K122+K123+K124+K125+K126+K127</f>
        <v>0</v>
      </c>
    </row>
    <row r="122" spans="1:11" s="2" customFormat="1" ht="33" customHeight="1" hidden="1">
      <c r="A122" s="961" t="s">
        <v>461</v>
      </c>
      <c r="B122" s="984" t="s">
        <v>21</v>
      </c>
      <c r="C122" s="985"/>
      <c r="D122" s="98" t="s">
        <v>389</v>
      </c>
      <c r="E122" s="328" t="s">
        <v>293</v>
      </c>
      <c r="F122" s="98" t="s">
        <v>276</v>
      </c>
      <c r="G122" s="98" t="s">
        <v>248</v>
      </c>
      <c r="H122" s="25" t="s">
        <v>239</v>
      </c>
      <c r="I122" s="490">
        <f aca="true" t="shared" si="2" ref="I122:I127">J122+K122</f>
        <v>0</v>
      </c>
      <c r="J122" s="562">
        <v>0</v>
      </c>
      <c r="K122" s="502">
        <v>0</v>
      </c>
    </row>
    <row r="123" spans="1:11" s="2" customFormat="1" ht="24" customHeight="1">
      <c r="A123" s="962"/>
      <c r="B123" s="849" t="s">
        <v>572</v>
      </c>
      <c r="C123" s="1209"/>
      <c r="D123" s="96" t="s">
        <v>389</v>
      </c>
      <c r="E123" s="646" t="s">
        <v>293</v>
      </c>
      <c r="F123" s="96" t="s">
        <v>276</v>
      </c>
      <c r="G123" s="96" t="s">
        <v>464</v>
      </c>
      <c r="H123" s="28" t="s">
        <v>239</v>
      </c>
      <c r="I123" s="491">
        <f t="shared" si="2"/>
        <v>1571</v>
      </c>
      <c r="J123" s="538">
        <v>1571</v>
      </c>
      <c r="K123" s="504">
        <v>0</v>
      </c>
    </row>
    <row r="124" spans="1:11" s="2" customFormat="1" ht="13.5" customHeight="1" hidden="1">
      <c r="A124" s="962"/>
      <c r="B124" s="844" t="s">
        <v>648</v>
      </c>
      <c r="C124" s="845"/>
      <c r="D124" s="455">
        <v>892</v>
      </c>
      <c r="E124" s="456" t="s">
        <v>293</v>
      </c>
      <c r="F124" s="76" t="s">
        <v>276</v>
      </c>
      <c r="G124" s="76" t="s">
        <v>352</v>
      </c>
      <c r="H124" s="61" t="s">
        <v>239</v>
      </c>
      <c r="I124" s="491">
        <f t="shared" si="2"/>
        <v>0</v>
      </c>
      <c r="J124" s="538">
        <v>0</v>
      </c>
      <c r="K124" s="504"/>
    </row>
    <row r="125" spans="1:11" s="2" customFormat="1" ht="17.25" customHeight="1" hidden="1">
      <c r="A125" s="962"/>
      <c r="B125" s="1055" t="s">
        <v>469</v>
      </c>
      <c r="C125" s="1056"/>
      <c r="D125" s="646" t="s">
        <v>164</v>
      </c>
      <c r="E125" s="646" t="s">
        <v>293</v>
      </c>
      <c r="F125" s="96" t="s">
        <v>276</v>
      </c>
      <c r="G125" s="96" t="s">
        <v>604</v>
      </c>
      <c r="H125" s="28" t="s">
        <v>239</v>
      </c>
      <c r="I125" s="491">
        <f t="shared" si="2"/>
        <v>0</v>
      </c>
      <c r="J125" s="538">
        <v>0</v>
      </c>
      <c r="K125" s="504"/>
    </row>
    <row r="126" spans="1:11" s="2" customFormat="1" ht="21.75" customHeight="1" hidden="1">
      <c r="A126" s="962"/>
      <c r="B126" s="849" t="s">
        <v>591</v>
      </c>
      <c r="C126" s="843"/>
      <c r="D126" s="455">
        <v>892</v>
      </c>
      <c r="E126" s="456" t="s">
        <v>293</v>
      </c>
      <c r="F126" s="76" t="s">
        <v>276</v>
      </c>
      <c r="G126" s="76" t="s">
        <v>32</v>
      </c>
      <c r="H126" s="61" t="s">
        <v>239</v>
      </c>
      <c r="I126" s="491">
        <f t="shared" si="2"/>
        <v>0</v>
      </c>
      <c r="J126" s="538">
        <v>0</v>
      </c>
      <c r="K126" s="504"/>
    </row>
    <row r="127" spans="1:11" s="2" customFormat="1" ht="21" customHeight="1" hidden="1">
      <c r="A127" s="963"/>
      <c r="B127" s="993" t="s">
        <v>377</v>
      </c>
      <c r="C127" s="994"/>
      <c r="D127" s="668">
        <v>892</v>
      </c>
      <c r="E127" s="669" t="s">
        <v>293</v>
      </c>
      <c r="F127" s="245" t="s">
        <v>276</v>
      </c>
      <c r="G127" s="245" t="s">
        <v>32</v>
      </c>
      <c r="H127" s="246" t="s">
        <v>239</v>
      </c>
      <c r="I127" s="492">
        <f t="shared" si="2"/>
        <v>0</v>
      </c>
      <c r="J127" s="563">
        <v>0</v>
      </c>
      <c r="K127" s="506">
        <v>0</v>
      </c>
    </row>
    <row r="128" spans="1:11" s="1" customFormat="1" ht="18" customHeight="1">
      <c r="A128" s="1210" t="s">
        <v>158</v>
      </c>
      <c r="B128" s="1211"/>
      <c r="C128" s="1212"/>
      <c r="D128" s="109" t="s">
        <v>389</v>
      </c>
      <c r="E128" s="20" t="s">
        <v>293</v>
      </c>
      <c r="F128" s="21" t="s">
        <v>276</v>
      </c>
      <c r="G128" s="21" t="s">
        <v>278</v>
      </c>
      <c r="H128" s="22" t="s">
        <v>279</v>
      </c>
      <c r="I128" s="571">
        <f>I108+I121</f>
        <v>124399</v>
      </c>
      <c r="J128" s="654">
        <f>J108+J121</f>
        <v>124399</v>
      </c>
      <c r="K128" s="655">
        <f>K108+K121</f>
        <v>0</v>
      </c>
    </row>
    <row r="129" spans="1:11" s="1" customFormat="1" ht="21.75" customHeight="1">
      <c r="A129" s="937" t="s">
        <v>465</v>
      </c>
      <c r="B129" s="938"/>
      <c r="C129" s="838"/>
      <c r="D129" s="319" t="s">
        <v>389</v>
      </c>
      <c r="E129" s="651" t="s">
        <v>293</v>
      </c>
      <c r="F129" s="319" t="s">
        <v>281</v>
      </c>
      <c r="G129" s="319" t="s">
        <v>278</v>
      </c>
      <c r="H129" s="635" t="s">
        <v>267</v>
      </c>
      <c r="I129" s="489">
        <f>I157+I160</f>
        <v>175701.4</v>
      </c>
      <c r="J129" s="652">
        <f>J157+J160</f>
        <v>20072</v>
      </c>
      <c r="K129" s="653">
        <f>K157+K160</f>
        <v>155629.4</v>
      </c>
    </row>
    <row r="130" spans="1:11" s="1" customFormat="1" ht="12" customHeight="1">
      <c r="A130" s="942" t="s">
        <v>258</v>
      </c>
      <c r="B130" s="995" t="s">
        <v>430</v>
      </c>
      <c r="C130" s="996"/>
      <c r="D130" s="335" t="s">
        <v>389</v>
      </c>
      <c r="E130" s="99" t="s">
        <v>293</v>
      </c>
      <c r="F130" s="335" t="s">
        <v>281</v>
      </c>
      <c r="G130" s="335" t="s">
        <v>278</v>
      </c>
      <c r="H130" s="337" t="s">
        <v>267</v>
      </c>
      <c r="I130" s="549">
        <f>I131+I132</f>
        <v>22484</v>
      </c>
      <c r="J130" s="532">
        <f>J131+J132</f>
        <v>2278</v>
      </c>
      <c r="K130" s="533">
        <f>K131+K132</f>
        <v>20206</v>
      </c>
    </row>
    <row r="131" spans="1:11" s="1" customFormat="1" ht="12.75" customHeight="1">
      <c r="A131" s="891"/>
      <c r="B131" s="846" t="s">
        <v>160</v>
      </c>
      <c r="C131" s="845"/>
      <c r="D131" s="964" t="s">
        <v>389</v>
      </c>
      <c r="E131" s="964" t="s">
        <v>293</v>
      </c>
      <c r="F131" s="964" t="s">
        <v>281</v>
      </c>
      <c r="G131" s="76" t="s">
        <v>249</v>
      </c>
      <c r="H131" s="467" t="s">
        <v>267</v>
      </c>
      <c r="I131" s="577">
        <f>J131+K131</f>
        <v>2278</v>
      </c>
      <c r="J131" s="580">
        <v>2278</v>
      </c>
      <c r="K131" s="581">
        <v>0</v>
      </c>
    </row>
    <row r="132" spans="1:11" s="1" customFormat="1" ht="12.75" customHeight="1">
      <c r="A132" s="891"/>
      <c r="B132" s="846" t="s">
        <v>161</v>
      </c>
      <c r="C132" s="845"/>
      <c r="D132" s="950"/>
      <c r="E132" s="950"/>
      <c r="F132" s="950"/>
      <c r="G132" s="76" t="s">
        <v>162</v>
      </c>
      <c r="H132" s="467" t="s">
        <v>267</v>
      </c>
      <c r="I132" s="577">
        <f>J132+K132</f>
        <v>20206</v>
      </c>
      <c r="J132" s="580"/>
      <c r="K132" s="581">
        <v>20206</v>
      </c>
    </row>
    <row r="133" spans="1:11" s="1" customFormat="1" ht="12" customHeight="1">
      <c r="A133" s="891"/>
      <c r="B133" s="1074" t="s">
        <v>472</v>
      </c>
      <c r="C133" s="1031"/>
      <c r="D133" s="335" t="s">
        <v>389</v>
      </c>
      <c r="E133" s="99" t="s">
        <v>293</v>
      </c>
      <c r="F133" s="335" t="s">
        <v>281</v>
      </c>
      <c r="G133" s="335" t="s">
        <v>278</v>
      </c>
      <c r="H133" s="736" t="s">
        <v>267</v>
      </c>
      <c r="I133" s="549">
        <f>I134+I135</f>
        <v>12687.4</v>
      </c>
      <c r="J133" s="532">
        <f>J134+J135</f>
        <v>854</v>
      </c>
      <c r="K133" s="533">
        <f>K134+K135</f>
        <v>11833.4</v>
      </c>
    </row>
    <row r="134" spans="1:11" s="1" customFormat="1" ht="12.75" customHeight="1">
      <c r="A134" s="891"/>
      <c r="B134" s="973" t="s">
        <v>160</v>
      </c>
      <c r="C134" s="845"/>
      <c r="D134" s="964" t="s">
        <v>389</v>
      </c>
      <c r="E134" s="964" t="s">
        <v>293</v>
      </c>
      <c r="F134" s="964" t="s">
        <v>281</v>
      </c>
      <c r="G134" s="76" t="s">
        <v>249</v>
      </c>
      <c r="H134" s="467" t="s">
        <v>267</v>
      </c>
      <c r="I134" s="577">
        <f>J134+K134</f>
        <v>854</v>
      </c>
      <c r="J134" s="580">
        <v>854</v>
      </c>
      <c r="K134" s="581">
        <v>0</v>
      </c>
    </row>
    <row r="135" spans="1:11" s="1" customFormat="1" ht="12.75" customHeight="1">
      <c r="A135" s="891"/>
      <c r="B135" s="971" t="s">
        <v>161</v>
      </c>
      <c r="C135" s="972"/>
      <c r="D135" s="965"/>
      <c r="E135" s="965"/>
      <c r="F135" s="965"/>
      <c r="G135" s="245" t="s">
        <v>162</v>
      </c>
      <c r="H135" s="737" t="s">
        <v>267</v>
      </c>
      <c r="I135" s="577">
        <f>J135+K135</f>
        <v>11833.4</v>
      </c>
      <c r="J135" s="580"/>
      <c r="K135" s="581">
        <v>11833.4</v>
      </c>
    </row>
    <row r="136" spans="1:11" s="1" customFormat="1" ht="11.25" customHeight="1">
      <c r="A136" s="891"/>
      <c r="B136" s="943" t="s">
        <v>431</v>
      </c>
      <c r="C136" s="968"/>
      <c r="D136" s="268" t="s">
        <v>389</v>
      </c>
      <c r="E136" s="338" t="s">
        <v>293</v>
      </c>
      <c r="F136" s="268" t="s">
        <v>281</v>
      </c>
      <c r="G136" s="268" t="s">
        <v>278</v>
      </c>
      <c r="H136" s="269" t="s">
        <v>267</v>
      </c>
      <c r="I136" s="549">
        <f>I137+I138</f>
        <v>13912.8</v>
      </c>
      <c r="J136" s="532">
        <f>J137+J138</f>
        <v>809</v>
      </c>
      <c r="K136" s="533">
        <f>K137+K138</f>
        <v>13103.8</v>
      </c>
    </row>
    <row r="137" spans="1:11" s="1" customFormat="1" ht="12.75" customHeight="1">
      <c r="A137" s="891"/>
      <c r="B137" s="846" t="s">
        <v>160</v>
      </c>
      <c r="C137" s="845"/>
      <c r="D137" s="964" t="s">
        <v>389</v>
      </c>
      <c r="E137" s="964" t="s">
        <v>293</v>
      </c>
      <c r="F137" s="964" t="s">
        <v>281</v>
      </c>
      <c r="G137" s="76" t="s">
        <v>249</v>
      </c>
      <c r="H137" s="467" t="s">
        <v>267</v>
      </c>
      <c r="I137" s="577">
        <f>J137+K137</f>
        <v>809</v>
      </c>
      <c r="J137" s="580">
        <v>809</v>
      </c>
      <c r="K137" s="581">
        <v>0</v>
      </c>
    </row>
    <row r="138" spans="1:11" s="1" customFormat="1" ht="12.75" customHeight="1">
      <c r="A138" s="891"/>
      <c r="B138" s="974" t="s">
        <v>161</v>
      </c>
      <c r="C138" s="975"/>
      <c r="D138" s="950"/>
      <c r="E138" s="950"/>
      <c r="F138" s="950"/>
      <c r="G138" s="73" t="s">
        <v>162</v>
      </c>
      <c r="H138" s="738" t="s">
        <v>267</v>
      </c>
      <c r="I138" s="577">
        <f>J138+K138</f>
        <v>13103.8</v>
      </c>
      <c r="J138" s="580">
        <v>0</v>
      </c>
      <c r="K138" s="581">
        <v>13103.8</v>
      </c>
    </row>
    <row r="139" spans="1:11" s="1" customFormat="1" ht="12.75" customHeight="1">
      <c r="A139" s="891"/>
      <c r="B139" s="1074" t="s">
        <v>473</v>
      </c>
      <c r="C139" s="1075"/>
      <c r="D139" s="335" t="s">
        <v>389</v>
      </c>
      <c r="E139" s="99" t="s">
        <v>293</v>
      </c>
      <c r="F139" s="335" t="s">
        <v>281</v>
      </c>
      <c r="G139" s="335" t="s">
        <v>278</v>
      </c>
      <c r="H139" s="736" t="s">
        <v>267</v>
      </c>
      <c r="I139" s="549">
        <f>I140+I141</f>
        <v>14657.6</v>
      </c>
      <c r="J139" s="532">
        <f>J140+J141</f>
        <v>1423</v>
      </c>
      <c r="K139" s="533">
        <f>K140+K141</f>
        <v>13234.6</v>
      </c>
    </row>
    <row r="140" spans="1:11" s="1" customFormat="1" ht="12.75" customHeight="1">
      <c r="A140" s="891"/>
      <c r="B140" s="973" t="s">
        <v>160</v>
      </c>
      <c r="C140" s="845"/>
      <c r="D140" s="964" t="s">
        <v>389</v>
      </c>
      <c r="E140" s="964" t="s">
        <v>293</v>
      </c>
      <c r="F140" s="964" t="s">
        <v>281</v>
      </c>
      <c r="G140" s="76" t="s">
        <v>249</v>
      </c>
      <c r="H140" s="467" t="s">
        <v>267</v>
      </c>
      <c r="I140" s="577">
        <f>J140+K140</f>
        <v>1423</v>
      </c>
      <c r="J140" s="580">
        <v>1423</v>
      </c>
      <c r="K140" s="581">
        <v>0</v>
      </c>
    </row>
    <row r="141" spans="1:11" s="1" customFormat="1" ht="12.75" customHeight="1">
      <c r="A141" s="891"/>
      <c r="B141" s="971" t="s">
        <v>161</v>
      </c>
      <c r="C141" s="972"/>
      <c r="D141" s="965"/>
      <c r="E141" s="965"/>
      <c r="F141" s="965"/>
      <c r="G141" s="245" t="s">
        <v>162</v>
      </c>
      <c r="H141" s="737" t="s">
        <v>267</v>
      </c>
      <c r="I141" s="577">
        <f>J141+K141</f>
        <v>13234.6</v>
      </c>
      <c r="J141" s="580"/>
      <c r="K141" s="581">
        <v>13234.6</v>
      </c>
    </row>
    <row r="142" spans="1:12" s="1" customFormat="1" ht="11.25" customHeight="1">
      <c r="A142" s="891"/>
      <c r="B142" s="943" t="s">
        <v>433</v>
      </c>
      <c r="C142" s="968"/>
      <c r="D142" s="268" t="s">
        <v>389</v>
      </c>
      <c r="E142" s="338" t="s">
        <v>293</v>
      </c>
      <c r="F142" s="268" t="s">
        <v>281</v>
      </c>
      <c r="G142" s="268" t="s">
        <v>278</v>
      </c>
      <c r="H142" s="269" t="s">
        <v>267</v>
      </c>
      <c r="I142" s="549">
        <f>I143+I144</f>
        <v>18620.6</v>
      </c>
      <c r="J142" s="532">
        <f>J143+J144</f>
        <v>2323</v>
      </c>
      <c r="K142" s="533">
        <f>K143+K144</f>
        <v>16297.6</v>
      </c>
      <c r="L142" s="198"/>
    </row>
    <row r="143" spans="1:12" s="1" customFormat="1" ht="12.75" customHeight="1">
      <c r="A143" s="891"/>
      <c r="B143" s="846" t="s">
        <v>160</v>
      </c>
      <c r="C143" s="845"/>
      <c r="D143" s="964" t="s">
        <v>389</v>
      </c>
      <c r="E143" s="964" t="s">
        <v>293</v>
      </c>
      <c r="F143" s="964" t="s">
        <v>281</v>
      </c>
      <c r="G143" s="76" t="s">
        <v>249</v>
      </c>
      <c r="H143" s="467" t="s">
        <v>267</v>
      </c>
      <c r="I143" s="577">
        <f>J143+K143</f>
        <v>2323</v>
      </c>
      <c r="J143" s="580">
        <v>2323</v>
      </c>
      <c r="K143" s="581">
        <v>0</v>
      </c>
      <c r="L143" s="198"/>
    </row>
    <row r="144" spans="1:12" s="1" customFormat="1" ht="12.75" customHeight="1">
      <c r="A144" s="891"/>
      <c r="B144" s="974" t="s">
        <v>161</v>
      </c>
      <c r="C144" s="975"/>
      <c r="D144" s="950"/>
      <c r="E144" s="950"/>
      <c r="F144" s="950"/>
      <c r="G144" s="73" t="s">
        <v>162</v>
      </c>
      <c r="H144" s="738" t="s">
        <v>267</v>
      </c>
      <c r="I144" s="577">
        <f>J144+K144</f>
        <v>16297.6</v>
      </c>
      <c r="J144" s="580"/>
      <c r="K144" s="581">
        <v>16297.6</v>
      </c>
      <c r="L144" s="198"/>
    </row>
    <row r="145" spans="1:11" s="1" customFormat="1" ht="10.5" customHeight="1">
      <c r="A145" s="891"/>
      <c r="B145" s="1074" t="s">
        <v>434</v>
      </c>
      <c r="C145" s="1075"/>
      <c r="D145" s="335" t="s">
        <v>389</v>
      </c>
      <c r="E145" s="99" t="s">
        <v>293</v>
      </c>
      <c r="F145" s="335" t="s">
        <v>281</v>
      </c>
      <c r="G145" s="335" t="s">
        <v>278</v>
      </c>
      <c r="H145" s="736" t="s">
        <v>267</v>
      </c>
      <c r="I145" s="549">
        <f>I146+I147</f>
        <v>25619.8</v>
      </c>
      <c r="J145" s="532">
        <f>J146+J147</f>
        <v>3000</v>
      </c>
      <c r="K145" s="533">
        <f>K146+K147</f>
        <v>22619.8</v>
      </c>
    </row>
    <row r="146" spans="1:11" s="1" customFormat="1" ht="12.75" customHeight="1">
      <c r="A146" s="891"/>
      <c r="B146" s="973" t="s">
        <v>160</v>
      </c>
      <c r="C146" s="845"/>
      <c r="D146" s="964" t="s">
        <v>389</v>
      </c>
      <c r="E146" s="964" t="s">
        <v>293</v>
      </c>
      <c r="F146" s="964" t="s">
        <v>281</v>
      </c>
      <c r="G146" s="76" t="s">
        <v>249</v>
      </c>
      <c r="H146" s="467" t="s">
        <v>267</v>
      </c>
      <c r="I146" s="577">
        <f>J146+K146</f>
        <v>3000</v>
      </c>
      <c r="J146" s="580">
        <v>3000</v>
      </c>
      <c r="K146" s="581">
        <v>0</v>
      </c>
    </row>
    <row r="147" spans="1:11" s="1" customFormat="1" ht="12.75" customHeight="1">
      <c r="A147" s="891"/>
      <c r="B147" s="971" t="s">
        <v>161</v>
      </c>
      <c r="C147" s="972"/>
      <c r="D147" s="965"/>
      <c r="E147" s="965"/>
      <c r="F147" s="965"/>
      <c r="G147" s="245" t="s">
        <v>162</v>
      </c>
      <c r="H147" s="737" t="s">
        <v>267</v>
      </c>
      <c r="I147" s="577">
        <f>J147+K147</f>
        <v>22619.8</v>
      </c>
      <c r="J147" s="580"/>
      <c r="K147" s="581">
        <v>22619.8</v>
      </c>
    </row>
    <row r="148" spans="1:11" s="1" customFormat="1" ht="12" customHeight="1">
      <c r="A148" s="891"/>
      <c r="B148" s="943" t="s">
        <v>474</v>
      </c>
      <c r="C148" s="968"/>
      <c r="D148" s="268" t="s">
        <v>389</v>
      </c>
      <c r="E148" s="338" t="s">
        <v>293</v>
      </c>
      <c r="F148" s="268" t="s">
        <v>281</v>
      </c>
      <c r="G148" s="268" t="s">
        <v>278</v>
      </c>
      <c r="H148" s="269" t="s">
        <v>267</v>
      </c>
      <c r="I148" s="549">
        <f>I149+I150</f>
        <v>12457.2</v>
      </c>
      <c r="J148" s="532">
        <f>J149+J150</f>
        <v>1882</v>
      </c>
      <c r="K148" s="533">
        <f>K149+K150</f>
        <v>10575.2</v>
      </c>
    </row>
    <row r="149" spans="1:11" s="1" customFormat="1" ht="12.75" customHeight="1">
      <c r="A149" s="891"/>
      <c r="B149" s="846" t="s">
        <v>160</v>
      </c>
      <c r="C149" s="845"/>
      <c r="D149" s="964" t="s">
        <v>389</v>
      </c>
      <c r="E149" s="964" t="s">
        <v>293</v>
      </c>
      <c r="F149" s="964" t="s">
        <v>281</v>
      </c>
      <c r="G149" s="76" t="s">
        <v>249</v>
      </c>
      <c r="H149" s="467" t="s">
        <v>267</v>
      </c>
      <c r="I149" s="577">
        <f>J149+K149</f>
        <v>1882</v>
      </c>
      <c r="J149" s="580">
        <v>1882</v>
      </c>
      <c r="K149" s="581">
        <v>0</v>
      </c>
    </row>
    <row r="150" spans="1:11" s="1" customFormat="1" ht="12.75" customHeight="1">
      <c r="A150" s="891"/>
      <c r="B150" s="974" t="s">
        <v>161</v>
      </c>
      <c r="C150" s="975"/>
      <c r="D150" s="950"/>
      <c r="E150" s="950"/>
      <c r="F150" s="950"/>
      <c r="G150" s="73" t="s">
        <v>162</v>
      </c>
      <c r="H150" s="738" t="s">
        <v>267</v>
      </c>
      <c r="I150" s="577">
        <f>J150+K150</f>
        <v>10575.2</v>
      </c>
      <c r="J150" s="580"/>
      <c r="K150" s="581">
        <v>10575.2</v>
      </c>
    </row>
    <row r="151" spans="1:11" s="1" customFormat="1" ht="12" customHeight="1">
      <c r="A151" s="891"/>
      <c r="B151" s="1074" t="s">
        <v>435</v>
      </c>
      <c r="C151" s="1075"/>
      <c r="D151" s="335" t="s">
        <v>389</v>
      </c>
      <c r="E151" s="99" t="s">
        <v>293</v>
      </c>
      <c r="F151" s="335" t="s">
        <v>281</v>
      </c>
      <c r="G151" s="335" t="s">
        <v>278</v>
      </c>
      <c r="H151" s="736" t="s">
        <v>267</v>
      </c>
      <c r="I151" s="549">
        <f>I152+I153</f>
        <v>31406.2</v>
      </c>
      <c r="J151" s="532">
        <f>J152+J153</f>
        <v>5745</v>
      </c>
      <c r="K151" s="533">
        <f>K152+K153</f>
        <v>25661.2</v>
      </c>
    </row>
    <row r="152" spans="1:11" s="1" customFormat="1" ht="12.75" customHeight="1">
      <c r="A152" s="891"/>
      <c r="B152" s="973" t="s">
        <v>160</v>
      </c>
      <c r="C152" s="845"/>
      <c r="D152" s="964" t="s">
        <v>389</v>
      </c>
      <c r="E152" s="964" t="s">
        <v>293</v>
      </c>
      <c r="F152" s="964" t="s">
        <v>281</v>
      </c>
      <c r="G152" s="76" t="s">
        <v>249</v>
      </c>
      <c r="H152" s="467" t="s">
        <v>267</v>
      </c>
      <c r="I152" s="577">
        <f>J152+K152</f>
        <v>5745</v>
      </c>
      <c r="J152" s="580">
        <v>5745</v>
      </c>
      <c r="K152" s="581">
        <v>0</v>
      </c>
    </row>
    <row r="153" spans="1:11" s="1" customFormat="1" ht="10.5" customHeight="1">
      <c r="A153" s="891"/>
      <c r="B153" s="971" t="s">
        <v>161</v>
      </c>
      <c r="C153" s="972"/>
      <c r="D153" s="965"/>
      <c r="E153" s="965"/>
      <c r="F153" s="965"/>
      <c r="G153" s="245" t="s">
        <v>162</v>
      </c>
      <c r="H153" s="737" t="s">
        <v>267</v>
      </c>
      <c r="I153" s="577">
        <f>J153+K153</f>
        <v>25661.2</v>
      </c>
      <c r="J153" s="580"/>
      <c r="K153" s="581">
        <v>25661.2</v>
      </c>
    </row>
    <row r="154" spans="1:11" s="1" customFormat="1" ht="10.5" customHeight="1">
      <c r="A154" s="891"/>
      <c r="B154" s="1213" t="s">
        <v>436</v>
      </c>
      <c r="C154" s="1214"/>
      <c r="D154" s="268" t="s">
        <v>389</v>
      </c>
      <c r="E154" s="338" t="s">
        <v>293</v>
      </c>
      <c r="F154" s="268" t="s">
        <v>281</v>
      </c>
      <c r="G154" s="268" t="s">
        <v>278</v>
      </c>
      <c r="H154" s="269" t="s">
        <v>267</v>
      </c>
      <c r="I154" s="549">
        <f>I155+I156</f>
        <v>18012.4</v>
      </c>
      <c r="J154" s="532">
        <f>J155+J156</f>
        <v>1758</v>
      </c>
      <c r="K154" s="533">
        <f>K155+K156</f>
        <v>16254.4</v>
      </c>
    </row>
    <row r="155" spans="1:11" s="1" customFormat="1" ht="10.5" customHeight="1">
      <c r="A155" s="891"/>
      <c r="B155" s="846" t="s">
        <v>160</v>
      </c>
      <c r="C155" s="845"/>
      <c r="D155" s="964" t="s">
        <v>389</v>
      </c>
      <c r="E155" s="964" t="s">
        <v>293</v>
      </c>
      <c r="F155" s="964" t="s">
        <v>281</v>
      </c>
      <c r="G155" s="76" t="s">
        <v>249</v>
      </c>
      <c r="H155" s="467" t="s">
        <v>267</v>
      </c>
      <c r="I155" s="577">
        <f>J155+K155</f>
        <v>1758</v>
      </c>
      <c r="J155" s="580">
        <v>1758</v>
      </c>
      <c r="K155" s="581">
        <v>0</v>
      </c>
    </row>
    <row r="156" spans="1:11" s="1" customFormat="1" ht="11.25" customHeight="1">
      <c r="A156" s="891"/>
      <c r="B156" s="846" t="s">
        <v>161</v>
      </c>
      <c r="C156" s="845"/>
      <c r="D156" s="950"/>
      <c r="E156" s="950"/>
      <c r="F156" s="950"/>
      <c r="G156" s="76" t="s">
        <v>162</v>
      </c>
      <c r="H156" s="467" t="s">
        <v>267</v>
      </c>
      <c r="I156" s="577">
        <f>J156+K156</f>
        <v>16254.4</v>
      </c>
      <c r="J156" s="580"/>
      <c r="K156" s="581">
        <v>16254.4</v>
      </c>
    </row>
    <row r="157" spans="1:11" s="1" customFormat="1" ht="11.25" customHeight="1">
      <c r="A157" s="891"/>
      <c r="B157" s="966" t="s">
        <v>614</v>
      </c>
      <c r="C157" s="967"/>
      <c r="D157" s="343" t="s">
        <v>389</v>
      </c>
      <c r="E157" s="343" t="s">
        <v>293</v>
      </c>
      <c r="F157" s="344" t="s">
        <v>281</v>
      </c>
      <c r="G157" s="344" t="s">
        <v>278</v>
      </c>
      <c r="H157" s="345" t="s">
        <v>267</v>
      </c>
      <c r="I157" s="578">
        <f>I158+I159</f>
        <v>169858</v>
      </c>
      <c r="J157" s="582">
        <f>J158+J159</f>
        <v>20072</v>
      </c>
      <c r="K157" s="583">
        <f>K158+K159</f>
        <v>149786</v>
      </c>
    </row>
    <row r="158" spans="1:11" s="1" customFormat="1" ht="11.25" customHeight="1">
      <c r="A158" s="891"/>
      <c r="B158" s="947" t="s">
        <v>160</v>
      </c>
      <c r="C158" s="948"/>
      <c r="D158" s="949" t="s">
        <v>389</v>
      </c>
      <c r="E158" s="949" t="s">
        <v>293</v>
      </c>
      <c r="F158" s="949" t="s">
        <v>281</v>
      </c>
      <c r="G158" s="336" t="s">
        <v>249</v>
      </c>
      <c r="H158" s="468" t="s">
        <v>267</v>
      </c>
      <c r="I158" s="579">
        <f>J158+K158</f>
        <v>20072</v>
      </c>
      <c r="J158" s="584">
        <f>J131+J134+J137+J140+J143+J146+J149+J152+J155</f>
        <v>20072</v>
      </c>
      <c r="K158" s="585">
        <f>K131+K134+K137+K140+K143+K146+K149+K152+K155</f>
        <v>0</v>
      </c>
    </row>
    <row r="159" spans="1:11" s="1" customFormat="1" ht="10.5" customHeight="1">
      <c r="A159" s="891"/>
      <c r="B159" s="947" t="s">
        <v>161</v>
      </c>
      <c r="C159" s="948"/>
      <c r="D159" s="949"/>
      <c r="E159" s="949"/>
      <c r="F159" s="949"/>
      <c r="G159" s="336" t="s">
        <v>162</v>
      </c>
      <c r="H159" s="468" t="s">
        <v>267</v>
      </c>
      <c r="I159" s="579">
        <f>J159+K159</f>
        <v>149786</v>
      </c>
      <c r="J159" s="584">
        <f>J132+J135+J138+J141+J144+J147+J150+J153+J156</f>
        <v>0</v>
      </c>
      <c r="K159" s="585">
        <f>K132+K135+K138+K141+K144+K147+K150+K153+K156</f>
        <v>149786</v>
      </c>
    </row>
    <row r="160" spans="1:11" s="1" customFormat="1" ht="22.5" customHeight="1">
      <c r="A160" s="892"/>
      <c r="B160" s="952" t="s">
        <v>467</v>
      </c>
      <c r="C160" s="953"/>
      <c r="D160" s="88" t="s">
        <v>389</v>
      </c>
      <c r="E160" s="88" t="s">
        <v>293</v>
      </c>
      <c r="F160" s="4" t="s">
        <v>281</v>
      </c>
      <c r="G160" s="4" t="s">
        <v>304</v>
      </c>
      <c r="H160" s="5" t="s">
        <v>267</v>
      </c>
      <c r="I160" s="493">
        <f>J160+K160</f>
        <v>5843.4</v>
      </c>
      <c r="J160" s="587">
        <v>0</v>
      </c>
      <c r="K160" s="508">
        <v>5843.4</v>
      </c>
    </row>
    <row r="161" spans="1:11" s="1" customFormat="1" ht="42.75" customHeight="1">
      <c r="A161" s="793"/>
      <c r="B161" s="794"/>
      <c r="C161" s="795"/>
      <c r="D161" s="796"/>
      <c r="E161" s="796"/>
      <c r="F161" s="796"/>
      <c r="G161" s="796"/>
      <c r="H161" s="796"/>
      <c r="I161" s="331"/>
      <c r="J161" s="778" t="s">
        <v>487</v>
      </c>
      <c r="K161" s="332"/>
    </row>
    <row r="162" spans="1:11" s="1" customFormat="1" ht="21" customHeight="1">
      <c r="A162" s="954" t="s">
        <v>468</v>
      </c>
      <c r="B162" s="955"/>
      <c r="C162" s="956"/>
      <c r="D162" s="797" t="s">
        <v>389</v>
      </c>
      <c r="E162" s="797" t="s">
        <v>293</v>
      </c>
      <c r="F162" s="798" t="s">
        <v>281</v>
      </c>
      <c r="G162" s="798" t="s">
        <v>278</v>
      </c>
      <c r="H162" s="799" t="s">
        <v>279</v>
      </c>
      <c r="I162" s="665">
        <f>I163+I164+I165+I166+I167+I168</f>
        <v>19458.5</v>
      </c>
      <c r="J162" s="670">
        <f>J163+J164+J165+J166+J167+J168</f>
        <v>9043</v>
      </c>
      <c r="K162" s="671">
        <f>K163+K164+K165+K166+K167+K168</f>
        <v>10415.5</v>
      </c>
    </row>
    <row r="163" spans="1:11" s="1" customFormat="1" ht="21.75" customHeight="1">
      <c r="A163" s="961" t="s">
        <v>258</v>
      </c>
      <c r="B163" s="957" t="s">
        <v>466</v>
      </c>
      <c r="C163" s="958"/>
      <c r="D163" s="328" t="s">
        <v>389</v>
      </c>
      <c r="E163" s="328" t="s">
        <v>293</v>
      </c>
      <c r="F163" s="98" t="s">
        <v>281</v>
      </c>
      <c r="G163" s="98" t="s">
        <v>278</v>
      </c>
      <c r="H163" s="25" t="s">
        <v>267</v>
      </c>
      <c r="I163" s="490">
        <f aca="true" t="shared" si="3" ref="I163:I168">J163+K163</f>
        <v>17437.5</v>
      </c>
      <c r="J163" s="562">
        <v>7022</v>
      </c>
      <c r="K163" s="502">
        <v>10415.5</v>
      </c>
    </row>
    <row r="164" spans="1:11" s="1" customFormat="1" ht="36" customHeight="1" hidden="1">
      <c r="A164" s="962"/>
      <c r="B164" s="935" t="s">
        <v>21</v>
      </c>
      <c r="C164" s="936"/>
      <c r="D164" s="646" t="s">
        <v>164</v>
      </c>
      <c r="E164" s="646" t="s">
        <v>293</v>
      </c>
      <c r="F164" s="96" t="s">
        <v>281</v>
      </c>
      <c r="G164" s="96" t="s">
        <v>189</v>
      </c>
      <c r="H164" s="28" t="s">
        <v>267</v>
      </c>
      <c r="I164" s="491">
        <f t="shared" si="3"/>
        <v>0</v>
      </c>
      <c r="J164" s="538">
        <v>0</v>
      </c>
      <c r="K164" s="504">
        <v>0</v>
      </c>
    </row>
    <row r="165" spans="1:11" s="1" customFormat="1" ht="51" customHeight="1">
      <c r="A165" s="962"/>
      <c r="B165" s="935" t="s">
        <v>407</v>
      </c>
      <c r="C165" s="845"/>
      <c r="D165" s="646" t="s">
        <v>164</v>
      </c>
      <c r="E165" s="646" t="s">
        <v>293</v>
      </c>
      <c r="F165" s="96" t="s">
        <v>281</v>
      </c>
      <c r="G165" s="96" t="s">
        <v>408</v>
      </c>
      <c r="H165" s="28" t="s">
        <v>239</v>
      </c>
      <c r="I165" s="491">
        <f t="shared" si="3"/>
        <v>2021</v>
      </c>
      <c r="J165" s="538">
        <v>2021</v>
      </c>
      <c r="K165" s="504">
        <v>0</v>
      </c>
    </row>
    <row r="166" spans="1:11" s="1" customFormat="1" ht="18" customHeight="1" hidden="1">
      <c r="A166" s="962"/>
      <c r="B166" s="944" t="s">
        <v>172</v>
      </c>
      <c r="C166" s="845"/>
      <c r="D166" s="646" t="s">
        <v>389</v>
      </c>
      <c r="E166" s="646" t="s">
        <v>293</v>
      </c>
      <c r="F166" s="96" t="s">
        <v>281</v>
      </c>
      <c r="G166" s="96" t="s">
        <v>352</v>
      </c>
      <c r="H166" s="28" t="s">
        <v>239</v>
      </c>
      <c r="I166" s="491">
        <f t="shared" si="3"/>
        <v>0</v>
      </c>
      <c r="J166" s="538">
        <v>0</v>
      </c>
      <c r="K166" s="504"/>
    </row>
    <row r="167" spans="1:11" s="1" customFormat="1" ht="23.25" customHeight="1" hidden="1">
      <c r="A167" s="962"/>
      <c r="B167" s="935" t="s">
        <v>163</v>
      </c>
      <c r="C167" s="936"/>
      <c r="D167" s="646" t="s">
        <v>389</v>
      </c>
      <c r="E167" s="646" t="s">
        <v>293</v>
      </c>
      <c r="F167" s="96" t="s">
        <v>281</v>
      </c>
      <c r="G167" s="96" t="s">
        <v>34</v>
      </c>
      <c r="H167" s="28" t="s">
        <v>239</v>
      </c>
      <c r="I167" s="491">
        <f t="shared" si="3"/>
        <v>0</v>
      </c>
      <c r="J167" s="538"/>
      <c r="K167" s="504"/>
    </row>
    <row r="168" spans="1:11" s="1" customFormat="1" ht="20.25" customHeight="1" hidden="1">
      <c r="A168" s="963"/>
      <c r="B168" s="959" t="s">
        <v>469</v>
      </c>
      <c r="C168" s="960"/>
      <c r="D168" s="461" t="s">
        <v>164</v>
      </c>
      <c r="E168" s="461" t="s">
        <v>293</v>
      </c>
      <c r="F168" s="91" t="s">
        <v>281</v>
      </c>
      <c r="G168" s="91" t="s">
        <v>604</v>
      </c>
      <c r="H168" s="66" t="s">
        <v>239</v>
      </c>
      <c r="I168" s="492">
        <f t="shared" si="3"/>
        <v>0</v>
      </c>
      <c r="J168" s="563">
        <v>0</v>
      </c>
      <c r="K168" s="506"/>
    </row>
    <row r="169" spans="1:11" s="1" customFormat="1" ht="21.75" customHeight="1">
      <c r="A169" s="1085" t="s">
        <v>165</v>
      </c>
      <c r="B169" s="1086"/>
      <c r="C169" s="1087"/>
      <c r="D169" s="109" t="s">
        <v>389</v>
      </c>
      <c r="E169" s="20" t="s">
        <v>293</v>
      </c>
      <c r="F169" s="21" t="s">
        <v>281</v>
      </c>
      <c r="G169" s="21" t="s">
        <v>278</v>
      </c>
      <c r="H169" s="22" t="s">
        <v>279</v>
      </c>
      <c r="I169" s="571">
        <f>I129+I162</f>
        <v>195159.9</v>
      </c>
      <c r="J169" s="654">
        <f>J129+J162</f>
        <v>29115</v>
      </c>
      <c r="K169" s="655">
        <f>K129+K162</f>
        <v>166044.9</v>
      </c>
    </row>
    <row r="170" spans="1:11" s="1" customFormat="1" ht="23.25" customHeight="1">
      <c r="A170" s="937" t="s">
        <v>339</v>
      </c>
      <c r="B170" s="938"/>
      <c r="C170" s="838"/>
      <c r="D170" s="319" t="s">
        <v>389</v>
      </c>
      <c r="E170" s="651" t="s">
        <v>293</v>
      </c>
      <c r="F170" s="319" t="s">
        <v>281</v>
      </c>
      <c r="G170" s="319" t="s">
        <v>278</v>
      </c>
      <c r="H170" s="635" t="s">
        <v>267</v>
      </c>
      <c r="I170" s="675">
        <f>I171+I172+I173+I174</f>
        <v>27061</v>
      </c>
      <c r="J170" s="676">
        <f>J171+J172+J173+J174</f>
        <v>27061</v>
      </c>
      <c r="K170" s="677">
        <f>K171+K172+K173+K174</f>
        <v>0</v>
      </c>
    </row>
    <row r="171" spans="1:11" s="1" customFormat="1" ht="15" customHeight="1">
      <c r="A171" s="942" t="s">
        <v>258</v>
      </c>
      <c r="B171" s="943" t="s">
        <v>437</v>
      </c>
      <c r="C171" s="932"/>
      <c r="D171" s="950" t="s">
        <v>389</v>
      </c>
      <c r="E171" s="945" t="s">
        <v>293</v>
      </c>
      <c r="F171" s="945" t="s">
        <v>281</v>
      </c>
      <c r="G171" s="945" t="s">
        <v>250</v>
      </c>
      <c r="H171" s="1065" t="s">
        <v>267</v>
      </c>
      <c r="I171" s="577">
        <f>J171+K171</f>
        <v>13261.4</v>
      </c>
      <c r="J171" s="580">
        <v>13261.4</v>
      </c>
      <c r="K171" s="581"/>
    </row>
    <row r="172" spans="1:11" s="1" customFormat="1" ht="13.5" customHeight="1">
      <c r="A172" s="891"/>
      <c r="B172" s="969" t="s">
        <v>438</v>
      </c>
      <c r="C172" s="970"/>
      <c r="D172" s="951"/>
      <c r="E172" s="946"/>
      <c r="F172" s="946"/>
      <c r="G172" s="946"/>
      <c r="H172" s="1066"/>
      <c r="I172" s="492">
        <f>J172+K172</f>
        <v>2165.6</v>
      </c>
      <c r="J172" s="563">
        <v>2165.6</v>
      </c>
      <c r="K172" s="506"/>
    </row>
    <row r="173" spans="1:11" s="1" customFormat="1" ht="15" customHeight="1">
      <c r="A173" s="891"/>
      <c r="B173" s="931" t="s">
        <v>504</v>
      </c>
      <c r="C173" s="932"/>
      <c r="D173" s="1072">
        <v>892</v>
      </c>
      <c r="E173" s="1060" t="s">
        <v>293</v>
      </c>
      <c r="F173" s="1060" t="s">
        <v>281</v>
      </c>
      <c r="G173" s="1060" t="s">
        <v>250</v>
      </c>
      <c r="H173" s="1067" t="s">
        <v>267</v>
      </c>
      <c r="I173" s="490">
        <f>J173+K173</f>
        <v>7854</v>
      </c>
      <c r="J173" s="562">
        <v>7854</v>
      </c>
      <c r="K173" s="502"/>
    </row>
    <row r="174" spans="1:11" s="1" customFormat="1" ht="15" customHeight="1">
      <c r="A174" s="891"/>
      <c r="B174" s="933" t="s">
        <v>505</v>
      </c>
      <c r="C174" s="1057"/>
      <c r="D174" s="1073"/>
      <c r="E174" s="1061"/>
      <c r="F174" s="1061"/>
      <c r="G174" s="1061"/>
      <c r="H174" s="1068"/>
      <c r="I174" s="494">
        <f>J174+K174</f>
        <v>3780</v>
      </c>
      <c r="J174" s="574">
        <v>3780</v>
      </c>
      <c r="K174" s="510"/>
    </row>
    <row r="175" spans="1:11" s="1" customFormat="1" ht="12.75" customHeight="1">
      <c r="A175" s="892"/>
      <c r="B175" s="1076" t="s">
        <v>613</v>
      </c>
      <c r="C175" s="972"/>
      <c r="D175" s="220">
        <v>892</v>
      </c>
      <c r="E175" s="221" t="s">
        <v>293</v>
      </c>
      <c r="F175" s="222" t="s">
        <v>281</v>
      </c>
      <c r="G175" s="222" t="s">
        <v>250</v>
      </c>
      <c r="H175" s="223" t="s">
        <v>267</v>
      </c>
      <c r="I175" s="570">
        <f>I173+I174</f>
        <v>11634</v>
      </c>
      <c r="J175" s="572">
        <f>J173+J174</f>
        <v>11634</v>
      </c>
      <c r="K175" s="573">
        <f>K173+K174</f>
        <v>0</v>
      </c>
    </row>
    <row r="176" spans="1:11" s="1" customFormat="1" ht="23.25" customHeight="1">
      <c r="A176" s="939" t="s">
        <v>341</v>
      </c>
      <c r="B176" s="940"/>
      <c r="C176" s="941"/>
      <c r="D176" s="647" t="s">
        <v>389</v>
      </c>
      <c r="E176" s="647" t="s">
        <v>293</v>
      </c>
      <c r="F176" s="648" t="s">
        <v>281</v>
      </c>
      <c r="G176" s="648" t="s">
        <v>278</v>
      </c>
      <c r="H176" s="649" t="s">
        <v>279</v>
      </c>
      <c r="I176" s="665">
        <f>I177+I178</f>
        <v>336</v>
      </c>
      <c r="J176" s="670">
        <f>J177+J178</f>
        <v>336</v>
      </c>
      <c r="K176" s="671">
        <f>K177+K178</f>
        <v>0</v>
      </c>
    </row>
    <row r="177" spans="1:11" s="1" customFormat="1" ht="34.5" customHeight="1" hidden="1">
      <c r="A177" s="1245" t="s">
        <v>258</v>
      </c>
      <c r="B177" s="935" t="s">
        <v>21</v>
      </c>
      <c r="C177" s="936"/>
      <c r="D177" s="646" t="s">
        <v>164</v>
      </c>
      <c r="E177" s="646" t="s">
        <v>293</v>
      </c>
      <c r="F177" s="96" t="s">
        <v>281</v>
      </c>
      <c r="G177" s="96" t="s">
        <v>250</v>
      </c>
      <c r="H177" s="28" t="s">
        <v>267</v>
      </c>
      <c r="I177" s="577">
        <f>J177+K177</f>
        <v>0</v>
      </c>
      <c r="J177" s="580">
        <v>0</v>
      </c>
      <c r="K177" s="581"/>
    </row>
    <row r="178" spans="1:11" s="1" customFormat="1" ht="48.75" customHeight="1">
      <c r="A178" s="1246"/>
      <c r="B178" s="1079" t="s">
        <v>407</v>
      </c>
      <c r="C178" s="975"/>
      <c r="D178" s="827" t="s">
        <v>164</v>
      </c>
      <c r="E178" s="827" t="s">
        <v>293</v>
      </c>
      <c r="F178" s="71" t="s">
        <v>281</v>
      </c>
      <c r="G178" s="71" t="s">
        <v>408</v>
      </c>
      <c r="H178" s="40" t="s">
        <v>239</v>
      </c>
      <c r="I178" s="828">
        <f>J178+K178</f>
        <v>336</v>
      </c>
      <c r="J178" s="829">
        <v>336</v>
      </c>
      <c r="K178" s="820"/>
    </row>
    <row r="179" spans="1:11" s="1" customFormat="1" ht="21" customHeight="1">
      <c r="A179" s="1247" t="s">
        <v>340</v>
      </c>
      <c r="B179" s="938"/>
      <c r="C179" s="838"/>
      <c r="D179" s="109" t="s">
        <v>389</v>
      </c>
      <c r="E179" s="20" t="s">
        <v>293</v>
      </c>
      <c r="F179" s="21" t="s">
        <v>281</v>
      </c>
      <c r="G179" s="21" t="s">
        <v>319</v>
      </c>
      <c r="H179" s="22" t="s">
        <v>279</v>
      </c>
      <c r="I179" s="571">
        <f>I170+I176</f>
        <v>27397</v>
      </c>
      <c r="J179" s="654">
        <f>J170+J176</f>
        <v>27397</v>
      </c>
      <c r="K179" s="655">
        <f>K170+K176</f>
        <v>0</v>
      </c>
    </row>
    <row r="180" spans="1:11" s="1" customFormat="1" ht="18.75" customHeight="1">
      <c r="A180" s="928" t="s">
        <v>615</v>
      </c>
      <c r="B180" s="929"/>
      <c r="C180" s="930"/>
      <c r="D180" s="109" t="s">
        <v>389</v>
      </c>
      <c r="E180" s="20" t="s">
        <v>293</v>
      </c>
      <c r="F180" s="21" t="s">
        <v>281</v>
      </c>
      <c r="G180" s="21" t="s">
        <v>320</v>
      </c>
      <c r="H180" s="22" t="s">
        <v>279</v>
      </c>
      <c r="I180" s="571">
        <f>I169+I179</f>
        <v>222556.9</v>
      </c>
      <c r="J180" s="654">
        <f>J169+J179</f>
        <v>56512</v>
      </c>
      <c r="K180" s="655">
        <f>K169+K179</f>
        <v>166044.9</v>
      </c>
    </row>
    <row r="181" spans="1:11" s="1" customFormat="1" ht="24" customHeight="1">
      <c r="A181" s="928" t="s">
        <v>621</v>
      </c>
      <c r="B181" s="1099"/>
      <c r="C181" s="1100"/>
      <c r="D181" s="109" t="s">
        <v>389</v>
      </c>
      <c r="E181" s="20" t="s">
        <v>293</v>
      </c>
      <c r="F181" s="21" t="s">
        <v>293</v>
      </c>
      <c r="G181" s="21" t="s">
        <v>278</v>
      </c>
      <c r="H181" s="22" t="s">
        <v>279</v>
      </c>
      <c r="I181" s="571">
        <f>I182+I185+I188</f>
        <v>4159.200000000001</v>
      </c>
      <c r="J181" s="575">
        <f>J182+J185+J188</f>
        <v>3897.1</v>
      </c>
      <c r="K181" s="576">
        <f>K182+K185+K188</f>
        <v>262.1</v>
      </c>
    </row>
    <row r="182" spans="1:11" s="1" customFormat="1" ht="17.25" customHeight="1">
      <c r="A182" s="983" t="s">
        <v>258</v>
      </c>
      <c r="B182" s="1077" t="s">
        <v>616</v>
      </c>
      <c r="C182" s="1078"/>
      <c r="D182" s="240" t="s">
        <v>389</v>
      </c>
      <c r="E182" s="241" t="s">
        <v>293</v>
      </c>
      <c r="F182" s="242" t="s">
        <v>293</v>
      </c>
      <c r="G182" s="242" t="s">
        <v>226</v>
      </c>
      <c r="H182" s="243" t="s">
        <v>641</v>
      </c>
      <c r="I182" s="586">
        <f>I183+I184</f>
        <v>657</v>
      </c>
      <c r="J182" s="527">
        <f>J183+J184</f>
        <v>657</v>
      </c>
      <c r="K182" s="284">
        <f>K183+K184</f>
        <v>0</v>
      </c>
    </row>
    <row r="183" spans="1:11" s="1" customFormat="1" ht="13.5" customHeight="1">
      <c r="A183" s="1095"/>
      <c r="B183" s="933" t="s">
        <v>258</v>
      </c>
      <c r="C183" s="259" t="s">
        <v>617</v>
      </c>
      <c r="D183" s="1222">
        <v>892</v>
      </c>
      <c r="E183" s="964" t="s">
        <v>293</v>
      </c>
      <c r="F183" s="964" t="s">
        <v>293</v>
      </c>
      <c r="G183" s="964" t="s">
        <v>226</v>
      </c>
      <c r="H183" s="1071" t="s">
        <v>641</v>
      </c>
      <c r="I183" s="491">
        <f>J183+K183</f>
        <v>388</v>
      </c>
      <c r="J183" s="538">
        <v>388</v>
      </c>
      <c r="K183" s="504"/>
    </row>
    <row r="184" spans="1:11" s="1" customFormat="1" ht="13.5" customHeight="1">
      <c r="A184" s="1095"/>
      <c r="B184" s="934"/>
      <c r="C184" s="259" t="s">
        <v>166</v>
      </c>
      <c r="D184" s="848"/>
      <c r="E184" s="836"/>
      <c r="F184" s="836"/>
      <c r="G184" s="836"/>
      <c r="H184" s="1070"/>
      <c r="I184" s="492">
        <f>J184+K184</f>
        <v>269</v>
      </c>
      <c r="J184" s="563">
        <v>269</v>
      </c>
      <c r="K184" s="506"/>
    </row>
    <row r="185" spans="1:11" s="1" customFormat="1" ht="16.5" customHeight="1">
      <c r="A185" s="1095"/>
      <c r="B185" s="1080" t="s">
        <v>618</v>
      </c>
      <c r="C185" s="1081"/>
      <c r="D185" s="224">
        <v>892</v>
      </c>
      <c r="E185" s="201" t="s">
        <v>293</v>
      </c>
      <c r="F185" s="24" t="s">
        <v>293</v>
      </c>
      <c r="G185" s="24" t="s">
        <v>246</v>
      </c>
      <c r="H185" s="29" t="s">
        <v>641</v>
      </c>
      <c r="I185" s="549">
        <f>I186+I187</f>
        <v>3462.1</v>
      </c>
      <c r="J185" s="532">
        <f>J186+J187</f>
        <v>3200</v>
      </c>
      <c r="K185" s="533">
        <f>K186+K187</f>
        <v>262.1</v>
      </c>
    </row>
    <row r="186" spans="1:11" s="1" customFormat="1" ht="14.25" customHeight="1">
      <c r="A186" s="891"/>
      <c r="B186" s="933" t="s">
        <v>258</v>
      </c>
      <c r="C186" s="259" t="s">
        <v>619</v>
      </c>
      <c r="D186" s="1222">
        <v>892</v>
      </c>
      <c r="E186" s="964" t="s">
        <v>293</v>
      </c>
      <c r="F186" s="964" t="s">
        <v>293</v>
      </c>
      <c r="G186" s="73" t="s">
        <v>246</v>
      </c>
      <c r="H186" s="1069" t="s">
        <v>641</v>
      </c>
      <c r="I186" s="491">
        <f>J186+K186</f>
        <v>3200</v>
      </c>
      <c r="J186" s="538">
        <v>3200</v>
      </c>
      <c r="K186" s="504"/>
    </row>
    <row r="187" spans="1:11" s="1" customFormat="1" ht="15" customHeight="1">
      <c r="A187" s="891"/>
      <c r="B187" s="934"/>
      <c r="C187" s="351" t="s">
        <v>620</v>
      </c>
      <c r="D187" s="848"/>
      <c r="E187" s="836"/>
      <c r="F187" s="836"/>
      <c r="G187" s="334" t="s">
        <v>167</v>
      </c>
      <c r="H187" s="1070"/>
      <c r="I187" s="492">
        <f>J187+K187</f>
        <v>262.1</v>
      </c>
      <c r="J187" s="563">
        <v>0</v>
      </c>
      <c r="K187" s="506">
        <v>262.1</v>
      </c>
    </row>
    <row r="188" spans="1:11" s="1" customFormat="1" ht="26.25" customHeight="1">
      <c r="A188" s="892"/>
      <c r="B188" s="1101" t="s">
        <v>168</v>
      </c>
      <c r="C188" s="1102"/>
      <c r="D188" s="347" t="s">
        <v>389</v>
      </c>
      <c r="E188" s="348" t="s">
        <v>293</v>
      </c>
      <c r="F188" s="349" t="s">
        <v>293</v>
      </c>
      <c r="G188" s="349" t="s">
        <v>214</v>
      </c>
      <c r="H188" s="350" t="s">
        <v>239</v>
      </c>
      <c r="I188" s="491">
        <f>J188+K188</f>
        <v>40.1</v>
      </c>
      <c r="J188" s="538">
        <v>40.1</v>
      </c>
      <c r="K188" s="504"/>
    </row>
    <row r="189" spans="1:11" s="1" customFormat="1" ht="20.25" customHeight="1">
      <c r="A189" s="928" t="s">
        <v>622</v>
      </c>
      <c r="B189" s="1099"/>
      <c r="C189" s="1100"/>
      <c r="D189" s="109" t="s">
        <v>389</v>
      </c>
      <c r="E189" s="20" t="s">
        <v>293</v>
      </c>
      <c r="F189" s="21" t="s">
        <v>318</v>
      </c>
      <c r="G189" s="21" t="s">
        <v>278</v>
      </c>
      <c r="H189" s="22" t="s">
        <v>279</v>
      </c>
      <c r="I189" s="571">
        <f>I190+I191+I194</f>
        <v>9643.1</v>
      </c>
      <c r="J189" s="575">
        <f>J190+J191+J194</f>
        <v>9643.1</v>
      </c>
      <c r="K189" s="576">
        <f>K190+K191+K194</f>
        <v>0</v>
      </c>
    </row>
    <row r="190" spans="1:11" s="1" customFormat="1" ht="19.5" customHeight="1">
      <c r="A190" s="942" t="s">
        <v>258</v>
      </c>
      <c r="B190" s="1047" t="s">
        <v>169</v>
      </c>
      <c r="C190" s="1048"/>
      <c r="D190" s="12" t="s">
        <v>389</v>
      </c>
      <c r="E190" s="12" t="s">
        <v>293</v>
      </c>
      <c r="F190" s="12" t="s">
        <v>318</v>
      </c>
      <c r="G190" s="12" t="s">
        <v>235</v>
      </c>
      <c r="H190" s="684" t="s">
        <v>239</v>
      </c>
      <c r="I190" s="493">
        <f>J190+K190</f>
        <v>4828</v>
      </c>
      <c r="J190" s="587">
        <v>4828</v>
      </c>
      <c r="K190" s="508"/>
    </row>
    <row r="191" spans="1:11" s="1" customFormat="1" ht="17.25" customHeight="1">
      <c r="A191" s="1043"/>
      <c r="B191" s="1082" t="s">
        <v>206</v>
      </c>
      <c r="C191" s="1083"/>
      <c r="D191" s="685"/>
      <c r="E191" s="685"/>
      <c r="F191" s="685"/>
      <c r="G191" s="24" t="s">
        <v>251</v>
      </c>
      <c r="H191" s="29" t="s">
        <v>267</v>
      </c>
      <c r="I191" s="686">
        <f>I192+I193</f>
        <v>2901.4</v>
      </c>
      <c r="J191" s="527">
        <f>J192+J193</f>
        <v>2901.4</v>
      </c>
      <c r="K191" s="284">
        <f>K192+K193</f>
        <v>0</v>
      </c>
    </row>
    <row r="192" spans="1:11" s="1" customFormat="1" ht="14.25" customHeight="1">
      <c r="A192" s="1043"/>
      <c r="B192" s="1088" t="s">
        <v>258</v>
      </c>
      <c r="C192" s="689" t="s">
        <v>208</v>
      </c>
      <c r="D192" s="1264">
        <v>892</v>
      </c>
      <c r="E192" s="1058" t="s">
        <v>293</v>
      </c>
      <c r="F192" s="1058" t="s">
        <v>318</v>
      </c>
      <c r="G192" s="1058" t="s">
        <v>207</v>
      </c>
      <c r="H192" s="61" t="s">
        <v>267</v>
      </c>
      <c r="I192" s="687">
        <f>J192+K192</f>
        <v>2901.4</v>
      </c>
      <c r="J192" s="538">
        <v>2901.4</v>
      </c>
      <c r="K192" s="504"/>
    </row>
    <row r="193" spans="1:11" s="1" customFormat="1" ht="14.25" customHeight="1">
      <c r="A193" s="1043"/>
      <c r="B193" s="1089"/>
      <c r="C193" s="690" t="s">
        <v>579</v>
      </c>
      <c r="D193" s="1265"/>
      <c r="E193" s="1266"/>
      <c r="F193" s="1266"/>
      <c r="G193" s="1062"/>
      <c r="H193" s="246" t="s">
        <v>267</v>
      </c>
      <c r="I193" s="688">
        <f>J193+K193</f>
        <v>0</v>
      </c>
      <c r="J193" s="563"/>
      <c r="K193" s="506"/>
    </row>
    <row r="194" spans="1:11" s="1" customFormat="1" ht="16.5" customHeight="1">
      <c r="A194" s="1043"/>
      <c r="B194" s="1049" t="s">
        <v>170</v>
      </c>
      <c r="C194" s="1050"/>
      <c r="D194" s="352">
        <v>892</v>
      </c>
      <c r="E194" s="353" t="s">
        <v>293</v>
      </c>
      <c r="F194" s="354" t="s">
        <v>318</v>
      </c>
      <c r="G194" s="354" t="s">
        <v>278</v>
      </c>
      <c r="H194" s="355" t="s">
        <v>279</v>
      </c>
      <c r="I194" s="675">
        <f>I195+I196+I197</f>
        <v>1913.7</v>
      </c>
      <c r="J194" s="525">
        <f>J195+J196+J197</f>
        <v>1913.7</v>
      </c>
      <c r="K194" s="526">
        <f>K195+K196+K197</f>
        <v>0</v>
      </c>
    </row>
    <row r="195" spans="1:11" s="1" customFormat="1" ht="24.75" customHeight="1">
      <c r="A195" s="1043"/>
      <c r="B195" s="1055" t="s">
        <v>171</v>
      </c>
      <c r="C195" s="1084"/>
      <c r="D195" s="457">
        <v>892</v>
      </c>
      <c r="E195" s="96" t="s">
        <v>293</v>
      </c>
      <c r="F195" s="96" t="s">
        <v>318</v>
      </c>
      <c r="G195" s="458" t="s">
        <v>43</v>
      </c>
      <c r="H195" s="459" t="s">
        <v>239</v>
      </c>
      <c r="I195" s="491">
        <f>J195+K195</f>
        <v>140</v>
      </c>
      <c r="J195" s="538">
        <v>140</v>
      </c>
      <c r="K195" s="504"/>
    </row>
    <row r="196" spans="1:11" s="1" customFormat="1" ht="25.5" customHeight="1" hidden="1">
      <c r="A196" s="1043"/>
      <c r="B196" s="1055" t="s">
        <v>503</v>
      </c>
      <c r="C196" s="1084"/>
      <c r="D196" s="455">
        <v>892</v>
      </c>
      <c r="E196" s="456" t="s">
        <v>293</v>
      </c>
      <c r="F196" s="76" t="s">
        <v>318</v>
      </c>
      <c r="G196" s="96" t="s">
        <v>38</v>
      </c>
      <c r="H196" s="61" t="s">
        <v>641</v>
      </c>
      <c r="I196" s="491">
        <f>J196+K196</f>
        <v>0</v>
      </c>
      <c r="J196" s="538">
        <v>0</v>
      </c>
      <c r="K196" s="504">
        <v>0</v>
      </c>
    </row>
    <row r="197" spans="1:11" s="1" customFormat="1" ht="23.25" customHeight="1">
      <c r="A197" s="892"/>
      <c r="B197" s="1045" t="s">
        <v>454</v>
      </c>
      <c r="C197" s="1046"/>
      <c r="D197" s="460" t="s">
        <v>389</v>
      </c>
      <c r="E197" s="461" t="s">
        <v>293</v>
      </c>
      <c r="F197" s="91" t="s">
        <v>318</v>
      </c>
      <c r="G197" s="91" t="s">
        <v>557</v>
      </c>
      <c r="H197" s="462" t="s">
        <v>558</v>
      </c>
      <c r="I197" s="492">
        <f>J197+K197</f>
        <v>1773.7</v>
      </c>
      <c r="J197" s="563">
        <v>1773.7</v>
      </c>
      <c r="K197" s="506"/>
    </row>
    <row r="198" spans="1:11" s="1" customFormat="1" ht="18" customHeight="1">
      <c r="A198" s="356"/>
      <c r="B198" s="357"/>
      <c r="C198" s="357"/>
      <c r="D198" s="329"/>
      <c r="E198" s="330"/>
      <c r="F198" s="330"/>
      <c r="G198" s="330"/>
      <c r="H198" s="330"/>
      <c r="I198" s="331"/>
      <c r="J198" s="778" t="s">
        <v>488</v>
      </c>
      <c r="K198" s="332"/>
    </row>
    <row r="199" spans="1:11" s="1" customFormat="1" ht="137.25" customHeight="1">
      <c r="A199" s="382"/>
      <c r="B199" s="380"/>
      <c r="C199" s="380"/>
      <c r="D199" s="341"/>
      <c r="E199" s="342"/>
      <c r="F199" s="342"/>
      <c r="G199" s="342"/>
      <c r="H199" s="342"/>
      <c r="I199" s="339"/>
      <c r="J199" s="340"/>
      <c r="K199" s="340"/>
    </row>
    <row r="200" spans="1:11" s="1" customFormat="1" ht="21.75" customHeight="1" thickBot="1">
      <c r="A200" s="900" t="s">
        <v>623</v>
      </c>
      <c r="B200" s="901"/>
      <c r="C200" s="902"/>
      <c r="D200" s="779" t="s">
        <v>389</v>
      </c>
      <c r="E200" s="812" t="s">
        <v>321</v>
      </c>
      <c r="F200" s="813" t="s">
        <v>277</v>
      </c>
      <c r="G200" s="812" t="s">
        <v>278</v>
      </c>
      <c r="H200" s="781" t="s">
        <v>279</v>
      </c>
      <c r="I200" s="783">
        <f>I202+I213</f>
        <v>20856</v>
      </c>
      <c r="J200" s="814">
        <f>J202+J213</f>
        <v>20856</v>
      </c>
      <c r="K200" s="815">
        <f>K202+K213</f>
        <v>0</v>
      </c>
    </row>
    <row r="201" spans="1:11" s="1" customFormat="1" ht="10.5" customHeight="1" thickBot="1">
      <c r="A201" s="1103" t="s">
        <v>387</v>
      </c>
      <c r="B201" s="1104"/>
      <c r="C201" s="1105"/>
      <c r="D201" s="694"/>
      <c r="E201" s="695"/>
      <c r="F201" s="696"/>
      <c r="G201" s="696"/>
      <c r="H201" s="697"/>
      <c r="I201" s="698">
        <f>I200/I263</f>
        <v>0.03990683048571106</v>
      </c>
      <c r="J201" s="699">
        <f>J200/J263</f>
        <v>0.06116667155468223</v>
      </c>
      <c r="K201" s="700">
        <f>K200/K263</f>
        <v>0</v>
      </c>
    </row>
    <row r="202" spans="1:11" s="1" customFormat="1" ht="20.25" customHeight="1" thickBot="1">
      <c r="A202" s="1096" t="s">
        <v>335</v>
      </c>
      <c r="B202" s="1097"/>
      <c r="C202" s="1098"/>
      <c r="D202" s="707" t="s">
        <v>389</v>
      </c>
      <c r="E202" s="708" t="s">
        <v>321</v>
      </c>
      <c r="F202" s="708" t="s">
        <v>276</v>
      </c>
      <c r="G202" s="708" t="s">
        <v>278</v>
      </c>
      <c r="H202" s="709" t="s">
        <v>279</v>
      </c>
      <c r="I202" s="710">
        <f>I203+I211</f>
        <v>20751</v>
      </c>
      <c r="J202" s="711">
        <f>J203+J211</f>
        <v>20751</v>
      </c>
      <c r="K202" s="712">
        <f>K203+K211</f>
        <v>0</v>
      </c>
    </row>
    <row r="203" spans="1:11" s="1" customFormat="1" ht="20.25" customHeight="1">
      <c r="A203" s="1090" t="s">
        <v>209</v>
      </c>
      <c r="B203" s="1091"/>
      <c r="C203" s="1092"/>
      <c r="D203" s="701" t="s">
        <v>389</v>
      </c>
      <c r="E203" s="702" t="s">
        <v>321</v>
      </c>
      <c r="F203" s="701" t="s">
        <v>276</v>
      </c>
      <c r="G203" s="701" t="s">
        <v>278</v>
      </c>
      <c r="H203" s="703" t="s">
        <v>267</v>
      </c>
      <c r="I203" s="704">
        <f>I204+I205+I207+I208+I210</f>
        <v>20751</v>
      </c>
      <c r="J203" s="705">
        <f>J204+J205+J207+J208+J210</f>
        <v>20751</v>
      </c>
      <c r="K203" s="706">
        <f>K204+K205+K207+K208+K210</f>
        <v>0</v>
      </c>
    </row>
    <row r="204" spans="1:11" s="1" customFormat="1" ht="15" customHeight="1">
      <c r="A204" s="1051" t="s">
        <v>258</v>
      </c>
      <c r="B204" s="1074" t="s">
        <v>439</v>
      </c>
      <c r="C204" s="1075"/>
      <c r="D204" s="1053" t="s">
        <v>389</v>
      </c>
      <c r="E204" s="1053" t="s">
        <v>321</v>
      </c>
      <c r="F204" s="1053" t="s">
        <v>276</v>
      </c>
      <c r="G204" s="1059" t="s">
        <v>252</v>
      </c>
      <c r="H204" s="1064" t="s">
        <v>267</v>
      </c>
      <c r="I204" s="490">
        <f>J204+K204</f>
        <v>9246</v>
      </c>
      <c r="J204" s="562">
        <v>9246</v>
      </c>
      <c r="K204" s="502"/>
    </row>
    <row r="205" spans="1:11" s="1" customFormat="1" ht="12" customHeight="1">
      <c r="A205" s="891"/>
      <c r="B205" s="1006" t="s">
        <v>440</v>
      </c>
      <c r="C205" s="987"/>
      <c r="D205" s="989"/>
      <c r="E205" s="989"/>
      <c r="F205" s="989"/>
      <c r="G205" s="1058"/>
      <c r="H205" s="1063"/>
      <c r="I205" s="491">
        <f>J205+K205</f>
        <v>3170</v>
      </c>
      <c r="J205" s="538">
        <v>3170</v>
      </c>
      <c r="K205" s="504"/>
    </row>
    <row r="206" spans="1:11" s="1" customFormat="1" ht="12.75" customHeight="1">
      <c r="A206" s="891"/>
      <c r="B206" s="1006" t="s">
        <v>348</v>
      </c>
      <c r="C206" s="845"/>
      <c r="D206" s="989"/>
      <c r="E206" s="989"/>
      <c r="F206" s="989"/>
      <c r="G206" s="42" t="s">
        <v>252</v>
      </c>
      <c r="H206" s="43" t="s">
        <v>267</v>
      </c>
      <c r="I206" s="544">
        <f>I204+I205</f>
        <v>12416</v>
      </c>
      <c r="J206" s="534">
        <f>J204+J205</f>
        <v>12416</v>
      </c>
      <c r="K206" s="535">
        <f>K204+K205</f>
        <v>0</v>
      </c>
    </row>
    <row r="207" spans="1:11" s="1" customFormat="1" ht="13.5" customHeight="1">
      <c r="A207" s="891"/>
      <c r="B207" s="1013" t="s">
        <v>441</v>
      </c>
      <c r="C207" s="1014"/>
      <c r="D207" s="989"/>
      <c r="E207" s="989"/>
      <c r="F207" s="989"/>
      <c r="G207" s="1058" t="s">
        <v>253</v>
      </c>
      <c r="H207" s="1063" t="s">
        <v>267</v>
      </c>
      <c r="I207" s="491">
        <f>J207+K207</f>
        <v>1870</v>
      </c>
      <c r="J207" s="538">
        <v>1870</v>
      </c>
      <c r="K207" s="504"/>
    </row>
    <row r="208" spans="1:11" s="1" customFormat="1" ht="12.75" customHeight="1">
      <c r="A208" s="891"/>
      <c r="B208" s="1006" t="s">
        <v>442</v>
      </c>
      <c r="C208" s="1014"/>
      <c r="D208" s="989"/>
      <c r="E208" s="989"/>
      <c r="F208" s="989"/>
      <c r="G208" s="1058"/>
      <c r="H208" s="1063"/>
      <c r="I208" s="491">
        <f>J208+K208</f>
        <v>1295</v>
      </c>
      <c r="J208" s="538">
        <v>1295</v>
      </c>
      <c r="K208" s="504"/>
    </row>
    <row r="209" spans="1:11" s="1" customFormat="1" ht="14.25" customHeight="1">
      <c r="A209" s="891"/>
      <c r="B209" s="1006" t="s">
        <v>337</v>
      </c>
      <c r="C209" s="845"/>
      <c r="D209" s="989"/>
      <c r="E209" s="989"/>
      <c r="F209" s="989"/>
      <c r="G209" s="102" t="s">
        <v>322</v>
      </c>
      <c r="H209" s="69" t="s">
        <v>279</v>
      </c>
      <c r="I209" s="544">
        <f>I207+I208</f>
        <v>3165</v>
      </c>
      <c r="J209" s="534">
        <f>J207+J208</f>
        <v>3165</v>
      </c>
      <c r="K209" s="535">
        <f>K207+K208</f>
        <v>0</v>
      </c>
    </row>
    <row r="210" spans="1:11" s="1" customFormat="1" ht="17.25" customHeight="1" thickBot="1">
      <c r="A210" s="891"/>
      <c r="B210" s="1106" t="s">
        <v>506</v>
      </c>
      <c r="C210" s="1107"/>
      <c r="D210" s="989"/>
      <c r="E210" s="989"/>
      <c r="F210" s="989"/>
      <c r="G210" s="73" t="s">
        <v>254</v>
      </c>
      <c r="H210" s="674" t="s">
        <v>267</v>
      </c>
      <c r="I210" s="494">
        <f>J210+K210</f>
        <v>5170</v>
      </c>
      <c r="J210" s="574">
        <v>5170</v>
      </c>
      <c r="K210" s="510">
        <v>0</v>
      </c>
    </row>
    <row r="211" spans="1:11" s="1" customFormat="1" ht="18.75" customHeight="1" hidden="1" thickBot="1">
      <c r="A211" s="939" t="s">
        <v>212</v>
      </c>
      <c r="B211" s="940"/>
      <c r="C211" s="941"/>
      <c r="D211" s="647" t="s">
        <v>389</v>
      </c>
      <c r="E211" s="647" t="s">
        <v>321</v>
      </c>
      <c r="F211" s="648" t="s">
        <v>276</v>
      </c>
      <c r="G211" s="648" t="s">
        <v>278</v>
      </c>
      <c r="H211" s="649" t="s">
        <v>279</v>
      </c>
      <c r="I211" s="691">
        <f>I212</f>
        <v>0</v>
      </c>
      <c r="J211" s="692">
        <f>J212</f>
        <v>0</v>
      </c>
      <c r="K211" s="693">
        <f>K212</f>
        <v>0</v>
      </c>
    </row>
    <row r="212" spans="1:11" s="1" customFormat="1" ht="20.25" customHeight="1" hidden="1" thickBot="1">
      <c r="A212" s="788"/>
      <c r="B212" s="1108" t="s">
        <v>259</v>
      </c>
      <c r="C212" s="1109"/>
      <c r="D212" s="429">
        <v>892</v>
      </c>
      <c r="E212" s="666" t="s">
        <v>321</v>
      </c>
      <c r="F212" s="666" t="s">
        <v>276</v>
      </c>
      <c r="G212" s="73" t="s">
        <v>33</v>
      </c>
      <c r="H212" s="674" t="s">
        <v>267</v>
      </c>
      <c r="I212" s="548">
        <f>J212+K212</f>
        <v>0</v>
      </c>
      <c r="J212" s="530"/>
      <c r="K212" s="531"/>
    </row>
    <row r="213" spans="1:11" s="1" customFormat="1" ht="18" customHeight="1" thickBot="1">
      <c r="A213" s="1096" t="s">
        <v>630</v>
      </c>
      <c r="B213" s="1097"/>
      <c r="C213" s="1098"/>
      <c r="D213" s="713" t="s">
        <v>389</v>
      </c>
      <c r="E213" s="714" t="s">
        <v>321</v>
      </c>
      <c r="F213" s="714" t="s">
        <v>288</v>
      </c>
      <c r="G213" s="713" t="s">
        <v>278</v>
      </c>
      <c r="H213" s="714" t="s">
        <v>279</v>
      </c>
      <c r="I213" s="710">
        <f>I214+I215</f>
        <v>105</v>
      </c>
      <c r="J213" s="711">
        <f>J214+J215</f>
        <v>105</v>
      </c>
      <c r="K213" s="712">
        <f>K214+K215</f>
        <v>0</v>
      </c>
    </row>
    <row r="214" spans="1:11" s="1" customFormat="1" ht="24" customHeight="1">
      <c r="A214" s="1043" t="s">
        <v>328</v>
      </c>
      <c r="B214" s="1042" t="s">
        <v>649</v>
      </c>
      <c r="C214" s="968"/>
      <c r="D214" s="1054">
        <v>892</v>
      </c>
      <c r="E214" s="835" t="s">
        <v>321</v>
      </c>
      <c r="F214" s="950" t="s">
        <v>288</v>
      </c>
      <c r="G214" s="672" t="s">
        <v>210</v>
      </c>
      <c r="H214" s="673" t="s">
        <v>239</v>
      </c>
      <c r="I214" s="577">
        <f>J214+K214</f>
        <v>49</v>
      </c>
      <c r="J214" s="580">
        <v>49</v>
      </c>
      <c r="K214" s="581"/>
    </row>
    <row r="215" spans="1:11" s="1" customFormat="1" ht="44.25" customHeight="1" thickBot="1">
      <c r="A215" s="1044"/>
      <c r="B215" s="1024" t="s">
        <v>406</v>
      </c>
      <c r="C215" s="1052"/>
      <c r="D215" s="1263"/>
      <c r="E215" s="1263"/>
      <c r="F215" s="1263"/>
      <c r="G215" s="45" t="s">
        <v>211</v>
      </c>
      <c r="H215" s="588" t="s">
        <v>239</v>
      </c>
      <c r="I215" s="550">
        <f>J215+K215</f>
        <v>56</v>
      </c>
      <c r="J215" s="539">
        <v>56</v>
      </c>
      <c r="K215" s="513"/>
    </row>
    <row r="216" spans="1:11" s="1" customFormat="1" ht="33" customHeight="1" thickBot="1">
      <c r="A216" s="358"/>
      <c r="B216" s="359"/>
      <c r="C216" s="360"/>
      <c r="D216" s="361"/>
      <c r="E216" s="362"/>
      <c r="F216" s="362"/>
      <c r="G216" s="362"/>
      <c r="H216" s="362"/>
      <c r="I216" s="363"/>
      <c r="J216" s="364"/>
      <c r="K216" s="364"/>
    </row>
    <row r="217" spans="1:11" s="1" customFormat="1" ht="19.5" customHeight="1" thickBot="1">
      <c r="A217" s="1128" t="s">
        <v>629</v>
      </c>
      <c r="B217" s="1129"/>
      <c r="C217" s="1130"/>
      <c r="D217" s="108" t="s">
        <v>389</v>
      </c>
      <c r="E217" s="64" t="s">
        <v>318</v>
      </c>
      <c r="F217" s="65" t="s">
        <v>277</v>
      </c>
      <c r="G217" s="64" t="s">
        <v>278</v>
      </c>
      <c r="H217" s="10" t="s">
        <v>279</v>
      </c>
      <c r="I217" s="716">
        <f>I219</f>
        <v>341.3</v>
      </c>
      <c r="J217" s="270">
        <f>J219</f>
        <v>341.3</v>
      </c>
      <c r="K217" s="244">
        <f>K219</f>
        <v>0</v>
      </c>
    </row>
    <row r="218" spans="1:11" s="1" customFormat="1" ht="10.5" customHeight="1">
      <c r="A218" s="905" t="s">
        <v>387</v>
      </c>
      <c r="B218" s="906"/>
      <c r="C218" s="907"/>
      <c r="D218" s="101"/>
      <c r="E218" s="82"/>
      <c r="F218" s="83"/>
      <c r="G218" s="83"/>
      <c r="H218" s="93"/>
      <c r="I218" s="717">
        <f>I217/I263</f>
        <v>0.0006530591314141342</v>
      </c>
      <c r="J218" s="271">
        <f>J217/J263</f>
        <v>0.0010009678270815614</v>
      </c>
      <c r="K218" s="248">
        <f>K217/K263</f>
        <v>0</v>
      </c>
    </row>
    <row r="219" spans="1:11" s="1" customFormat="1" ht="18.75" customHeight="1">
      <c r="A219" s="1216" t="s">
        <v>631</v>
      </c>
      <c r="B219" s="1217"/>
      <c r="C219" s="1218"/>
      <c r="D219" s="62" t="s">
        <v>389</v>
      </c>
      <c r="E219" s="48" t="s">
        <v>318</v>
      </c>
      <c r="F219" s="48" t="s">
        <v>318</v>
      </c>
      <c r="G219" s="77" t="s">
        <v>278</v>
      </c>
      <c r="H219" s="49" t="s">
        <v>279</v>
      </c>
      <c r="I219" s="718">
        <f>I220</f>
        <v>341.3</v>
      </c>
      <c r="J219" s="279">
        <f>J220</f>
        <v>341.3</v>
      </c>
      <c r="K219" s="554">
        <f>K220</f>
        <v>0</v>
      </c>
    </row>
    <row r="220" spans="1:11" s="1" customFormat="1" ht="20.25" customHeight="1" thickBot="1">
      <c r="A220" s="816" t="s">
        <v>328</v>
      </c>
      <c r="B220" s="1024" t="s">
        <v>632</v>
      </c>
      <c r="C220" s="1215"/>
      <c r="D220" s="771"/>
      <c r="E220" s="771"/>
      <c r="F220" s="771"/>
      <c r="G220" s="45" t="s">
        <v>213</v>
      </c>
      <c r="H220" s="588" t="s">
        <v>239</v>
      </c>
      <c r="I220" s="719">
        <f>J220+K220</f>
        <v>341.3</v>
      </c>
      <c r="J220" s="817">
        <v>341.3</v>
      </c>
      <c r="K220" s="513"/>
    </row>
    <row r="221" spans="1:11" s="1" customFormat="1" ht="28.5" customHeight="1" thickBot="1">
      <c r="A221" s="314"/>
      <c r="B221" s="365"/>
      <c r="C221" s="366"/>
      <c r="D221" s="367"/>
      <c r="E221" s="367"/>
      <c r="F221" s="367"/>
      <c r="G221" s="315"/>
      <c r="H221" s="315"/>
      <c r="I221" s="317"/>
      <c r="J221" s="318"/>
      <c r="K221" s="715"/>
    </row>
    <row r="222" spans="1:11" s="1" customFormat="1" ht="21.75" customHeight="1" thickBot="1">
      <c r="A222" s="1128" t="s">
        <v>324</v>
      </c>
      <c r="B222" s="1129"/>
      <c r="C222" s="1130"/>
      <c r="D222" s="108" t="s">
        <v>389</v>
      </c>
      <c r="E222" s="64" t="s">
        <v>325</v>
      </c>
      <c r="F222" s="65" t="s">
        <v>277</v>
      </c>
      <c r="G222" s="64" t="s">
        <v>278</v>
      </c>
      <c r="H222" s="10" t="s">
        <v>279</v>
      </c>
      <c r="I222" s="720">
        <f>I224+I227+I236+I250</f>
        <v>19765.300000000003</v>
      </c>
      <c r="J222" s="270">
        <f>J224+J227+J236+J250</f>
        <v>5350</v>
      </c>
      <c r="K222" s="244">
        <f>K224+K227+K236+K250</f>
        <v>14415.300000000001</v>
      </c>
    </row>
    <row r="223" spans="1:11" s="1" customFormat="1" ht="11.25" customHeight="1">
      <c r="A223" s="905" t="s">
        <v>387</v>
      </c>
      <c r="B223" s="906"/>
      <c r="C223" s="907"/>
      <c r="D223" s="101"/>
      <c r="E223" s="82"/>
      <c r="F223" s="83"/>
      <c r="G223" s="83"/>
      <c r="H223" s="93"/>
      <c r="I223" s="717">
        <f>I222/I263</f>
        <v>0.03781983489639552</v>
      </c>
      <c r="J223" s="271">
        <f>J222/J263</f>
        <v>0.01569052995864739</v>
      </c>
      <c r="K223" s="248">
        <f>K222/K263</f>
        <v>0.07935873530737865</v>
      </c>
    </row>
    <row r="224" spans="1:11" s="1" customFormat="1" ht="23.25" customHeight="1">
      <c r="A224" s="1244" t="s">
        <v>302</v>
      </c>
      <c r="B224" s="1152"/>
      <c r="C224" s="1153"/>
      <c r="D224" s="110" t="s">
        <v>389</v>
      </c>
      <c r="E224" s="51" t="s">
        <v>325</v>
      </c>
      <c r="F224" s="51" t="s">
        <v>276</v>
      </c>
      <c r="G224" s="103" t="s">
        <v>326</v>
      </c>
      <c r="H224" s="51" t="s">
        <v>327</v>
      </c>
      <c r="I224" s="718">
        <f>I225+I226</f>
        <v>2511</v>
      </c>
      <c r="J224" s="279">
        <f>J225+J226</f>
        <v>2511</v>
      </c>
      <c r="K224" s="554">
        <f>K225+K226</f>
        <v>0</v>
      </c>
    </row>
    <row r="225" spans="1:11" s="1" customFormat="1" ht="18.75" customHeight="1">
      <c r="A225" s="942" t="s">
        <v>328</v>
      </c>
      <c r="B225" s="1074" t="s">
        <v>295</v>
      </c>
      <c r="C225" s="1031"/>
      <c r="D225" s="1194" t="s">
        <v>389</v>
      </c>
      <c r="E225" s="1194" t="s">
        <v>325</v>
      </c>
      <c r="F225" s="1194" t="s">
        <v>276</v>
      </c>
      <c r="G225" s="104" t="s">
        <v>228</v>
      </c>
      <c r="H225" s="26" t="s">
        <v>289</v>
      </c>
      <c r="I225" s="721">
        <f>J225+K225</f>
        <v>2273</v>
      </c>
      <c r="J225" s="272">
        <v>2273</v>
      </c>
      <c r="K225" s="502"/>
    </row>
    <row r="226" spans="1:11" s="1" customFormat="1" ht="14.25" customHeight="1">
      <c r="A226" s="1011"/>
      <c r="B226" s="1012" t="s">
        <v>227</v>
      </c>
      <c r="C226" s="970"/>
      <c r="D226" s="848"/>
      <c r="E226" s="1262"/>
      <c r="F226" s="1262"/>
      <c r="G226" s="105" t="s">
        <v>229</v>
      </c>
      <c r="H226" s="27" t="s">
        <v>289</v>
      </c>
      <c r="I226" s="722">
        <f>J226+K226</f>
        <v>238</v>
      </c>
      <c r="J226" s="276">
        <v>238</v>
      </c>
      <c r="K226" s="510"/>
    </row>
    <row r="227" spans="1:11" s="1" customFormat="1" ht="19.5" customHeight="1">
      <c r="A227" s="1244" t="s">
        <v>329</v>
      </c>
      <c r="B227" s="1152"/>
      <c r="C227" s="1153"/>
      <c r="D227" s="110" t="s">
        <v>389</v>
      </c>
      <c r="E227" s="52" t="s">
        <v>325</v>
      </c>
      <c r="F227" s="52" t="s">
        <v>282</v>
      </c>
      <c r="G227" s="106" t="s">
        <v>278</v>
      </c>
      <c r="H227" s="52" t="s">
        <v>279</v>
      </c>
      <c r="I227" s="718">
        <f>I228+I232+I233</f>
        <v>2839</v>
      </c>
      <c r="J227" s="279">
        <f>J228+J232+J233</f>
        <v>2839</v>
      </c>
      <c r="K227" s="554">
        <f>K228+K232+K233</f>
        <v>0</v>
      </c>
    </row>
    <row r="228" spans="1:11" s="1" customFormat="1" ht="20.25" customHeight="1">
      <c r="A228" s="917" t="s">
        <v>298</v>
      </c>
      <c r="B228" s="1273" t="s">
        <v>35</v>
      </c>
      <c r="C228" s="1274"/>
      <c r="D228" s="335" t="s">
        <v>389</v>
      </c>
      <c r="E228" s="335" t="s">
        <v>325</v>
      </c>
      <c r="F228" s="335" t="s">
        <v>282</v>
      </c>
      <c r="G228" s="268" t="s">
        <v>650</v>
      </c>
      <c r="H228" s="269" t="s">
        <v>279</v>
      </c>
      <c r="I228" s="723">
        <f>I229+I230+I231</f>
        <v>2609</v>
      </c>
      <c r="J228" s="280">
        <f>J229+J230+J231</f>
        <v>2609</v>
      </c>
      <c r="K228" s="533">
        <f>K229+K230+K231</f>
        <v>0</v>
      </c>
    </row>
    <row r="229" spans="1:11" s="1" customFormat="1" ht="13.5" customHeight="1">
      <c r="A229" s="1250"/>
      <c r="B229" s="1277" t="s">
        <v>258</v>
      </c>
      <c r="C229" s="259" t="s">
        <v>619</v>
      </c>
      <c r="D229" s="1220">
        <v>892</v>
      </c>
      <c r="E229" s="1220">
        <v>10</v>
      </c>
      <c r="F229" s="1220" t="s">
        <v>282</v>
      </c>
      <c r="G229" s="96" t="s">
        <v>650</v>
      </c>
      <c r="H229" s="28" t="s">
        <v>289</v>
      </c>
      <c r="I229" s="724">
        <f>J229+K229</f>
        <v>2609</v>
      </c>
      <c r="J229" s="273">
        <v>2609</v>
      </c>
      <c r="K229" s="504">
        <v>0</v>
      </c>
    </row>
    <row r="230" spans="1:11" s="1" customFormat="1" ht="13.5" customHeight="1">
      <c r="A230" s="1250"/>
      <c r="B230" s="1278"/>
      <c r="C230" s="259" t="s">
        <v>36</v>
      </c>
      <c r="D230" s="1221"/>
      <c r="E230" s="1221"/>
      <c r="F230" s="1221"/>
      <c r="G230" s="96" t="s">
        <v>650</v>
      </c>
      <c r="H230" s="28" t="s">
        <v>561</v>
      </c>
      <c r="I230" s="724">
        <f>J230+K230</f>
        <v>0</v>
      </c>
      <c r="J230" s="273">
        <v>0</v>
      </c>
      <c r="K230" s="504"/>
    </row>
    <row r="231" spans="1:11" s="1" customFormat="1" ht="13.5" customHeight="1">
      <c r="A231" s="1250"/>
      <c r="B231" s="1278"/>
      <c r="C231" s="351" t="s">
        <v>432</v>
      </c>
      <c r="D231" s="1221"/>
      <c r="E231" s="1221"/>
      <c r="F231" s="1221"/>
      <c r="G231" s="71" t="s">
        <v>650</v>
      </c>
      <c r="H231" s="40" t="s">
        <v>561</v>
      </c>
      <c r="I231" s="725">
        <f>J231+K231</f>
        <v>0</v>
      </c>
      <c r="J231" s="276">
        <v>0</v>
      </c>
      <c r="K231" s="504"/>
    </row>
    <row r="232" spans="1:11" s="1" customFormat="1" ht="36" customHeight="1">
      <c r="A232" s="1250"/>
      <c r="B232" s="1269" t="s">
        <v>173</v>
      </c>
      <c r="C232" s="1270"/>
      <c r="D232" s="260" t="s">
        <v>389</v>
      </c>
      <c r="E232" s="260" t="s">
        <v>325</v>
      </c>
      <c r="F232" s="260" t="s">
        <v>282</v>
      </c>
      <c r="G232" s="4" t="s">
        <v>351</v>
      </c>
      <c r="H232" s="262" t="s">
        <v>289</v>
      </c>
      <c r="I232" s="726">
        <f>J232+K232</f>
        <v>230</v>
      </c>
      <c r="J232" s="275">
        <v>230</v>
      </c>
      <c r="K232" s="508"/>
    </row>
    <row r="233" spans="1:11" s="1" customFormat="1" ht="15" customHeight="1" hidden="1">
      <c r="A233" s="1250"/>
      <c r="B233" s="1248" t="s">
        <v>654</v>
      </c>
      <c r="C233" s="1249"/>
      <c r="D233" s="368" t="s">
        <v>389</v>
      </c>
      <c r="E233" s="354" t="s">
        <v>325</v>
      </c>
      <c r="F233" s="354" t="s">
        <v>282</v>
      </c>
      <c r="G233" s="354" t="s">
        <v>350</v>
      </c>
      <c r="H233" s="369" t="s">
        <v>289</v>
      </c>
      <c r="I233" s="727">
        <f>I234+I235</f>
        <v>0</v>
      </c>
      <c r="J233" s="370">
        <f>J234+J235</f>
        <v>0</v>
      </c>
      <c r="K233" s="535">
        <f>K234+K235</f>
        <v>0</v>
      </c>
    </row>
    <row r="234" spans="1:11" s="1" customFormat="1" ht="22.5" customHeight="1" hidden="1">
      <c r="A234" s="1043"/>
      <c r="B234" s="1251" t="s">
        <v>655</v>
      </c>
      <c r="C234" s="1252"/>
      <c r="D234" s="1220" t="s">
        <v>389</v>
      </c>
      <c r="E234" s="964" t="s">
        <v>325</v>
      </c>
      <c r="F234" s="964" t="s">
        <v>282</v>
      </c>
      <c r="G234" s="96" t="s">
        <v>24</v>
      </c>
      <c r="H234" s="28" t="s">
        <v>289</v>
      </c>
      <c r="I234" s="724">
        <f>J234+K234</f>
        <v>0</v>
      </c>
      <c r="J234" s="273"/>
      <c r="K234" s="504"/>
    </row>
    <row r="235" spans="1:11" s="1" customFormat="1" ht="30" customHeight="1" hidden="1">
      <c r="A235" s="1043"/>
      <c r="B235" s="1271" t="s">
        <v>23</v>
      </c>
      <c r="C235" s="1272"/>
      <c r="D235" s="1221"/>
      <c r="E235" s="950"/>
      <c r="F235" s="950"/>
      <c r="G235" s="71" t="s">
        <v>25</v>
      </c>
      <c r="H235" s="40" t="s">
        <v>289</v>
      </c>
      <c r="I235" s="725">
        <f>J235+K235</f>
        <v>0</v>
      </c>
      <c r="J235" s="276"/>
      <c r="K235" s="510"/>
    </row>
    <row r="236" spans="1:11" s="1" customFormat="1" ht="21" customHeight="1">
      <c r="A236" s="1244" t="s">
        <v>243</v>
      </c>
      <c r="B236" s="1152"/>
      <c r="C236" s="1153"/>
      <c r="D236" s="110" t="s">
        <v>389</v>
      </c>
      <c r="E236" s="52" t="s">
        <v>325</v>
      </c>
      <c r="F236" s="106" t="s">
        <v>288</v>
      </c>
      <c r="G236" s="106" t="s">
        <v>278</v>
      </c>
      <c r="H236" s="52" t="s">
        <v>279</v>
      </c>
      <c r="I236" s="718">
        <f>I237+I238+I239+I242+I246+I247+I248+I249</f>
        <v>13253.800000000001</v>
      </c>
      <c r="J236" s="279">
        <f>J237+J238+J239+J242+J246+J247+J248+J249</f>
        <v>0</v>
      </c>
      <c r="K236" s="554">
        <f>K237+K238+K239+K242+K246+K247+K248+K249</f>
        <v>13253.800000000001</v>
      </c>
    </row>
    <row r="237" spans="1:11" s="1" customFormat="1" ht="25.5" customHeight="1">
      <c r="A237" s="917" t="s">
        <v>298</v>
      </c>
      <c r="B237" s="1131" t="s">
        <v>330</v>
      </c>
      <c r="C237" s="1132"/>
      <c r="D237" s="1275" t="s">
        <v>389</v>
      </c>
      <c r="E237" s="834" t="s">
        <v>325</v>
      </c>
      <c r="F237" s="834" t="s">
        <v>288</v>
      </c>
      <c r="G237" s="333" t="s">
        <v>232</v>
      </c>
      <c r="H237" s="346" t="s">
        <v>289</v>
      </c>
      <c r="I237" s="728">
        <f>J237+K237</f>
        <v>261.8</v>
      </c>
      <c r="J237" s="277"/>
      <c r="K237" s="512">
        <v>261.8</v>
      </c>
    </row>
    <row r="238" spans="1:11" s="1" customFormat="1" ht="33" customHeight="1">
      <c r="A238" s="891"/>
      <c r="B238" s="1131" t="s">
        <v>382</v>
      </c>
      <c r="C238" s="838"/>
      <c r="D238" s="1276"/>
      <c r="E238" s="989"/>
      <c r="F238" s="989"/>
      <c r="G238" s="91" t="s">
        <v>175</v>
      </c>
      <c r="H238" s="66" t="s">
        <v>289</v>
      </c>
      <c r="I238" s="722">
        <f>J238+K238</f>
        <v>4131.6</v>
      </c>
      <c r="J238" s="274"/>
      <c r="K238" s="506">
        <v>4131.6</v>
      </c>
    </row>
    <row r="239" spans="1:11" s="1" customFormat="1" ht="25.5" customHeight="1">
      <c r="A239" s="892"/>
      <c r="B239" s="1241" t="s">
        <v>390</v>
      </c>
      <c r="C239" s="1132"/>
      <c r="D239" s="848"/>
      <c r="E239" s="836"/>
      <c r="F239" s="836"/>
      <c r="G239" s="4" t="s">
        <v>230</v>
      </c>
      <c r="H239" s="5" t="s">
        <v>289</v>
      </c>
      <c r="I239" s="726">
        <f>J239+K239</f>
        <v>3941.1</v>
      </c>
      <c r="J239" s="275"/>
      <c r="K239" s="508">
        <v>3941.1</v>
      </c>
    </row>
    <row r="240" spans="1:11" s="1" customFormat="1" ht="25.5" customHeight="1">
      <c r="A240" s="801"/>
      <c r="B240" s="802"/>
      <c r="C240" s="802"/>
      <c r="D240" s="803"/>
      <c r="E240" s="804"/>
      <c r="F240" s="804"/>
      <c r="G240" s="796"/>
      <c r="H240" s="796"/>
      <c r="I240" s="805"/>
      <c r="J240" s="811" t="s">
        <v>489</v>
      </c>
      <c r="K240" s="806"/>
    </row>
    <row r="241" spans="1:11" s="1" customFormat="1" ht="46.5" customHeight="1">
      <c r="A241" s="807"/>
      <c r="B241" s="808"/>
      <c r="C241" s="808"/>
      <c r="D241" s="809"/>
      <c r="E241" s="301"/>
      <c r="F241" s="301"/>
      <c r="G241" s="810"/>
      <c r="H241" s="810"/>
      <c r="I241" s="307"/>
      <c r="J241" s="306"/>
      <c r="K241" s="306"/>
    </row>
    <row r="242" spans="1:11" s="1" customFormat="1" ht="25.5" customHeight="1">
      <c r="A242" s="1043" t="s">
        <v>298</v>
      </c>
      <c r="B242" s="1146" t="s">
        <v>653</v>
      </c>
      <c r="C242" s="1147"/>
      <c r="D242" s="800" t="s">
        <v>389</v>
      </c>
      <c r="E242" s="354">
        <v>10</v>
      </c>
      <c r="F242" s="354" t="s">
        <v>288</v>
      </c>
      <c r="G242" s="354" t="s">
        <v>244</v>
      </c>
      <c r="H242" s="369" t="s">
        <v>289</v>
      </c>
      <c r="I242" s="727">
        <f>I243+I244+I245</f>
        <v>4336.6</v>
      </c>
      <c r="J242" s="370">
        <f>J243+J244+J245</f>
        <v>0</v>
      </c>
      <c r="K242" s="818">
        <f>K243+K244+K245</f>
        <v>4336.6</v>
      </c>
    </row>
    <row r="243" spans="1:11" s="1" customFormat="1" ht="15" customHeight="1">
      <c r="A243" s="891"/>
      <c r="B243" s="1258" t="s">
        <v>344</v>
      </c>
      <c r="C243" s="1259"/>
      <c r="D243" s="1267" t="s">
        <v>389</v>
      </c>
      <c r="E243" s="964">
        <v>10</v>
      </c>
      <c r="F243" s="964" t="s">
        <v>288</v>
      </c>
      <c r="G243" s="72" t="s">
        <v>231</v>
      </c>
      <c r="H243" s="40" t="s">
        <v>289</v>
      </c>
      <c r="I243" s="724">
        <f aca="true" t="shared" si="4" ref="I243:I249">J243+K243</f>
        <v>240</v>
      </c>
      <c r="J243" s="273"/>
      <c r="K243" s="504">
        <v>240</v>
      </c>
    </row>
    <row r="244" spans="1:11" s="1" customFormat="1" ht="12" customHeight="1">
      <c r="A244" s="891"/>
      <c r="B244" s="1260" t="s">
        <v>525</v>
      </c>
      <c r="C244" s="1261"/>
      <c r="D244" s="1268"/>
      <c r="E244" s="950"/>
      <c r="F244" s="950"/>
      <c r="G244" s="71" t="s">
        <v>303</v>
      </c>
      <c r="H244" s="13" t="s">
        <v>289</v>
      </c>
      <c r="I244" s="725">
        <f t="shared" si="4"/>
        <v>175</v>
      </c>
      <c r="J244" s="276"/>
      <c r="K244" s="510">
        <v>175</v>
      </c>
    </row>
    <row r="245" spans="1:11" s="1" customFormat="1" ht="13.5" customHeight="1">
      <c r="A245" s="891"/>
      <c r="B245" s="1256" t="s">
        <v>345</v>
      </c>
      <c r="C245" s="1257"/>
      <c r="D245" s="1268"/>
      <c r="E245" s="989"/>
      <c r="F245" s="989"/>
      <c r="G245" s="91" t="s">
        <v>353</v>
      </c>
      <c r="H245" s="41" t="s">
        <v>289</v>
      </c>
      <c r="I245" s="722">
        <f t="shared" si="4"/>
        <v>3921.6</v>
      </c>
      <c r="J245" s="274"/>
      <c r="K245" s="506">
        <v>3921.6</v>
      </c>
    </row>
    <row r="246" spans="1:11" s="1" customFormat="1" ht="36" customHeight="1">
      <c r="A246" s="891"/>
      <c r="B246" s="1255" t="s">
        <v>519</v>
      </c>
      <c r="C246" s="838"/>
      <c r="D246" s="734">
        <v>892</v>
      </c>
      <c r="E246" s="260">
        <v>10</v>
      </c>
      <c r="F246" s="667" t="s">
        <v>288</v>
      </c>
      <c r="G246" s="71" t="s">
        <v>176</v>
      </c>
      <c r="H246" s="732" t="s">
        <v>610</v>
      </c>
      <c r="I246" s="725">
        <f t="shared" si="4"/>
        <v>264.7</v>
      </c>
      <c r="J246" s="276"/>
      <c r="K246" s="510">
        <v>264.7</v>
      </c>
    </row>
    <row r="247" spans="1:11" s="1" customFormat="1" ht="22.5" customHeight="1">
      <c r="A247" s="891"/>
      <c r="B247" s="1131" t="s">
        <v>28</v>
      </c>
      <c r="C247" s="838"/>
      <c r="D247" s="734">
        <v>892</v>
      </c>
      <c r="E247" s="260">
        <v>10</v>
      </c>
      <c r="F247" s="260" t="s">
        <v>288</v>
      </c>
      <c r="G247" s="4" t="s">
        <v>177</v>
      </c>
      <c r="H247" s="471" t="s">
        <v>610</v>
      </c>
      <c r="I247" s="726">
        <f t="shared" si="4"/>
        <v>218</v>
      </c>
      <c r="J247" s="275"/>
      <c r="K247" s="508">
        <v>218</v>
      </c>
    </row>
    <row r="248" spans="1:11" s="1" customFormat="1" ht="31.5" customHeight="1" hidden="1">
      <c r="A248" s="891"/>
      <c r="B248" s="1253" t="s">
        <v>198</v>
      </c>
      <c r="C248" s="1254"/>
      <c r="D248" s="432">
        <v>892</v>
      </c>
      <c r="E248" s="429" t="s">
        <v>325</v>
      </c>
      <c r="F248" s="429" t="s">
        <v>288</v>
      </c>
      <c r="G248" s="72" t="s">
        <v>197</v>
      </c>
      <c r="H248" s="431" t="s">
        <v>610</v>
      </c>
      <c r="I248" s="730">
        <f t="shared" si="4"/>
        <v>0</v>
      </c>
      <c r="J248" s="733"/>
      <c r="K248" s="581">
        <v>0</v>
      </c>
    </row>
    <row r="249" spans="1:11" s="1" customFormat="1" ht="26.25" customHeight="1">
      <c r="A249" s="892"/>
      <c r="B249" s="1131" t="s">
        <v>174</v>
      </c>
      <c r="C249" s="1140"/>
      <c r="D249" s="469">
        <v>892</v>
      </c>
      <c r="E249" s="470">
        <v>10</v>
      </c>
      <c r="F249" s="260" t="s">
        <v>288</v>
      </c>
      <c r="G249" s="4" t="s">
        <v>31</v>
      </c>
      <c r="H249" s="471" t="s">
        <v>289</v>
      </c>
      <c r="I249" s="726">
        <f t="shared" si="4"/>
        <v>100</v>
      </c>
      <c r="J249" s="275"/>
      <c r="K249" s="508">
        <v>100</v>
      </c>
    </row>
    <row r="250" spans="1:11" s="1" customFormat="1" ht="19.5" customHeight="1">
      <c r="A250" s="1151" t="s">
        <v>331</v>
      </c>
      <c r="B250" s="1152"/>
      <c r="C250" s="1153"/>
      <c r="D250" s="110" t="s">
        <v>389</v>
      </c>
      <c r="E250" s="52" t="s">
        <v>325</v>
      </c>
      <c r="F250" s="52" t="s">
        <v>291</v>
      </c>
      <c r="G250" s="106" t="s">
        <v>278</v>
      </c>
      <c r="H250" s="52" t="s">
        <v>279</v>
      </c>
      <c r="I250" s="718">
        <f>I251</f>
        <v>1161.5</v>
      </c>
      <c r="J250" s="279">
        <f>J251</f>
        <v>0</v>
      </c>
      <c r="K250" s="554">
        <f>K251</f>
        <v>1161.5</v>
      </c>
    </row>
    <row r="251" spans="1:11" s="1" customFormat="1" ht="20.25" customHeight="1" thickBot="1">
      <c r="A251" s="819"/>
      <c r="B251" s="1154" t="s">
        <v>361</v>
      </c>
      <c r="C251" s="975"/>
      <c r="D251" s="165">
        <v>892</v>
      </c>
      <c r="E251" s="165">
        <v>10</v>
      </c>
      <c r="F251" s="165" t="s">
        <v>291</v>
      </c>
      <c r="G251" s="71" t="s">
        <v>225</v>
      </c>
      <c r="H251" s="40" t="s">
        <v>239</v>
      </c>
      <c r="I251" s="725">
        <f>J251+K251</f>
        <v>1161.5</v>
      </c>
      <c r="J251" s="276"/>
      <c r="K251" s="510">
        <v>1161.5</v>
      </c>
    </row>
    <row r="252" spans="1:11" s="1" customFormat="1" ht="20.25" customHeight="1" thickBot="1">
      <c r="A252" s="1128" t="s">
        <v>247</v>
      </c>
      <c r="B252" s="1141"/>
      <c r="C252" s="1142"/>
      <c r="D252" s="108" t="s">
        <v>389</v>
      </c>
      <c r="E252" s="225" t="s">
        <v>521</v>
      </c>
      <c r="F252" s="225" t="s">
        <v>277</v>
      </c>
      <c r="G252" s="226" t="s">
        <v>278</v>
      </c>
      <c r="H252" s="227" t="s">
        <v>279</v>
      </c>
      <c r="I252" s="720">
        <f>I254</f>
        <v>650</v>
      </c>
      <c r="J252" s="270">
        <f>J254</f>
        <v>650</v>
      </c>
      <c r="K252" s="244">
        <f>K254</f>
        <v>0</v>
      </c>
    </row>
    <row r="253" spans="1:11" s="1" customFormat="1" ht="12" customHeight="1">
      <c r="A253" s="905" t="s">
        <v>387</v>
      </c>
      <c r="B253" s="906"/>
      <c r="C253" s="907"/>
      <c r="D253" s="92"/>
      <c r="E253" s="82"/>
      <c r="F253" s="83"/>
      <c r="G253" s="56"/>
      <c r="H253" s="57"/>
      <c r="I253" s="717">
        <f>I252/I263</f>
        <v>0.0012437399221189196</v>
      </c>
      <c r="J253" s="271">
        <f>J252/J263</f>
        <v>0.001906326069742206</v>
      </c>
      <c r="K253" s="248">
        <f>K252/K263</f>
        <v>0</v>
      </c>
    </row>
    <row r="254" spans="1:11" s="1" customFormat="1" ht="18" customHeight="1">
      <c r="A254" s="1143" t="s">
        <v>624</v>
      </c>
      <c r="B254" s="1144"/>
      <c r="C254" s="1145"/>
      <c r="D254" s="232" t="s">
        <v>389</v>
      </c>
      <c r="E254" s="233" t="s">
        <v>521</v>
      </c>
      <c r="F254" s="233" t="s">
        <v>276</v>
      </c>
      <c r="G254" s="234" t="s">
        <v>278</v>
      </c>
      <c r="H254" s="235" t="s">
        <v>279</v>
      </c>
      <c r="I254" s="729">
        <f>I255</f>
        <v>650</v>
      </c>
      <c r="J254" s="281">
        <f>J255</f>
        <v>650</v>
      </c>
      <c r="K254" s="526">
        <f>K255</f>
        <v>0</v>
      </c>
    </row>
    <row r="255" spans="1:11" s="1" customFormat="1" ht="17.25" customHeight="1" thickBot="1">
      <c r="A255" s="819"/>
      <c r="B255" s="984" t="s">
        <v>625</v>
      </c>
      <c r="C255" s="1160"/>
      <c r="D255" s="263" t="s">
        <v>389</v>
      </c>
      <c r="E255" s="264" t="s">
        <v>521</v>
      </c>
      <c r="F255" s="264" t="s">
        <v>276</v>
      </c>
      <c r="G255" s="265" t="s">
        <v>233</v>
      </c>
      <c r="H255" s="266" t="s">
        <v>239</v>
      </c>
      <c r="I255" s="728">
        <f>J255+K255</f>
        <v>650</v>
      </c>
      <c r="J255" s="277">
        <v>650</v>
      </c>
      <c r="K255" s="512">
        <v>0</v>
      </c>
    </row>
    <row r="256" spans="1:11" s="1" customFormat="1" ht="20.25" customHeight="1" thickBot="1">
      <c r="A256" s="1128" t="s">
        <v>323</v>
      </c>
      <c r="B256" s="1141"/>
      <c r="C256" s="1142"/>
      <c r="D256" s="108" t="s">
        <v>389</v>
      </c>
      <c r="E256" s="225" t="s">
        <v>268</v>
      </c>
      <c r="F256" s="225" t="s">
        <v>277</v>
      </c>
      <c r="G256" s="226" t="s">
        <v>278</v>
      </c>
      <c r="H256" s="227" t="s">
        <v>279</v>
      </c>
      <c r="I256" s="720">
        <f>I258</f>
        <v>1335</v>
      </c>
      <c r="J256" s="270">
        <f>J258</f>
        <v>1335</v>
      </c>
      <c r="K256" s="244">
        <f>K258</f>
        <v>0</v>
      </c>
    </row>
    <row r="257" spans="1:11" s="1" customFormat="1" ht="12" customHeight="1">
      <c r="A257" s="905" t="s">
        <v>387</v>
      </c>
      <c r="B257" s="906"/>
      <c r="C257" s="907"/>
      <c r="D257" s="92"/>
      <c r="E257" s="82"/>
      <c r="F257" s="83"/>
      <c r="G257" s="56"/>
      <c r="H257" s="57"/>
      <c r="I257" s="717">
        <f>I256/I263</f>
        <v>0.002554450455428858</v>
      </c>
      <c r="J257" s="271">
        <f>J256/J263</f>
        <v>0.003915300466316685</v>
      </c>
      <c r="K257" s="248">
        <f>K256/K263</f>
        <v>0</v>
      </c>
    </row>
    <row r="258" spans="1:11" s="1" customFormat="1" ht="16.5" customHeight="1">
      <c r="A258" s="1143" t="s">
        <v>640</v>
      </c>
      <c r="B258" s="1144"/>
      <c r="C258" s="1145"/>
      <c r="D258" s="232" t="s">
        <v>389</v>
      </c>
      <c r="E258" s="233" t="s">
        <v>268</v>
      </c>
      <c r="F258" s="233" t="s">
        <v>276</v>
      </c>
      <c r="G258" s="234" t="s">
        <v>278</v>
      </c>
      <c r="H258" s="235" t="s">
        <v>279</v>
      </c>
      <c r="I258" s="729">
        <f>I259</f>
        <v>1335</v>
      </c>
      <c r="J258" s="281">
        <f>J259</f>
        <v>1335</v>
      </c>
      <c r="K258" s="526">
        <f>K259</f>
        <v>0</v>
      </c>
    </row>
    <row r="259" spans="1:11" s="1" customFormat="1" ht="18.75" customHeight="1" thickBot="1">
      <c r="A259" s="819"/>
      <c r="B259" s="1155" t="s">
        <v>443</v>
      </c>
      <c r="C259" s="1156"/>
      <c r="D259" s="228" t="s">
        <v>389</v>
      </c>
      <c r="E259" s="229" t="s">
        <v>268</v>
      </c>
      <c r="F259" s="229" t="s">
        <v>276</v>
      </c>
      <c r="G259" s="230" t="s">
        <v>255</v>
      </c>
      <c r="H259" s="231" t="s">
        <v>267</v>
      </c>
      <c r="I259" s="730">
        <f>J259+K259</f>
        <v>1335</v>
      </c>
      <c r="J259" s="278">
        <v>1335</v>
      </c>
      <c r="K259" s="820"/>
    </row>
    <row r="260" spans="1:11" s="1" customFormat="1" ht="21" customHeight="1" thickBot="1">
      <c r="A260" s="1128" t="s">
        <v>627</v>
      </c>
      <c r="B260" s="1141"/>
      <c r="C260" s="1142"/>
      <c r="D260" s="108" t="s">
        <v>389</v>
      </c>
      <c r="E260" s="225" t="s">
        <v>612</v>
      </c>
      <c r="F260" s="225" t="s">
        <v>277</v>
      </c>
      <c r="G260" s="226" t="s">
        <v>278</v>
      </c>
      <c r="H260" s="227" t="s">
        <v>279</v>
      </c>
      <c r="I260" s="720">
        <f>I262</f>
        <v>412</v>
      </c>
      <c r="J260" s="270">
        <f>J262</f>
        <v>412</v>
      </c>
      <c r="K260" s="244">
        <f>K262</f>
        <v>0</v>
      </c>
    </row>
    <row r="261" spans="1:11" s="1" customFormat="1" ht="12" customHeight="1">
      <c r="A261" s="1103" t="s">
        <v>387</v>
      </c>
      <c r="B261" s="1104"/>
      <c r="C261" s="1105"/>
      <c r="D261" s="92"/>
      <c r="E261" s="82"/>
      <c r="F261" s="83"/>
      <c r="G261" s="56"/>
      <c r="H261" s="57"/>
      <c r="I261" s="717">
        <f>I260/I263</f>
        <v>0.0007883397660199921</v>
      </c>
      <c r="J261" s="271">
        <f>J260/J263</f>
        <v>0.001208317447282752</v>
      </c>
      <c r="K261" s="248">
        <f>K260/K263</f>
        <v>0</v>
      </c>
    </row>
    <row r="262" spans="1:11" s="1" customFormat="1" ht="21.75" customHeight="1" thickBot="1">
      <c r="A262" s="1157" t="s">
        <v>628</v>
      </c>
      <c r="B262" s="1158"/>
      <c r="C262" s="1159"/>
      <c r="D262" s="236" t="s">
        <v>389</v>
      </c>
      <c r="E262" s="237" t="s">
        <v>612</v>
      </c>
      <c r="F262" s="237" t="s">
        <v>276</v>
      </c>
      <c r="G262" s="238" t="s">
        <v>626</v>
      </c>
      <c r="H262" s="239" t="s">
        <v>239</v>
      </c>
      <c r="I262" s="731">
        <f>J262+K262</f>
        <v>412</v>
      </c>
      <c r="J262" s="282">
        <v>412</v>
      </c>
      <c r="K262" s="821"/>
    </row>
    <row r="263" spans="1:11" s="1" customFormat="1" ht="24" customHeight="1" thickBot="1">
      <c r="A263" s="1148" t="s">
        <v>332</v>
      </c>
      <c r="B263" s="1149"/>
      <c r="C263" s="1150"/>
      <c r="D263" s="107" t="s">
        <v>279</v>
      </c>
      <c r="E263" s="30" t="s">
        <v>333</v>
      </c>
      <c r="F263" s="30" t="s">
        <v>277</v>
      </c>
      <c r="G263" s="64" t="s">
        <v>278</v>
      </c>
      <c r="H263" s="10" t="s">
        <v>279</v>
      </c>
      <c r="I263" s="720">
        <f>I11+I36+I60+I102+I200+I217+I222+I252+I256+I260</f>
        <v>522617.3</v>
      </c>
      <c r="J263" s="283">
        <f>J11+J36+J60+J102+J200+J217+J222+J252+J256+J260</f>
        <v>340970</v>
      </c>
      <c r="K263" s="822">
        <f>K11+K36+K60+K102+K200+K217+K222+K252+K256+K260</f>
        <v>181647.3</v>
      </c>
    </row>
    <row r="264" spans="1:11" s="1" customFormat="1" ht="16.5" customHeight="1">
      <c r="A264" s="31"/>
      <c r="B264" s="32"/>
      <c r="C264" s="33"/>
      <c r="D264" s="33"/>
      <c r="E264" s="33"/>
      <c r="F264" s="33"/>
      <c r="G264" s="33"/>
      <c r="H264" s="33"/>
      <c r="J264" s="823" t="s">
        <v>490</v>
      </c>
      <c r="K264" s="37"/>
    </row>
  </sheetData>
  <mergeCells count="399">
    <mergeCell ref="D243:D245"/>
    <mergeCell ref="D225:D226"/>
    <mergeCell ref="B232:C232"/>
    <mergeCell ref="B225:C225"/>
    <mergeCell ref="A227:C227"/>
    <mergeCell ref="B235:C235"/>
    <mergeCell ref="B228:C228"/>
    <mergeCell ref="D234:D235"/>
    <mergeCell ref="D237:D239"/>
    <mergeCell ref="B229:B231"/>
    <mergeCell ref="D192:D193"/>
    <mergeCell ref="E192:E193"/>
    <mergeCell ref="F192:F193"/>
    <mergeCell ref="A237:A239"/>
    <mergeCell ref="E237:E239"/>
    <mergeCell ref="F237:F239"/>
    <mergeCell ref="D204:D210"/>
    <mergeCell ref="E204:E210"/>
    <mergeCell ref="F204:F210"/>
    <mergeCell ref="D229:D231"/>
    <mergeCell ref="F225:F226"/>
    <mergeCell ref="E225:E226"/>
    <mergeCell ref="F214:F215"/>
    <mergeCell ref="D214:D215"/>
    <mergeCell ref="E214:E215"/>
    <mergeCell ref="A228:A235"/>
    <mergeCell ref="B234:C234"/>
    <mergeCell ref="B248:C248"/>
    <mergeCell ref="B247:C247"/>
    <mergeCell ref="B246:C246"/>
    <mergeCell ref="B238:C238"/>
    <mergeCell ref="B245:C245"/>
    <mergeCell ref="B243:C243"/>
    <mergeCell ref="B244:C244"/>
    <mergeCell ref="A236:C236"/>
    <mergeCell ref="B239:C239"/>
    <mergeCell ref="A80:C80"/>
    <mergeCell ref="A222:C222"/>
    <mergeCell ref="A224:C224"/>
    <mergeCell ref="A181:C181"/>
    <mergeCell ref="A177:A178"/>
    <mergeCell ref="A179:C179"/>
    <mergeCell ref="B177:C177"/>
    <mergeCell ref="B233:C233"/>
    <mergeCell ref="A217:C217"/>
    <mergeCell ref="A26:C26"/>
    <mergeCell ref="B69:C69"/>
    <mergeCell ref="B63:C63"/>
    <mergeCell ref="B57:C57"/>
    <mergeCell ref="A55:C55"/>
    <mergeCell ref="A45:C45"/>
    <mergeCell ref="B32:C32"/>
    <mergeCell ref="A37:C37"/>
    <mergeCell ref="B65:C65"/>
    <mergeCell ref="B64:C64"/>
    <mergeCell ref="B25:C25"/>
    <mergeCell ref="A27:C27"/>
    <mergeCell ref="B33:C33"/>
    <mergeCell ref="D75:D76"/>
    <mergeCell ref="D40:D42"/>
    <mergeCell ref="D28:D31"/>
    <mergeCell ref="D50:D51"/>
    <mergeCell ref="D71:D72"/>
    <mergeCell ref="D53:D54"/>
    <mergeCell ref="B28:C28"/>
    <mergeCell ref="F40:F42"/>
    <mergeCell ref="B34:C34"/>
    <mergeCell ref="F234:F235"/>
    <mergeCell ref="E243:E245"/>
    <mergeCell ref="E229:E231"/>
    <mergeCell ref="F229:F231"/>
    <mergeCell ref="E234:E235"/>
    <mergeCell ref="F243:F245"/>
    <mergeCell ref="D183:D184"/>
    <mergeCell ref="D186:D187"/>
    <mergeCell ref="A218:C218"/>
    <mergeCell ref="A223:C223"/>
    <mergeCell ref="B220:C220"/>
    <mergeCell ref="A219:C219"/>
    <mergeCell ref="B123:C123"/>
    <mergeCell ref="B139:C139"/>
    <mergeCell ref="B136:C136"/>
    <mergeCell ref="B145:C145"/>
    <mergeCell ref="A129:C129"/>
    <mergeCell ref="A130:A160"/>
    <mergeCell ref="B151:C151"/>
    <mergeCell ref="A128:C128"/>
    <mergeCell ref="B154:C154"/>
    <mergeCell ref="B142:C142"/>
    <mergeCell ref="F21:F22"/>
    <mergeCell ref="E28:E31"/>
    <mergeCell ref="F28:F31"/>
    <mergeCell ref="F68:F69"/>
    <mergeCell ref="F56:F57"/>
    <mergeCell ref="E50:E51"/>
    <mergeCell ref="F50:F51"/>
    <mergeCell ref="F24:F25"/>
    <mergeCell ref="E24:E25"/>
    <mergeCell ref="E56:E57"/>
    <mergeCell ref="E140:E141"/>
    <mergeCell ref="E143:E144"/>
    <mergeCell ref="E146:E147"/>
    <mergeCell ref="E152:E153"/>
    <mergeCell ref="E149:E150"/>
    <mergeCell ref="E171:E172"/>
    <mergeCell ref="J9:K9"/>
    <mergeCell ref="D9:H9"/>
    <mergeCell ref="D24:D25"/>
    <mergeCell ref="H28:H31"/>
    <mergeCell ref="E21:E22"/>
    <mergeCell ref="D15:D17"/>
    <mergeCell ref="E15:E17"/>
    <mergeCell ref="F15:F17"/>
    <mergeCell ref="I9:I10"/>
    <mergeCell ref="D21:D22"/>
    <mergeCell ref="B17:C17"/>
    <mergeCell ref="A12:C12"/>
    <mergeCell ref="B15:C15"/>
    <mergeCell ref="B16:C16"/>
    <mergeCell ref="A13:C13"/>
    <mergeCell ref="A14:C14"/>
    <mergeCell ref="A7:K7"/>
    <mergeCell ref="D2:K2"/>
    <mergeCell ref="A11:C11"/>
    <mergeCell ref="B29:C29"/>
    <mergeCell ref="A28:A34"/>
    <mergeCell ref="B31:C31"/>
    <mergeCell ref="B30:C30"/>
    <mergeCell ref="A15:A17"/>
    <mergeCell ref="A19:C19"/>
    <mergeCell ref="A23:C23"/>
    <mergeCell ref="I1:K1"/>
    <mergeCell ref="D3:K3"/>
    <mergeCell ref="A6:K6"/>
    <mergeCell ref="D4:K4"/>
    <mergeCell ref="A263:C263"/>
    <mergeCell ref="A250:C250"/>
    <mergeCell ref="B251:C251"/>
    <mergeCell ref="B259:C259"/>
    <mergeCell ref="A260:C260"/>
    <mergeCell ref="A262:C262"/>
    <mergeCell ref="A252:C252"/>
    <mergeCell ref="A254:C254"/>
    <mergeCell ref="B255:C255"/>
    <mergeCell ref="A261:C261"/>
    <mergeCell ref="B249:C249"/>
    <mergeCell ref="A253:C253"/>
    <mergeCell ref="A256:C256"/>
    <mergeCell ref="A258:C258"/>
    <mergeCell ref="A257:C257"/>
    <mergeCell ref="A242:A249"/>
    <mergeCell ref="B242:C242"/>
    <mergeCell ref="B237:C237"/>
    <mergeCell ref="E40:E42"/>
    <mergeCell ref="B112:C112"/>
    <mergeCell ref="B104:C104"/>
    <mergeCell ref="A102:C102"/>
    <mergeCell ref="B105:C105"/>
    <mergeCell ref="B110:C110"/>
    <mergeCell ref="A103:C103"/>
    <mergeCell ref="B106:C106"/>
    <mergeCell ref="B40:C40"/>
    <mergeCell ref="A104:A107"/>
    <mergeCell ref="B21:C21"/>
    <mergeCell ref="B22:C22"/>
    <mergeCell ref="A18:C18"/>
    <mergeCell ref="A20:C20"/>
    <mergeCell ref="B24:C24"/>
    <mergeCell ref="A24:A25"/>
    <mergeCell ref="A38:C38"/>
    <mergeCell ref="A39:C39"/>
    <mergeCell ref="A36:C36"/>
    <mergeCell ref="A213:C213"/>
    <mergeCell ref="B210:C210"/>
    <mergeCell ref="B206:C206"/>
    <mergeCell ref="B212:C212"/>
    <mergeCell ref="B209:C209"/>
    <mergeCell ref="B208:C208"/>
    <mergeCell ref="B192:B193"/>
    <mergeCell ref="A203:C203"/>
    <mergeCell ref="B107:C107"/>
    <mergeCell ref="D131:D132"/>
    <mergeCell ref="A182:A188"/>
    <mergeCell ref="A202:C202"/>
    <mergeCell ref="A189:C189"/>
    <mergeCell ref="B188:C188"/>
    <mergeCell ref="A201:C201"/>
    <mergeCell ref="B195:C195"/>
    <mergeCell ref="B133:C133"/>
    <mergeCell ref="D146:D147"/>
    <mergeCell ref="A169:C169"/>
    <mergeCell ref="F131:F132"/>
    <mergeCell ref="F134:F135"/>
    <mergeCell ref="F140:F141"/>
    <mergeCell ref="B141:C141"/>
    <mergeCell ref="B140:C140"/>
    <mergeCell ref="D140:D141"/>
    <mergeCell ref="F143:F144"/>
    <mergeCell ref="B205:C205"/>
    <mergeCell ref="D173:D174"/>
    <mergeCell ref="B204:C204"/>
    <mergeCell ref="B175:C175"/>
    <mergeCell ref="B183:B184"/>
    <mergeCell ref="B182:C182"/>
    <mergeCell ref="B178:C178"/>
    <mergeCell ref="B185:C185"/>
    <mergeCell ref="B191:C191"/>
    <mergeCell ref="B196:C196"/>
    <mergeCell ref="H207:H208"/>
    <mergeCell ref="H204:H205"/>
    <mergeCell ref="H171:H172"/>
    <mergeCell ref="F186:F187"/>
    <mergeCell ref="F183:F184"/>
    <mergeCell ref="H173:H174"/>
    <mergeCell ref="H186:H187"/>
    <mergeCell ref="H183:H184"/>
    <mergeCell ref="G183:G184"/>
    <mergeCell ref="G173:G174"/>
    <mergeCell ref="G207:G208"/>
    <mergeCell ref="G204:G205"/>
    <mergeCell ref="F173:F174"/>
    <mergeCell ref="E173:E174"/>
    <mergeCell ref="E183:E184"/>
    <mergeCell ref="G192:G193"/>
    <mergeCell ref="E186:E187"/>
    <mergeCell ref="G171:G172"/>
    <mergeCell ref="D109:D120"/>
    <mergeCell ref="B125:C125"/>
    <mergeCell ref="B174:C174"/>
    <mergeCell ref="E131:E132"/>
    <mergeCell ref="E137:E138"/>
    <mergeCell ref="F137:F138"/>
    <mergeCell ref="B138:C138"/>
    <mergeCell ref="B137:C137"/>
    <mergeCell ref="D137:D138"/>
    <mergeCell ref="B214:C214"/>
    <mergeCell ref="A214:A215"/>
    <mergeCell ref="A200:C200"/>
    <mergeCell ref="B197:C197"/>
    <mergeCell ref="A190:A197"/>
    <mergeCell ref="B190:C190"/>
    <mergeCell ref="B194:C194"/>
    <mergeCell ref="A211:C211"/>
    <mergeCell ref="A204:A210"/>
    <mergeCell ref="B215:C215"/>
    <mergeCell ref="H88:H89"/>
    <mergeCell ref="B92:C92"/>
    <mergeCell ref="B94:C94"/>
    <mergeCell ref="H91:H92"/>
    <mergeCell ref="B88:C88"/>
    <mergeCell ref="B86:C86"/>
    <mergeCell ref="B89:C89"/>
    <mergeCell ref="B91:C91"/>
    <mergeCell ref="B87:C87"/>
    <mergeCell ref="B115:C115"/>
    <mergeCell ref="B117:C117"/>
    <mergeCell ref="B109:C109"/>
    <mergeCell ref="H94:H96"/>
    <mergeCell ref="E109:E120"/>
    <mergeCell ref="B120:C120"/>
    <mergeCell ref="B113:C113"/>
    <mergeCell ref="A98:A99"/>
    <mergeCell ref="B99:C99"/>
    <mergeCell ref="B90:C90"/>
    <mergeCell ref="H109:H120"/>
    <mergeCell ref="G109:G120"/>
    <mergeCell ref="F109:F120"/>
    <mergeCell ref="B118:C118"/>
    <mergeCell ref="B114:C114"/>
    <mergeCell ref="B119:C119"/>
    <mergeCell ref="B111:C111"/>
    <mergeCell ref="A225:A226"/>
    <mergeCell ref="B226:C226"/>
    <mergeCell ref="B50:B51"/>
    <mergeCell ref="B49:C49"/>
    <mergeCell ref="B95:C95"/>
    <mergeCell ref="B207:C207"/>
    <mergeCell ref="A83:A96"/>
    <mergeCell ref="B98:C98"/>
    <mergeCell ref="B93:C93"/>
    <mergeCell ref="B96:C96"/>
    <mergeCell ref="G47:G48"/>
    <mergeCell ref="G71:G72"/>
    <mergeCell ref="D47:D48"/>
    <mergeCell ref="E47:E48"/>
    <mergeCell ref="F47:F48"/>
    <mergeCell ref="G50:G51"/>
    <mergeCell ref="F71:F72"/>
    <mergeCell ref="A82:C82"/>
    <mergeCell ref="B76:C76"/>
    <mergeCell ref="E68:E69"/>
    <mergeCell ref="E53:E54"/>
    <mergeCell ref="B81:C81"/>
    <mergeCell ref="E75:E76"/>
    <mergeCell ref="D56:D57"/>
    <mergeCell ref="B75:C75"/>
    <mergeCell ref="B66:C66"/>
    <mergeCell ref="B56:C56"/>
    <mergeCell ref="F75:F76"/>
    <mergeCell ref="E71:E72"/>
    <mergeCell ref="B83:C83"/>
    <mergeCell ref="E134:E135"/>
    <mergeCell ref="B135:C135"/>
    <mergeCell ref="B134:C134"/>
    <mergeCell ref="D134:D135"/>
    <mergeCell ref="B127:C127"/>
    <mergeCell ref="B130:C130"/>
    <mergeCell ref="B84:C84"/>
    <mergeCell ref="B85:C85"/>
    <mergeCell ref="A97:C97"/>
    <mergeCell ref="B144:C144"/>
    <mergeCell ref="B143:C143"/>
    <mergeCell ref="A108:C108"/>
    <mergeCell ref="A109:A120"/>
    <mergeCell ref="A121:C121"/>
    <mergeCell ref="B122:C122"/>
    <mergeCell ref="A122:A127"/>
    <mergeCell ref="B116:C116"/>
    <mergeCell ref="D143:D144"/>
    <mergeCell ref="F146:F147"/>
    <mergeCell ref="B147:C147"/>
    <mergeCell ref="B146:C146"/>
    <mergeCell ref="F149:F150"/>
    <mergeCell ref="B150:C150"/>
    <mergeCell ref="B149:C149"/>
    <mergeCell ref="D149:D150"/>
    <mergeCell ref="B148:C148"/>
    <mergeCell ref="B172:C172"/>
    <mergeCell ref="F152:F153"/>
    <mergeCell ref="B153:C153"/>
    <mergeCell ref="B152:C152"/>
    <mergeCell ref="E155:E156"/>
    <mergeCell ref="F155:F156"/>
    <mergeCell ref="B156:C156"/>
    <mergeCell ref="B155:C155"/>
    <mergeCell ref="D155:D156"/>
    <mergeCell ref="D152:D153"/>
    <mergeCell ref="B165:C165"/>
    <mergeCell ref="F158:F159"/>
    <mergeCell ref="B159:C159"/>
    <mergeCell ref="B157:C157"/>
    <mergeCell ref="F171:F172"/>
    <mergeCell ref="B158:C158"/>
    <mergeCell ref="D158:D159"/>
    <mergeCell ref="E158:E159"/>
    <mergeCell ref="D171:D172"/>
    <mergeCell ref="B160:C160"/>
    <mergeCell ref="A162:C162"/>
    <mergeCell ref="B163:C163"/>
    <mergeCell ref="B168:C168"/>
    <mergeCell ref="A163:A168"/>
    <mergeCell ref="A180:C180"/>
    <mergeCell ref="B173:C173"/>
    <mergeCell ref="B186:B187"/>
    <mergeCell ref="B164:C164"/>
    <mergeCell ref="A170:C170"/>
    <mergeCell ref="A176:C176"/>
    <mergeCell ref="A171:A175"/>
    <mergeCell ref="B171:C171"/>
    <mergeCell ref="B166:C166"/>
    <mergeCell ref="B167:C167"/>
    <mergeCell ref="A9:C10"/>
    <mergeCell ref="A63:A79"/>
    <mergeCell ref="B70:C70"/>
    <mergeCell ref="B77:C77"/>
    <mergeCell ref="B78:C78"/>
    <mergeCell ref="B79:C79"/>
    <mergeCell ref="B71:B72"/>
    <mergeCell ref="B74:C74"/>
    <mergeCell ref="B73:C73"/>
    <mergeCell ref="A21:A22"/>
    <mergeCell ref="A60:C60"/>
    <mergeCell ref="A56:A57"/>
    <mergeCell ref="A61:C61"/>
    <mergeCell ref="A62:C62"/>
    <mergeCell ref="B68:C68"/>
    <mergeCell ref="B67:C67"/>
    <mergeCell ref="A46:A54"/>
    <mergeCell ref="B44:C44"/>
    <mergeCell ref="A40:A44"/>
    <mergeCell ref="B52:C52"/>
    <mergeCell ref="B53:B54"/>
    <mergeCell ref="B47:B48"/>
    <mergeCell ref="B41:C41"/>
    <mergeCell ref="B42:C42"/>
    <mergeCell ref="B43:C43"/>
    <mergeCell ref="B46:C46"/>
    <mergeCell ref="H40:H42"/>
    <mergeCell ref="D84:D86"/>
    <mergeCell ref="E84:E86"/>
    <mergeCell ref="F84:F86"/>
    <mergeCell ref="G84:G86"/>
    <mergeCell ref="H84:H86"/>
    <mergeCell ref="F53:F54"/>
    <mergeCell ref="G53:G54"/>
    <mergeCell ref="B126:C126"/>
    <mergeCell ref="B124:C124"/>
    <mergeCell ref="B132:C132"/>
    <mergeCell ref="B131:C131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2012-12-19T07:03:56Z</cp:lastPrinted>
  <dcterms:created xsi:type="dcterms:W3CDTF">2007-08-05T11:42:44Z</dcterms:created>
  <dcterms:modified xsi:type="dcterms:W3CDTF">2012-12-20T10:31:23Z</dcterms:modified>
  <cp:category/>
  <cp:version/>
  <cp:contentType/>
  <cp:contentStatus/>
</cp:coreProperties>
</file>