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619" activeTab="0"/>
  </bookViews>
  <sheets>
    <sheet name="Прил 2 (дох) " sheetId="1" r:id="rId1"/>
    <sheet name="Прил 4 (расх)  " sheetId="2" r:id="rId2"/>
  </sheets>
  <definedNames>
    <definedName name="_xlnm.Print_Titles" localSheetId="0">'Прил 2 (дох) '!$10:$11</definedName>
    <definedName name="_xlnm.Print_Titles" localSheetId="1">'Прил 4 (расх)  '!$10:$13</definedName>
  </definedNames>
  <calcPr fullCalcOnLoad="1"/>
</workbook>
</file>

<file path=xl/sharedStrings.xml><?xml version="1.0" encoding="utf-8"?>
<sst xmlns="http://schemas.openxmlformats.org/spreadsheetml/2006/main" count="1517" uniqueCount="688">
  <si>
    <t>Приложение 1</t>
  </si>
  <si>
    <t xml:space="preserve"> к решению Мценского городского Совета народных депутатов</t>
  </si>
  <si>
    <t xml:space="preserve">  от 15 ноября  2012 года № 534 - МПА</t>
  </si>
  <si>
    <t>Изменения в приложение 2 к решению от 22 декабря 2011года № 465 - МПА</t>
  </si>
  <si>
    <t>"О бюджете города Мценска на 2012 год и на плановый период 2013 и 2014 годов"</t>
  </si>
  <si>
    <t xml:space="preserve">Прогнозируемое поступление доходов в бюджет города Мценска </t>
  </si>
  <si>
    <t xml:space="preserve">  на 2012 год </t>
  </si>
  <si>
    <t>(тыс. руб.)</t>
  </si>
  <si>
    <t>Код</t>
  </si>
  <si>
    <t>Наименование показателя</t>
  </si>
  <si>
    <t>Бюджет на 2012 год</t>
  </si>
  <si>
    <t>Утверждено на 2012 год</t>
  </si>
  <si>
    <t>Изменения ("+" или "-")</t>
  </si>
  <si>
    <t>Всего с учётом изменений</t>
  </si>
  <si>
    <t>000 1 00 00000 00 0000 000</t>
  </si>
  <si>
    <t>НАЛОГОВЫЕ И НЕНАЛОГОВЫЕ ДОХОДЫ</t>
  </si>
  <si>
    <t>Удельный вес (в общем объёме доходов)</t>
  </si>
  <si>
    <t>000 1 01 00000 00 0000 000</t>
  </si>
  <si>
    <t>Налоги на прибыль, доходы</t>
  </si>
  <si>
    <t>Удельный вес(в объёме собственных доходов)</t>
  </si>
  <si>
    <r>
      <t xml:space="preserve">000 </t>
    </r>
    <r>
      <rPr>
        <b/>
        <sz val="7"/>
        <rFont val="Times New Roman"/>
        <family val="1"/>
      </rPr>
      <t>1 01 02000</t>
    </r>
    <r>
      <rPr>
        <sz val="7"/>
        <rFont val="Times New Roman"/>
        <family val="1"/>
      </rPr>
      <t xml:space="preserve"> 01 0000 110</t>
    </r>
  </si>
  <si>
    <t>Налог на доходы физических лиц</t>
  </si>
  <si>
    <t>Справочно:</t>
  </si>
  <si>
    <t>20% - по нормативам  ч.1 п.2 ст  61.2 Бюджетного кодекса РФ</t>
  </si>
  <si>
    <r>
      <t xml:space="preserve">10% - единый норматив </t>
    </r>
    <r>
      <rPr>
        <b/>
        <sz val="7"/>
        <rFont val="Times New Roman"/>
        <family val="1"/>
      </rPr>
      <t>(</t>
    </r>
    <r>
      <rPr>
        <sz val="7"/>
        <rFont val="Times New Roman"/>
        <family val="1"/>
      </rPr>
      <t>ч.4 п.1 статьи 58 Бюджетного кодекса РФ</t>
    </r>
    <r>
      <rPr>
        <b/>
        <sz val="7"/>
        <rFont val="Times New Roman"/>
        <family val="1"/>
      </rPr>
      <t xml:space="preserve">) </t>
    </r>
  </si>
  <si>
    <r>
      <t xml:space="preserve">15% - дополнительный норматив </t>
    </r>
    <r>
      <rPr>
        <b/>
        <sz val="7"/>
        <rFont val="Times New Roman"/>
        <family val="1"/>
      </rPr>
      <t>(</t>
    </r>
    <r>
      <rPr>
        <sz val="7"/>
        <rFont val="Times New Roman"/>
        <family val="1"/>
      </rPr>
      <t>п.2 статьи 58 Бюджетного кодекса РФ</t>
    </r>
    <r>
      <rPr>
        <b/>
        <sz val="7"/>
        <rFont val="Times New Roman"/>
        <family val="1"/>
      </rPr>
      <t>)</t>
    </r>
  </si>
  <si>
    <r>
      <t xml:space="preserve">182 </t>
    </r>
    <r>
      <rPr>
        <b/>
        <sz val="7"/>
        <rFont val="Times New Roman"/>
        <family val="1"/>
      </rPr>
      <t>1 01 02010</t>
    </r>
    <r>
      <rPr>
        <sz val="7"/>
        <rFont val="Times New Roman"/>
        <family val="1"/>
      </rPr>
      <t xml:space="preserve"> 01 1000 110    (с 1 января 2012г)</t>
    </r>
  </si>
  <si>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</si>
  <si>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r>
      <t xml:space="preserve">000 </t>
    </r>
    <r>
      <rPr>
        <b/>
        <sz val="7"/>
        <rFont val="Times New Roman"/>
        <family val="1"/>
      </rPr>
      <t>1 01 02020</t>
    </r>
    <r>
      <rPr>
        <sz val="7"/>
        <rFont val="Times New Roman"/>
        <family val="1"/>
      </rPr>
      <t xml:space="preserve"> 01 0000 110         (с 1 января 2012г)</t>
    </r>
  </si>
  <si>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</si>
  <si>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r>
      <t xml:space="preserve">182 </t>
    </r>
    <r>
      <rPr>
        <b/>
        <sz val="7"/>
        <rFont val="Times New Roman"/>
        <family val="1"/>
      </rPr>
      <t>1 01 02030</t>
    </r>
    <r>
      <rPr>
        <sz val="7"/>
        <rFont val="Times New Roman"/>
        <family val="1"/>
      </rPr>
      <t xml:space="preserve"> 01 0000 110         (с 1 января 2012г)</t>
    </r>
  </si>
  <si>
    <t>Налог на доходы физических лиц с доходов,  полученных физическими лицами в соответствии со статьей 228 Налогового Кодекса Российской Федерации</t>
  </si>
  <si>
    <r>
      <t xml:space="preserve">182 </t>
    </r>
    <r>
      <rPr>
        <b/>
        <sz val="7"/>
        <rFont val="Times New Roman"/>
        <family val="1"/>
      </rPr>
      <t>1 01 02040</t>
    </r>
    <r>
      <rPr>
        <sz val="7"/>
        <rFont val="Times New Roman"/>
        <family val="1"/>
      </rPr>
      <t xml:space="preserve"> 01 1000 110 (с 1 января 2012г)</t>
    </r>
  </si>
  <si>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</si>
  <si>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r>
      <t xml:space="preserve">182 </t>
    </r>
    <r>
      <rPr>
        <b/>
        <sz val="7"/>
        <rFont val="Times New Roman"/>
        <family val="1"/>
      </rPr>
      <t>1 01 02010</t>
    </r>
    <r>
      <rPr>
        <sz val="7"/>
        <rFont val="Times New Roman"/>
        <family val="1"/>
      </rPr>
      <t xml:space="preserve"> 01 1000 110 переименован с 01.01.2012 </t>
    </r>
  </si>
  <si>
    <t>Налог на доходы физических лиц с доходов, полученных физическими лицами, являющимися налоговыми резидентами РФ в виде дивидентов от долевого участия в деятельности организаций</t>
  </si>
  <si>
    <r>
      <t xml:space="preserve">000 </t>
    </r>
    <r>
      <rPr>
        <b/>
        <sz val="7"/>
        <rFont val="Times New Roman"/>
        <family val="1"/>
      </rPr>
      <t>1 01 02020</t>
    </r>
    <r>
      <rPr>
        <sz val="7"/>
        <rFont val="Times New Roman"/>
        <family val="1"/>
      </rPr>
      <t xml:space="preserve"> 01 0000 110 переименован с 01.01.2012</t>
    </r>
  </si>
  <si>
    <t xml:space="preserve">Налог на доходы физ. лиц с доходов, облагаемых по налоговой ставке, установленной пунктом 1 статьи 224 НК РФ </t>
  </si>
  <si>
    <r>
      <t xml:space="preserve">182 </t>
    </r>
    <r>
      <rPr>
        <b/>
        <sz val="7"/>
        <rFont val="Times New Roman"/>
        <family val="1"/>
      </rPr>
      <t>1 01 02021</t>
    </r>
    <r>
      <rPr>
        <sz val="7"/>
        <rFont val="Times New Roman"/>
        <family val="1"/>
      </rPr>
      <t xml:space="preserve"> 01 0000 110 исключён с 01.01.2012 </t>
    </r>
  </si>
  <si>
    <t xml:space="preserve"> -налог на дох. физ лиц с доходов, облагаемых по налоговой ставке, установленной пунктом 1 статьи 224 Налогового Кодекса РФ, за исключением доходов, полученных физ. лицами,зарегистрированными в качестве индивидуальных предпринимателей, частных нотариусов и др. лиц, заним. част. практикой</t>
  </si>
  <si>
    <r>
      <t xml:space="preserve">182 </t>
    </r>
    <r>
      <rPr>
        <b/>
        <sz val="7"/>
        <rFont val="Times New Roman"/>
        <family val="1"/>
      </rPr>
      <t>1 01 02022</t>
    </r>
    <r>
      <rPr>
        <sz val="7"/>
        <rFont val="Times New Roman"/>
        <family val="1"/>
      </rPr>
      <t xml:space="preserve"> 01 0000 110 исключён с 01.01.2012 </t>
    </r>
  </si>
  <si>
    <t xml:space="preserve"> -налог на доходы физических лиц с доходов, облагаемых по налоговой ставке, установленной пунктом 1 статьи 224 Налогового Кодекса РФ,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</si>
  <si>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r>
      <t xml:space="preserve">182 </t>
    </r>
    <r>
      <rPr>
        <b/>
        <sz val="7"/>
        <rFont val="Times New Roman"/>
        <family val="1"/>
      </rPr>
      <t>1 01 02030</t>
    </r>
    <r>
      <rPr>
        <sz val="7"/>
        <rFont val="Times New Roman"/>
        <family val="1"/>
      </rPr>
      <t xml:space="preserve"> 01 0000 110 переименован с 01.01.2012</t>
    </r>
  </si>
  <si>
    <t>Налог на доходы физических лиц с доходов, полученных физическими лицами, не являющимися налоговыми резидентами РФ</t>
  </si>
  <si>
    <r>
      <t xml:space="preserve">182 </t>
    </r>
    <r>
      <rPr>
        <b/>
        <sz val="7"/>
        <rFont val="Times New Roman"/>
        <family val="1"/>
      </rPr>
      <t>1 01 02040</t>
    </r>
    <r>
      <rPr>
        <sz val="7"/>
        <rFont val="Times New Roman"/>
        <family val="1"/>
      </rPr>
      <t xml:space="preserve"> 01 1000 110 переименован с 01.01.2012</t>
    </r>
  </si>
  <si>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</si>
  <si>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r>
      <t xml:space="preserve">182 </t>
    </r>
    <r>
      <rPr>
        <b/>
        <sz val="7"/>
        <rFont val="Times New Roman"/>
        <family val="1"/>
      </rPr>
      <t>1 01 02070</t>
    </r>
    <r>
      <rPr>
        <sz val="7"/>
        <rFont val="Times New Roman"/>
        <family val="1"/>
      </rPr>
      <t xml:space="preserve"> 01 1000 110 исключён с 01.01.2012 </t>
    </r>
  </si>
  <si>
    <t>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</si>
  <si>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000 1 05 00000 00 0000 000</t>
  </si>
  <si>
    <t>Налоги на совокупный доход</t>
  </si>
  <si>
    <r>
      <t xml:space="preserve">182 </t>
    </r>
    <r>
      <rPr>
        <b/>
        <sz val="7"/>
        <rFont val="Times New Roman"/>
        <family val="1"/>
      </rPr>
      <t>1 05 02000</t>
    </r>
    <r>
      <rPr>
        <sz val="7"/>
        <rFont val="Times New Roman"/>
        <family val="1"/>
      </rPr>
      <t xml:space="preserve"> 02 0000 110</t>
    </r>
  </si>
  <si>
    <t>Единый налог на вмененный доход для отдельных видов деятельности</t>
  </si>
  <si>
    <r>
      <t>182</t>
    </r>
    <r>
      <rPr>
        <b/>
        <sz val="7"/>
        <rFont val="Times New Roman"/>
        <family val="1"/>
      </rPr>
      <t xml:space="preserve"> 1 05 02010</t>
    </r>
    <r>
      <rPr>
        <sz val="7"/>
        <rFont val="Times New Roman"/>
        <family val="1"/>
      </rPr>
      <t xml:space="preserve"> 02 0000 110</t>
    </r>
  </si>
  <si>
    <t xml:space="preserve"> - Единый налог на вмененный доход для отдельных видов деятельности</t>
  </si>
  <si>
    <r>
      <t>182</t>
    </r>
    <r>
      <rPr>
        <b/>
        <sz val="7"/>
        <rFont val="Times New Roman"/>
        <family val="1"/>
      </rPr>
      <t xml:space="preserve"> 1 05 02020</t>
    </r>
    <r>
      <rPr>
        <sz val="7"/>
        <rFont val="Times New Roman"/>
        <family val="1"/>
      </rPr>
      <t xml:space="preserve"> 02 0000 110</t>
    </r>
  </si>
  <si>
    <t xml:space="preserve"> - Единый налог на вмененный доход для отдельных видов деятельности (за налоговые периоды, истекшие до 1 января 2011 года)</t>
  </si>
  <si>
    <r>
      <t xml:space="preserve">182 </t>
    </r>
    <r>
      <rPr>
        <b/>
        <sz val="7"/>
        <rFont val="Times New Roman"/>
        <family val="1"/>
      </rPr>
      <t>1 05 03000</t>
    </r>
    <r>
      <rPr>
        <sz val="7"/>
        <rFont val="Times New Roman"/>
        <family val="1"/>
      </rPr>
      <t xml:space="preserve"> 01 0000 110</t>
    </r>
  </si>
  <si>
    <t>Единый сельскохозяйственный налог</t>
  </si>
  <si>
    <r>
      <t xml:space="preserve">182 </t>
    </r>
    <r>
      <rPr>
        <b/>
        <sz val="7"/>
        <rFont val="Times New Roman"/>
        <family val="1"/>
      </rPr>
      <t>1 05 03010</t>
    </r>
    <r>
      <rPr>
        <sz val="7"/>
        <rFont val="Times New Roman"/>
        <family val="1"/>
      </rPr>
      <t xml:space="preserve"> 01 0000 110</t>
    </r>
  </si>
  <si>
    <t xml:space="preserve"> - Единый сельскохозяйственный налог</t>
  </si>
  <si>
    <r>
      <t xml:space="preserve">182 </t>
    </r>
    <r>
      <rPr>
        <b/>
        <sz val="7"/>
        <rFont val="Times New Roman"/>
        <family val="1"/>
      </rPr>
      <t>1 05 03020</t>
    </r>
    <r>
      <rPr>
        <sz val="7"/>
        <rFont val="Times New Roman"/>
        <family val="1"/>
      </rPr>
      <t xml:space="preserve"> 01 0000 110</t>
    </r>
  </si>
  <si>
    <t xml:space="preserve"> - Единый сельскохозяйственный налог (за налоговые периоды, истекшие до 1 января 2011 года)</t>
  </si>
  <si>
    <t xml:space="preserve">000 1 06 00000 00 0000 000 </t>
  </si>
  <si>
    <t>Налоги на имущество</t>
  </si>
  <si>
    <r>
      <t xml:space="preserve">000 </t>
    </r>
    <r>
      <rPr>
        <b/>
        <sz val="7"/>
        <rFont val="Times New Roman"/>
        <family val="1"/>
      </rPr>
      <t>1 06 01000</t>
    </r>
    <r>
      <rPr>
        <sz val="7"/>
        <rFont val="Times New Roman"/>
        <family val="1"/>
      </rPr>
      <t xml:space="preserve"> 00 0000 110 </t>
    </r>
  </si>
  <si>
    <t>Налог на имущество физических лиц</t>
  </si>
  <si>
    <r>
      <t xml:space="preserve">182 </t>
    </r>
    <r>
      <rPr>
        <b/>
        <sz val="7"/>
        <rFont val="Times New Roman"/>
        <family val="1"/>
      </rPr>
      <t>1 06 01020</t>
    </r>
    <r>
      <rPr>
        <sz val="7"/>
        <rFont val="Times New Roman"/>
        <family val="1"/>
      </rPr>
      <t xml:space="preserve"> 04 0000 110 </t>
    </r>
  </si>
  <si>
    <t xml:space="preserve"> - налог на имущество физ-их лиц, взимаемый по ставкам, применяемым к объектам налогообложения, расположенным в границах городского округа</t>
  </si>
  <si>
    <r>
      <t xml:space="preserve">000 </t>
    </r>
    <r>
      <rPr>
        <b/>
        <sz val="7"/>
        <rFont val="Times New Roman"/>
        <family val="1"/>
      </rPr>
      <t>1 06 06000</t>
    </r>
    <r>
      <rPr>
        <sz val="7"/>
        <rFont val="Times New Roman"/>
        <family val="1"/>
      </rPr>
      <t xml:space="preserve"> 00 0000110</t>
    </r>
  </si>
  <si>
    <t>Земельный налог</t>
  </si>
  <si>
    <r>
      <t xml:space="preserve">000 </t>
    </r>
    <r>
      <rPr>
        <b/>
        <sz val="7"/>
        <rFont val="Times New Roman"/>
        <family val="1"/>
      </rPr>
      <t>1 06 06010</t>
    </r>
    <r>
      <rPr>
        <sz val="7"/>
        <rFont val="Times New Roman"/>
        <family val="1"/>
      </rPr>
      <t xml:space="preserve"> 00 0000110 </t>
    </r>
  </si>
  <si>
    <t>земельный налог, взимаемый по ставкам, установленным в соответствии с подп.1 п.1 с.394 НК РФ</t>
  </si>
  <si>
    <r>
      <t xml:space="preserve">182 </t>
    </r>
    <r>
      <rPr>
        <b/>
        <sz val="7"/>
        <rFont val="Times New Roman"/>
        <family val="1"/>
      </rPr>
      <t>1 06 06012</t>
    </r>
    <r>
      <rPr>
        <sz val="7"/>
        <rFont val="Times New Roman"/>
        <family val="1"/>
      </rPr>
      <t xml:space="preserve"> 04 0000110  </t>
    </r>
  </si>
  <si>
    <t xml:space="preserve"> - земельный налог, взимаемый по ставкам, установленным в соответствии с подп.1 п.1 с.394 НК РФ и применяемым к объектам налогообложения, расположенным в границах городских округов </t>
  </si>
  <si>
    <r>
      <t xml:space="preserve">000 </t>
    </r>
    <r>
      <rPr>
        <b/>
        <sz val="7"/>
        <rFont val="Times New Roman"/>
        <family val="1"/>
      </rPr>
      <t>1 06 06020</t>
    </r>
    <r>
      <rPr>
        <sz val="7"/>
        <rFont val="Times New Roman"/>
        <family val="1"/>
      </rPr>
      <t xml:space="preserve"> 00 0000110 </t>
    </r>
  </si>
  <si>
    <t>земельный налог, взимаемый по ставкам, установленным в соответствии подп.2 п.1 с.394 НК РФ</t>
  </si>
  <si>
    <r>
      <t xml:space="preserve">182 </t>
    </r>
    <r>
      <rPr>
        <b/>
        <sz val="7"/>
        <rFont val="Times New Roman"/>
        <family val="1"/>
      </rPr>
      <t>1 06 06022</t>
    </r>
    <r>
      <rPr>
        <sz val="7"/>
        <rFont val="Times New Roman"/>
        <family val="1"/>
      </rPr>
      <t xml:space="preserve"> 04 0000110  </t>
    </r>
  </si>
  <si>
    <t xml:space="preserve"> - земельный налог, взимаемый по  ставкам, установленным в соответствии с подп.2 п.1 с.394 НК РФ и применяемым к объектам налогообложения, расположенным в границах городских округов</t>
  </si>
  <si>
    <t xml:space="preserve">000 1 08 00000 00 0000 000 </t>
  </si>
  <si>
    <t>Государственная пошлина</t>
  </si>
  <si>
    <r>
      <t xml:space="preserve">000 </t>
    </r>
    <r>
      <rPr>
        <b/>
        <sz val="7"/>
        <rFont val="Times New Roman"/>
        <family val="1"/>
      </rPr>
      <t>1 08 03000</t>
    </r>
    <r>
      <rPr>
        <sz val="7"/>
        <rFont val="Times New Roman"/>
        <family val="1"/>
      </rPr>
      <t xml:space="preserve"> 01 0000 110 </t>
    </r>
  </si>
  <si>
    <t xml:space="preserve">Государственная пошлина по делам, рассматриваемым в судах общей юрисдикции, мировыми судьями </t>
  </si>
  <si>
    <r>
      <t xml:space="preserve">182 </t>
    </r>
    <r>
      <rPr>
        <b/>
        <sz val="7"/>
        <rFont val="Times New Roman"/>
        <family val="1"/>
      </rPr>
      <t>1 08 03010 01</t>
    </r>
    <r>
      <rPr>
        <sz val="7"/>
        <rFont val="Times New Roman"/>
        <family val="1"/>
      </rPr>
      <t xml:space="preserve"> 0000 110 </t>
    </r>
  </si>
  <si>
    <t xml:space="preserve"> - государственная пошлина по делам, рассмат-риваемым в судах общей юрисдикции, мировыми судьями (за исключением Верховного Суда РФ)</t>
  </si>
  <si>
    <r>
      <t xml:space="preserve">000 </t>
    </r>
    <r>
      <rPr>
        <b/>
        <sz val="7"/>
        <rFont val="Times New Roman"/>
        <family val="1"/>
      </rPr>
      <t>1 08 07000</t>
    </r>
    <r>
      <rPr>
        <sz val="7"/>
        <rFont val="Times New Roman"/>
        <family val="1"/>
      </rPr>
      <t xml:space="preserve"> 01 0000 110 </t>
    </r>
  </si>
  <si>
    <t>Государственная пошлина за гос. регистрацию, а также за совершение прочих юридически значимых действий</t>
  </si>
  <si>
    <r>
      <t xml:space="preserve">000 </t>
    </r>
    <r>
      <rPr>
        <b/>
        <sz val="7"/>
        <rFont val="Times New Roman"/>
        <family val="1"/>
      </rPr>
      <t>1 08 07140</t>
    </r>
    <r>
      <rPr>
        <sz val="7"/>
        <rFont val="Times New Roman"/>
        <family val="1"/>
      </rPr>
      <t xml:space="preserve"> 01 0000110 </t>
    </r>
  </si>
  <si>
    <t xml:space="preserve"> -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</si>
  <si>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r>
      <t xml:space="preserve">012 </t>
    </r>
    <r>
      <rPr>
        <b/>
        <sz val="7"/>
        <rFont val="Times New Roman"/>
        <family val="1"/>
      </rPr>
      <t>1 08 07142</t>
    </r>
    <r>
      <rPr>
        <sz val="7"/>
        <rFont val="Times New Roman"/>
        <family val="1"/>
      </rPr>
      <t xml:space="preserve"> 01 0000110 </t>
    </r>
  </si>
  <si>
    <t xml:space="preserve"> - 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 регистрации тракторов, самоходных и иных машин, за выдачу удостоверений тракториста- машиниста (тракториста)</t>
  </si>
  <si>
    <r>
      <t xml:space="preserve">Итого: </t>
    </r>
    <r>
      <rPr>
        <b/>
        <i/>
        <sz val="10"/>
        <rFont val="Times New Roman"/>
        <family val="1"/>
      </rPr>
      <t>налоговые</t>
    </r>
    <r>
      <rPr>
        <b/>
        <sz val="10"/>
        <rFont val="Times New Roman"/>
        <family val="1"/>
      </rPr>
      <t xml:space="preserve"> доходы </t>
    </r>
  </si>
  <si>
    <r>
      <t>Удельный вес (</t>
    </r>
    <r>
      <rPr>
        <sz val="7"/>
        <rFont val="Arial Cyr"/>
        <family val="2"/>
      </rPr>
      <t>в общем объёме доходов</t>
    </r>
    <r>
      <rPr>
        <sz val="8"/>
        <rFont val="Arial Cyr"/>
        <family val="2"/>
      </rPr>
      <t>)</t>
    </r>
  </si>
  <si>
    <r>
      <t>Удельный вес(</t>
    </r>
    <r>
      <rPr>
        <sz val="7"/>
        <rFont val="Arial Cyr"/>
        <family val="2"/>
      </rPr>
      <t>в объёме собственных доходов</t>
    </r>
    <r>
      <rPr>
        <sz val="8"/>
        <rFont val="Arial Cyr"/>
        <family val="2"/>
      </rPr>
      <t>)</t>
    </r>
  </si>
  <si>
    <r>
      <t xml:space="preserve">000 </t>
    </r>
    <r>
      <rPr>
        <b/>
        <sz val="7"/>
        <rFont val="Times New Roman"/>
        <family val="1"/>
      </rPr>
      <t>1 11 00000</t>
    </r>
    <r>
      <rPr>
        <sz val="7"/>
        <rFont val="Times New Roman"/>
        <family val="1"/>
      </rPr>
      <t xml:space="preserve"> 00 0000 000</t>
    </r>
  </si>
  <si>
    <t>Доходы от использования имущества, находящ. в гос. и муниципальной собственности</t>
  </si>
  <si>
    <r>
      <t xml:space="preserve">000 </t>
    </r>
    <r>
      <rPr>
        <b/>
        <sz val="7"/>
        <rFont val="Times New Roman"/>
        <family val="1"/>
      </rPr>
      <t>1 11 05000</t>
    </r>
    <r>
      <rPr>
        <sz val="7"/>
        <rFont val="Times New Roman"/>
        <family val="1"/>
      </rPr>
      <t xml:space="preserve"> 00 0000 120   </t>
    </r>
  </si>
  <si>
    <t>Доходы, получаемые в виде арендной либо иной платы за передачу в возмездное пользование гос. и муниц.имущества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</si>
  <si>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Арендная плата за земли (свод)</t>
  </si>
  <si>
    <r>
      <t xml:space="preserve">000 </t>
    </r>
    <r>
      <rPr>
        <b/>
        <sz val="7"/>
        <rFont val="Times New Roman"/>
        <family val="1"/>
      </rPr>
      <t>1 11 05010</t>
    </r>
    <r>
      <rPr>
        <sz val="7"/>
        <rFont val="Times New Roman"/>
        <family val="1"/>
      </rPr>
      <t xml:space="preserve"> 00 0000 120 </t>
    </r>
  </si>
  <si>
    <t>Доходы, получаемые в виде арендной платы за зем-ные участки, гос. собст-сть на которые не разграничена, а также ср-ва от продажи права на заключ-ие договоров аренды указанных земельных участков</t>
  </si>
  <si>
    <r>
      <t xml:space="preserve">892 </t>
    </r>
    <r>
      <rPr>
        <b/>
        <sz val="7"/>
        <rFont val="Times New Roman"/>
        <family val="1"/>
      </rPr>
      <t>1 11 05010</t>
    </r>
    <r>
      <rPr>
        <sz val="7"/>
        <rFont val="Times New Roman"/>
        <family val="1"/>
      </rPr>
      <t xml:space="preserve"> 04 0000 120 </t>
    </r>
  </si>
  <si>
    <t xml:space="preserve"> - доходы, получаемые в виде арендной платы за земельные участки, гос.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</si>
  <si>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r>
      <t xml:space="preserve">892 </t>
    </r>
    <r>
      <rPr>
        <b/>
        <sz val="7"/>
        <rFont val="Times New Roman"/>
        <family val="1"/>
      </rPr>
      <t>1 11 05012</t>
    </r>
    <r>
      <rPr>
        <sz val="7"/>
        <rFont val="Times New Roman"/>
        <family val="1"/>
      </rPr>
      <t xml:space="preserve"> 04 0000 120 </t>
    </r>
  </si>
  <si>
    <r>
      <t xml:space="preserve">000 </t>
    </r>
    <r>
      <rPr>
        <b/>
        <sz val="7"/>
        <rFont val="Times New Roman"/>
        <family val="1"/>
      </rPr>
      <t>1 11 05020</t>
    </r>
    <r>
      <rPr>
        <sz val="7"/>
        <rFont val="Times New Roman"/>
        <family val="1"/>
      </rPr>
      <t xml:space="preserve"> 00 0000 120</t>
    </r>
  </si>
  <si>
    <t>Доходы, получаемые в виде арендной платы за земли после разграничения гос. соб-ти на землю, а также средства от продажи права на заключ. договоров аренды указанных земельных участков (за исключением земельных участков бюдж. и автон.учреждений)</t>
  </si>
  <si>
    <r>
      <t xml:space="preserve">892 </t>
    </r>
    <r>
      <rPr>
        <b/>
        <sz val="7"/>
        <rFont val="Times New Roman"/>
        <family val="1"/>
      </rPr>
      <t>1 11 05024</t>
    </r>
    <r>
      <rPr>
        <sz val="7"/>
        <rFont val="Times New Roman"/>
        <family val="1"/>
      </rPr>
      <t xml:space="preserve"> 04 0000 120</t>
    </r>
  </si>
  <si>
    <t xml:space="preserve"> - доходы, получаемые в виде арендной платы, а также средства от продажи права на заключ. договоров аренды за земли, находящиеся в собст-сти городских округов (за исключением земельных участков муниц. бюджетных и автономных учреждений)</t>
  </si>
  <si>
    <r>
      <t xml:space="preserve">000 </t>
    </r>
    <r>
      <rPr>
        <b/>
        <sz val="7"/>
        <rFont val="Times New Roman"/>
        <family val="1"/>
      </rPr>
      <t>1 11 05030</t>
    </r>
    <r>
      <rPr>
        <sz val="7"/>
        <rFont val="Times New Roman"/>
        <family val="1"/>
      </rPr>
      <t xml:space="preserve"> 00 0000 120   </t>
    </r>
  </si>
  <si>
    <t>Доходы от сдачи в аренду имущества, находящегося в оперативном управлении органов гос. власти, органов местного самоуправления, гос.внебюдж.фондов и созданных ими учрежд. (за исключ имущ-ва бюджетных и автономных учрежд.)</t>
  </si>
  <si>
    <r>
      <t xml:space="preserve">892 </t>
    </r>
    <r>
      <rPr>
        <b/>
        <sz val="7"/>
        <rFont val="Times New Roman"/>
        <family val="1"/>
      </rPr>
      <t>1 11 05034</t>
    </r>
    <r>
      <rPr>
        <sz val="7"/>
        <rFont val="Times New Roman"/>
        <family val="1"/>
      </rPr>
      <t xml:space="preserve"> 04 0002 120   </t>
    </r>
  </si>
  <si>
    <t xml:space="preserve"> - доходы от сдачи в аренду имущества, находящегося в оперативном управлении органов управления гор. округов и созданных ими учреждений (за исключ. имущ-ва муниц. бюджетных и автономных учрежд.)</t>
  </si>
  <si>
    <r>
      <t xml:space="preserve">892 </t>
    </r>
    <r>
      <rPr>
        <b/>
        <sz val="7"/>
        <rFont val="Times New Roman"/>
        <family val="1"/>
      </rPr>
      <t>1 11 05034</t>
    </r>
    <r>
      <rPr>
        <sz val="7"/>
        <rFont val="Times New Roman"/>
        <family val="1"/>
      </rPr>
      <t xml:space="preserve"> 04 0003 120   </t>
    </r>
  </si>
  <si>
    <r>
      <t xml:space="preserve">000 </t>
    </r>
    <r>
      <rPr>
        <b/>
        <sz val="7"/>
        <rFont val="Times New Roman"/>
        <family val="1"/>
      </rPr>
      <t>1 11 07000</t>
    </r>
    <r>
      <rPr>
        <sz val="7"/>
        <rFont val="Times New Roman"/>
        <family val="1"/>
      </rPr>
      <t xml:space="preserve"> 00 0000 120   </t>
    </r>
  </si>
  <si>
    <t>Платежи от государственных и муниципальных унитарных предприятий</t>
  </si>
  <si>
    <r>
      <t xml:space="preserve">000 </t>
    </r>
    <r>
      <rPr>
        <b/>
        <sz val="7"/>
        <rFont val="Times New Roman"/>
        <family val="1"/>
      </rPr>
      <t>1 11 07010</t>
    </r>
    <r>
      <rPr>
        <sz val="7"/>
        <rFont val="Times New Roman"/>
        <family val="1"/>
      </rPr>
      <t xml:space="preserve"> 00 0000 120   </t>
    </r>
  </si>
  <si>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</si>
  <si>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r>
      <t xml:space="preserve">892 </t>
    </r>
    <r>
      <rPr>
        <b/>
        <sz val="7"/>
        <rFont val="Times New Roman"/>
        <family val="1"/>
      </rPr>
      <t>1 11 07014</t>
    </r>
    <r>
      <rPr>
        <sz val="7"/>
        <rFont val="Times New Roman"/>
        <family val="1"/>
      </rPr>
      <t xml:space="preserve"> 04 0000 120   </t>
    </r>
  </si>
  <si>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гор.округами </t>
  </si>
  <si>
    <r>
      <t xml:space="preserve">000 </t>
    </r>
    <r>
      <rPr>
        <b/>
        <sz val="7"/>
        <rFont val="Times New Roman"/>
        <family val="1"/>
      </rPr>
      <t>1 12 00000</t>
    </r>
    <r>
      <rPr>
        <sz val="7"/>
        <rFont val="Times New Roman"/>
        <family val="1"/>
      </rPr>
      <t xml:space="preserve"> 00 0000 000 </t>
    </r>
  </si>
  <si>
    <t>Платежи при пользовании природными ресурсами</t>
  </si>
  <si>
    <r>
      <t xml:space="preserve">000 </t>
    </r>
    <r>
      <rPr>
        <b/>
        <sz val="7"/>
        <rFont val="Times New Roman"/>
        <family val="1"/>
      </rPr>
      <t>1 12 01000</t>
    </r>
    <r>
      <rPr>
        <sz val="7"/>
        <rFont val="Times New Roman"/>
        <family val="1"/>
      </rPr>
      <t xml:space="preserve"> 01 0000 120 </t>
    </r>
  </si>
  <si>
    <t>Плата за негативное воздействие на окружающую среду</t>
  </si>
  <si>
    <r>
      <t xml:space="preserve">000 </t>
    </r>
    <r>
      <rPr>
        <b/>
        <sz val="7"/>
        <rFont val="Times New Roman"/>
        <family val="1"/>
      </rPr>
      <t>1 12 01010</t>
    </r>
    <r>
      <rPr>
        <sz val="7"/>
        <rFont val="Times New Roman"/>
        <family val="1"/>
      </rPr>
      <t xml:space="preserve"> 01 0000 120</t>
    </r>
  </si>
  <si>
    <t xml:space="preserve"> - плата за выбросы загрязняющих веществ в атмосферный воздух стационарными объектами</t>
  </si>
  <si>
    <r>
      <t xml:space="preserve">000 </t>
    </r>
    <r>
      <rPr>
        <b/>
        <sz val="7"/>
        <rFont val="Times New Roman"/>
        <family val="1"/>
      </rPr>
      <t>1 12 01020</t>
    </r>
    <r>
      <rPr>
        <sz val="7"/>
        <rFont val="Times New Roman"/>
        <family val="1"/>
      </rPr>
      <t xml:space="preserve"> 01 0000 120</t>
    </r>
  </si>
  <si>
    <t xml:space="preserve"> - плата за выбросы загрязняющих веществ в атмосферный воздух передвижными объектами</t>
  </si>
  <si>
    <r>
      <t xml:space="preserve">000 </t>
    </r>
    <r>
      <rPr>
        <b/>
        <sz val="7"/>
        <rFont val="Times New Roman"/>
        <family val="1"/>
      </rPr>
      <t>1 12 01030</t>
    </r>
    <r>
      <rPr>
        <sz val="7"/>
        <rFont val="Times New Roman"/>
        <family val="1"/>
      </rPr>
      <t xml:space="preserve"> 01 0000 120</t>
    </r>
  </si>
  <si>
    <t xml:space="preserve"> - плата за сбросы загрязняющих веществ в водные объекты</t>
  </si>
  <si>
    <r>
      <t xml:space="preserve">000 </t>
    </r>
    <r>
      <rPr>
        <b/>
        <sz val="7"/>
        <rFont val="Times New Roman"/>
        <family val="1"/>
      </rPr>
      <t>1 12 01040</t>
    </r>
    <r>
      <rPr>
        <sz val="7"/>
        <rFont val="Times New Roman"/>
        <family val="1"/>
      </rPr>
      <t xml:space="preserve"> 01 0000 120</t>
    </r>
  </si>
  <si>
    <t xml:space="preserve"> - плата за размещение отходов производства и потребления</t>
  </si>
  <si>
    <r>
      <t xml:space="preserve">000 </t>
    </r>
    <r>
      <rPr>
        <b/>
        <sz val="7"/>
        <rFont val="Times New Roman"/>
        <family val="1"/>
      </rPr>
      <t>1 13 00000</t>
    </r>
    <r>
      <rPr>
        <sz val="7"/>
        <rFont val="Times New Roman"/>
        <family val="1"/>
      </rPr>
      <t xml:space="preserve"> 00 0000 000 </t>
    </r>
  </si>
  <si>
    <t>Доходы от оказания платных услуг и компенсации затрат государства</t>
  </si>
  <si>
    <r>
      <t xml:space="preserve">000 </t>
    </r>
    <r>
      <rPr>
        <b/>
        <sz val="7"/>
        <rFont val="Times New Roman"/>
        <family val="1"/>
      </rPr>
      <t>1 13 02000</t>
    </r>
    <r>
      <rPr>
        <sz val="7"/>
        <rFont val="Times New Roman"/>
        <family val="1"/>
      </rPr>
      <t xml:space="preserve"> 00 0000 130 </t>
    </r>
  </si>
  <si>
    <t>Доходы от компенсации затрат государства</t>
  </si>
  <si>
    <r>
      <t xml:space="preserve">000 </t>
    </r>
    <r>
      <rPr>
        <b/>
        <sz val="7"/>
        <rFont val="Times New Roman"/>
        <family val="1"/>
      </rPr>
      <t>1 13 02990</t>
    </r>
    <r>
      <rPr>
        <sz val="7"/>
        <rFont val="Times New Roman"/>
        <family val="1"/>
      </rPr>
      <t xml:space="preserve"> 04 0000 130 </t>
    </r>
  </si>
  <si>
    <t>Прочие доходы от компенсации затрат государства</t>
  </si>
  <si>
    <r>
      <t xml:space="preserve">892 </t>
    </r>
    <r>
      <rPr>
        <b/>
        <sz val="7"/>
        <rFont val="Times New Roman"/>
        <family val="1"/>
      </rPr>
      <t>1 13 02994</t>
    </r>
    <r>
      <rPr>
        <sz val="7"/>
        <rFont val="Times New Roman"/>
        <family val="1"/>
      </rPr>
      <t xml:space="preserve"> 04 0000 130 </t>
    </r>
  </si>
  <si>
    <t xml:space="preserve"> - прочие доходы от  компенсации затрат бюджетов городских округов</t>
  </si>
  <si>
    <r>
      <t xml:space="preserve">000 </t>
    </r>
    <r>
      <rPr>
        <b/>
        <sz val="7"/>
        <rFont val="Times New Roman"/>
        <family val="1"/>
      </rPr>
      <t>1 14 00000</t>
    </r>
    <r>
      <rPr>
        <sz val="7"/>
        <rFont val="Times New Roman"/>
        <family val="1"/>
      </rPr>
      <t xml:space="preserve"> 00 0000 000 </t>
    </r>
  </si>
  <si>
    <t>Доходы от продажи материальных и нематериальных активов</t>
  </si>
  <si>
    <r>
      <t xml:space="preserve">000 </t>
    </r>
    <r>
      <rPr>
        <b/>
        <sz val="7"/>
        <rFont val="Times New Roman"/>
        <family val="1"/>
      </rPr>
      <t>1 14 01000</t>
    </r>
    <r>
      <rPr>
        <sz val="7"/>
        <rFont val="Times New Roman"/>
        <family val="1"/>
      </rPr>
      <t xml:space="preserve"> 00 0000 410 </t>
    </r>
  </si>
  <si>
    <t>Доходы от продажи квартир</t>
  </si>
  <si>
    <r>
      <t xml:space="preserve">892 </t>
    </r>
    <r>
      <rPr>
        <b/>
        <sz val="7"/>
        <rFont val="Times New Roman"/>
        <family val="1"/>
      </rPr>
      <t xml:space="preserve">1 14 01040 </t>
    </r>
    <r>
      <rPr>
        <sz val="7"/>
        <rFont val="Times New Roman"/>
        <family val="1"/>
      </rPr>
      <t xml:space="preserve">04 0000 410 </t>
    </r>
  </si>
  <si>
    <t xml:space="preserve"> - доходы от продажи квартир, находящихся в собственности городских округов</t>
  </si>
  <si>
    <r>
      <t xml:space="preserve">000 </t>
    </r>
    <r>
      <rPr>
        <b/>
        <sz val="7"/>
        <rFont val="Times New Roman"/>
        <family val="1"/>
      </rPr>
      <t>1 14 02000</t>
    </r>
    <r>
      <rPr>
        <sz val="7"/>
        <rFont val="Times New Roman"/>
        <family val="1"/>
      </rPr>
      <t xml:space="preserve"> 00 0000 000 </t>
    </r>
  </si>
  <si>
    <r>
      <t xml:space="preserve">Доходы </t>
    </r>
    <r>
      <rPr>
        <b/>
        <sz val="8"/>
        <rFont val="Times New Roman"/>
        <family val="1"/>
      </rPr>
      <t>от реализации имущества</t>
    </r>
    <r>
      <rPr>
        <sz val="8"/>
        <rFont val="Times New Roman"/>
        <family val="1"/>
      </rPr>
      <t>, находящегося в гос.и муниц.соб-ти  (за исключ.имущ-ва бюдж. и автон-ых учреждений, а также имущ-ва гос.и мун. унитарных предприятий, в том числе казенных)</t>
    </r>
  </si>
  <si>
    <r>
      <t xml:space="preserve">000 </t>
    </r>
    <r>
      <rPr>
        <b/>
        <sz val="7"/>
        <rFont val="Times New Roman"/>
        <family val="1"/>
      </rPr>
      <t>1 14 02030</t>
    </r>
    <r>
      <rPr>
        <sz val="7"/>
        <rFont val="Times New Roman"/>
        <family val="1"/>
      </rPr>
      <t xml:space="preserve"> 04 0000 410  исключён с 01.01.2012 </t>
    </r>
  </si>
  <si>
    <t>Доходы от реализации имущества, наход-ся в соб-ти городских округов ( за исключением имущества мун.автономных учрежд., а также имущества мун. унитарных предприятий, в том числе казенных) в части реализации осн.ср-в по указанному им-ву</t>
  </si>
  <si>
    <r>
      <t xml:space="preserve">000 </t>
    </r>
    <r>
      <rPr>
        <b/>
        <sz val="7"/>
        <rFont val="Times New Roman"/>
        <family val="1"/>
      </rPr>
      <t>1 14 02032</t>
    </r>
    <r>
      <rPr>
        <sz val="7"/>
        <rFont val="Times New Roman"/>
        <family val="1"/>
      </rPr>
      <t xml:space="preserve"> 04 0000 410 исключён с 01.01.2012  </t>
    </r>
  </si>
  <si>
    <t xml:space="preserve">  - 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мун.автономных учреждений), в части реализации  основных  средств  по указан.имуществу</t>
  </si>
  <si>
    <r>
      <t xml:space="preserve">892 </t>
    </r>
    <r>
      <rPr>
        <b/>
        <sz val="7"/>
        <rFont val="Times New Roman"/>
        <family val="1"/>
      </rPr>
      <t>1 14 02033</t>
    </r>
    <r>
      <rPr>
        <sz val="7"/>
        <rFont val="Times New Roman"/>
        <family val="1"/>
      </rPr>
      <t xml:space="preserve"> 04 0000 410 исклёчён с 01.01.2012  </t>
    </r>
  </si>
  <si>
    <t xml:space="preserve">  - доходы от реализации иного имущества имущества, находящегося в  собственности городских округов (за исключ.имущ-ва автон-ых учреждений, а также имущ-ва гос.и мун. унитарных предприятий, в том числе казенных), в части реализации  основных  средств  по указанному имуществу</t>
  </si>
  <si>
    <r>
      <t xml:space="preserve">000 </t>
    </r>
    <r>
      <rPr>
        <b/>
        <sz val="7"/>
        <rFont val="Times New Roman"/>
        <family val="1"/>
      </rPr>
      <t>1 14 02040</t>
    </r>
    <r>
      <rPr>
        <sz val="7"/>
        <rFont val="Times New Roman"/>
        <family val="1"/>
      </rPr>
      <t xml:space="preserve"> 04 0000 410</t>
    </r>
  </si>
  <si>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</si>
  <si>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892 </t>
    </r>
    <r>
      <rPr>
        <b/>
        <sz val="7"/>
        <rFont val="Times New Roman"/>
        <family val="1"/>
      </rPr>
      <t>1 14 02043</t>
    </r>
    <r>
      <rPr>
        <sz val="7"/>
        <rFont val="Times New Roman"/>
        <family val="1"/>
      </rPr>
      <t xml:space="preserve"> 04 0000 410</t>
    </r>
  </si>
  <si>
    <t xml:space="preserve"> - 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</si>
  <si>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r>
      <t xml:space="preserve">000 </t>
    </r>
    <r>
      <rPr>
        <b/>
        <sz val="7"/>
        <rFont val="Times New Roman"/>
        <family val="1"/>
      </rPr>
      <t>1 14 06000</t>
    </r>
    <r>
      <rPr>
        <sz val="7"/>
        <rFont val="Times New Roman"/>
        <family val="1"/>
      </rPr>
      <t xml:space="preserve"> 00 0000 430</t>
    </r>
  </si>
  <si>
    <r>
      <t xml:space="preserve">Доходы </t>
    </r>
    <r>
      <rPr>
        <b/>
        <sz val="8"/>
        <rFont val="Times New Roman"/>
        <family val="1"/>
      </rPr>
      <t>от продажи земельных участков</t>
    </r>
    <r>
      <rPr>
        <sz val="8"/>
        <rFont val="Times New Roman"/>
        <family val="1"/>
      </rPr>
      <t>, нах-ся в гос. и мун. соб-ти (за исключ.зем.участков  бюдж. и автон.учреждений)</t>
    </r>
  </si>
  <si>
    <r>
      <t xml:space="preserve">000 </t>
    </r>
    <r>
      <rPr>
        <b/>
        <sz val="7"/>
        <rFont val="Times New Roman"/>
        <family val="1"/>
      </rPr>
      <t>1 14 06010</t>
    </r>
    <r>
      <rPr>
        <sz val="7"/>
        <rFont val="Times New Roman"/>
        <family val="1"/>
      </rPr>
      <t xml:space="preserve"> 00 0000</t>
    </r>
    <r>
      <rPr>
        <b/>
        <sz val="7"/>
        <rFont val="Times New Roman"/>
        <family val="1"/>
      </rPr>
      <t xml:space="preserve"> </t>
    </r>
    <r>
      <rPr>
        <sz val="7"/>
        <rFont val="Times New Roman"/>
        <family val="1"/>
      </rPr>
      <t>430</t>
    </r>
  </si>
  <si>
    <t>Доходы от продажи земельных участков, государственная собственность на которые не разграничена</t>
  </si>
  <si>
    <r>
      <t xml:space="preserve"> </t>
    </r>
    <r>
      <rPr>
        <sz val="7"/>
        <rFont val="Times New Roman"/>
        <family val="1"/>
      </rPr>
      <t xml:space="preserve">892 </t>
    </r>
    <r>
      <rPr>
        <b/>
        <sz val="7"/>
        <rFont val="Times New Roman"/>
        <family val="1"/>
      </rPr>
      <t>1 14 06012</t>
    </r>
    <r>
      <rPr>
        <sz val="7"/>
        <rFont val="Times New Roman"/>
        <family val="1"/>
      </rPr>
      <t xml:space="preserve"> 04 0000 430</t>
    </r>
  </si>
  <si>
    <t>- доходы от продажи земельных участков, гос.собственность на которые не разграничена и которые расположены в границах городского округа</t>
  </si>
  <si>
    <r>
      <t xml:space="preserve">000 </t>
    </r>
    <r>
      <rPr>
        <b/>
        <sz val="7"/>
        <rFont val="Times New Roman"/>
        <family val="1"/>
      </rPr>
      <t>1 14 06020</t>
    </r>
    <r>
      <rPr>
        <sz val="7"/>
        <rFont val="Times New Roman"/>
        <family val="1"/>
      </rPr>
      <t xml:space="preserve"> 00 0000 430</t>
    </r>
  </si>
  <si>
    <t>Доходы от продажи земельных участков, гос.соб-ть на которые разграничена (за исключением зем.участков бюдж. и  автон. учреждений)</t>
  </si>
  <si>
    <r>
      <t xml:space="preserve">892 </t>
    </r>
    <r>
      <rPr>
        <b/>
        <sz val="7"/>
        <rFont val="Times New Roman"/>
        <family val="1"/>
      </rPr>
      <t>1 14 06024</t>
    </r>
    <r>
      <rPr>
        <sz val="7"/>
        <rFont val="Times New Roman"/>
        <family val="1"/>
      </rPr>
      <t xml:space="preserve"> 04 0000 430</t>
    </r>
  </si>
  <si>
    <t>- доходы от продажи земельных участков, нах.в соб-ти гор.окр. (за исключением земельных участков мун. бюдж. и автономных учреждений)</t>
  </si>
  <si>
    <r>
      <t xml:space="preserve">000 </t>
    </r>
    <r>
      <rPr>
        <b/>
        <sz val="7"/>
        <rFont val="Times New Roman"/>
        <family val="1"/>
      </rPr>
      <t>1 15 00000</t>
    </r>
    <r>
      <rPr>
        <sz val="7"/>
        <rFont val="Times New Roman"/>
        <family val="1"/>
      </rPr>
      <t xml:space="preserve"> 00 0000 000 </t>
    </r>
  </si>
  <si>
    <t>Административные платежи и сборы</t>
  </si>
  <si>
    <r>
      <t xml:space="preserve">000 </t>
    </r>
    <r>
      <rPr>
        <b/>
        <sz val="7"/>
        <rFont val="Times New Roman"/>
        <family val="1"/>
      </rPr>
      <t>1 15 02000</t>
    </r>
    <r>
      <rPr>
        <sz val="7"/>
        <rFont val="Times New Roman"/>
        <family val="1"/>
      </rPr>
      <t xml:space="preserve"> 00 0000 140 </t>
    </r>
  </si>
  <si>
    <t>Платежи, взимаемые государственными и муниципальными органами (организациями), за выполнение определенных функций</t>
  </si>
  <si>
    <r>
      <t xml:space="preserve">000 </t>
    </r>
    <r>
      <rPr>
        <b/>
        <sz val="7"/>
        <rFont val="Times New Roman"/>
        <family val="1"/>
      </rPr>
      <t>1 15 02040</t>
    </r>
    <r>
      <rPr>
        <sz val="7"/>
        <rFont val="Times New Roman"/>
        <family val="1"/>
      </rPr>
      <t xml:space="preserve"> 04 0000 140 </t>
    </r>
  </si>
  <si>
    <t xml:space="preserve"> - платежи,  взимаемые органами управления (организациями)  городских округов, за выполнение определенных функций</t>
  </si>
  <si>
    <r>
      <t xml:space="preserve">000 </t>
    </r>
    <r>
      <rPr>
        <b/>
        <sz val="7"/>
        <rFont val="Times New Roman"/>
        <family val="1"/>
      </rPr>
      <t>1 16 00000</t>
    </r>
    <r>
      <rPr>
        <sz val="7"/>
        <rFont val="Times New Roman"/>
        <family val="1"/>
      </rPr>
      <t xml:space="preserve"> 00 0000 000 </t>
    </r>
  </si>
  <si>
    <t>Штрафы, санкции, возмещение ущерба</t>
  </si>
  <si>
    <r>
      <t xml:space="preserve">000 </t>
    </r>
    <r>
      <rPr>
        <b/>
        <sz val="7"/>
        <rFont val="Times New Roman"/>
        <family val="1"/>
      </rPr>
      <t>1 16 03000</t>
    </r>
    <r>
      <rPr>
        <sz val="7"/>
        <rFont val="Times New Roman"/>
        <family val="1"/>
      </rPr>
      <t xml:space="preserve"> 00 0000 140</t>
    </r>
  </si>
  <si>
    <t>Денежные взыскания (штрафы) за нарушение законодательства о налогах и сборах</t>
  </si>
  <si>
    <r>
      <t xml:space="preserve">182 </t>
    </r>
    <r>
      <rPr>
        <b/>
        <sz val="7"/>
        <rFont val="Times New Roman"/>
        <family val="1"/>
      </rPr>
      <t>1 16 03010</t>
    </r>
    <r>
      <rPr>
        <sz val="7"/>
        <rFont val="Times New Roman"/>
        <family val="1"/>
      </rPr>
      <t xml:space="preserve"> 01 0000 140</t>
    </r>
  </si>
  <si>
    <t xml:space="preserve"> - 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НК РФ, а также штрафы, взыскание которых осуществляется на основании ранее действовавшей статьи 117 НК РФ</t>
  </si>
  <si>
    <r>
      <t xml:space="preserve">182 </t>
    </r>
    <r>
      <rPr>
        <b/>
        <sz val="7"/>
        <rFont val="Times New Roman"/>
        <family val="1"/>
      </rPr>
      <t>1 16 03030</t>
    </r>
    <r>
      <rPr>
        <sz val="7"/>
        <rFont val="Times New Roman"/>
        <family val="1"/>
      </rPr>
      <t xml:space="preserve"> 01 0000 140 </t>
    </r>
  </si>
  <si>
    <t xml:space="preserve"> -денежные взыскания (штрафы) за административные правонарушения в области налогов и сборов, предусмотренные Кодексом РФ об административных правонарушениях</t>
  </si>
  <si>
    <r>
      <t xml:space="preserve">182 </t>
    </r>
    <r>
      <rPr>
        <b/>
        <sz val="7"/>
        <rFont val="Times New Roman"/>
        <family val="1"/>
      </rPr>
      <t>1 16 06000</t>
    </r>
    <r>
      <rPr>
        <sz val="7"/>
        <rFont val="Times New Roman"/>
        <family val="1"/>
      </rPr>
      <t xml:space="preserve"> 01 0000 140</t>
    </r>
  </si>
  <si>
    <t xml:space="preserve">Денежные взыскания (штрафы) за нарушение зак-ва о применении контрольно-кассовой техники при осуществлении наличных денежных расчетов и (или) расчетов с использованием платежных карт </t>
  </si>
  <si>
    <r>
      <t xml:space="preserve">000 </t>
    </r>
    <r>
      <rPr>
        <b/>
        <sz val="7"/>
        <rFont val="Times New Roman"/>
        <family val="1"/>
      </rPr>
      <t>1 16 08000</t>
    </r>
    <r>
      <rPr>
        <sz val="7"/>
        <rFont val="Times New Roman"/>
        <family val="1"/>
      </rPr>
      <t xml:space="preserve"> 01 0000 140</t>
    </r>
  </si>
  <si>
    <t>Денежные взыскания (штрафы) за административные правонарушения в области гос. регулирования произв-ва и оборота этилового спирта, алкогольной, спиртосодержащей и табачной продукции</t>
  </si>
  <si>
    <r>
      <t xml:space="preserve">000 </t>
    </r>
    <r>
      <rPr>
        <b/>
        <sz val="7"/>
        <rFont val="Times New Roman"/>
        <family val="1"/>
      </rPr>
      <t>1 16 21000</t>
    </r>
    <r>
      <rPr>
        <sz val="7"/>
        <rFont val="Times New Roman"/>
        <family val="1"/>
      </rPr>
      <t xml:space="preserve"> 00 0000 140</t>
    </r>
  </si>
  <si>
    <t>Денежные взыскания (штрафы) и иные суммы, взыскиваемые с лиц, виновных в совершении преступлений, и  в возмещение ущерба имуществу</t>
  </si>
  <si>
    <r>
      <t xml:space="preserve">000 </t>
    </r>
    <r>
      <rPr>
        <b/>
        <sz val="7"/>
        <rFont val="Times New Roman"/>
        <family val="1"/>
      </rPr>
      <t>1 16 21040</t>
    </r>
    <r>
      <rPr>
        <sz val="7"/>
        <rFont val="Times New Roman"/>
        <family val="1"/>
      </rPr>
      <t xml:space="preserve"> 04 0000 140</t>
    </r>
  </si>
  <si>
    <t xml:space="preserve"> - 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</si>
  <si>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r>
      <t xml:space="preserve">000 </t>
    </r>
    <r>
      <rPr>
        <b/>
        <sz val="7"/>
        <rFont val="Times New Roman"/>
        <family val="1"/>
      </rPr>
      <t>1 16 25000</t>
    </r>
    <r>
      <rPr>
        <sz val="7"/>
        <rFont val="Times New Roman"/>
        <family val="1"/>
      </rPr>
      <t xml:space="preserve"> 01 0000 140  </t>
    </r>
  </si>
  <si>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</si>
  <si>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r>
      <t xml:space="preserve">000 </t>
    </r>
    <r>
      <rPr>
        <b/>
        <sz val="7"/>
        <rFont val="Times New Roman"/>
        <family val="1"/>
      </rPr>
      <t>1 16 25010</t>
    </r>
    <r>
      <rPr>
        <sz val="7"/>
        <rFont val="Times New Roman"/>
        <family val="1"/>
      </rPr>
      <t xml:space="preserve"> 01 0000 140  </t>
    </r>
  </si>
  <si>
    <t xml:space="preserve"> -денежные взыскания (штрафы) за нарушение законодательства РФ о недрах</t>
  </si>
  <si>
    <r>
      <t xml:space="preserve">000 </t>
    </r>
    <r>
      <rPr>
        <b/>
        <sz val="7"/>
        <rFont val="Times New Roman"/>
        <family val="1"/>
      </rPr>
      <t>1 16 25030</t>
    </r>
    <r>
      <rPr>
        <sz val="7"/>
        <rFont val="Times New Roman"/>
        <family val="1"/>
      </rPr>
      <t xml:space="preserve"> 01 0000 140  </t>
    </r>
  </si>
  <si>
    <t xml:space="preserve"> -денежные взыскания (штрафы) за наруш. зак-ва РФ  об охране и испол. животного мира</t>
  </si>
  <si>
    <r>
      <t xml:space="preserve">000 </t>
    </r>
    <r>
      <rPr>
        <b/>
        <sz val="7"/>
        <rFont val="Times New Roman"/>
        <family val="1"/>
      </rPr>
      <t>1 16 25050</t>
    </r>
    <r>
      <rPr>
        <sz val="7"/>
        <rFont val="Times New Roman"/>
        <family val="1"/>
      </rPr>
      <t xml:space="preserve"> 01 0000 140  </t>
    </r>
  </si>
  <si>
    <t xml:space="preserve"> -денежные взыскания (штрафы) за нарушение зак-ва в области охраны окруж. среды</t>
  </si>
  <si>
    <r>
      <t xml:space="preserve"> 000 </t>
    </r>
    <r>
      <rPr>
        <b/>
        <sz val="7"/>
        <rFont val="Times New Roman"/>
        <family val="1"/>
      </rPr>
      <t>1 16 25060</t>
    </r>
    <r>
      <rPr>
        <sz val="7"/>
        <rFont val="Times New Roman"/>
        <family val="1"/>
      </rPr>
      <t xml:space="preserve"> 01 0000 140  </t>
    </r>
  </si>
  <si>
    <t xml:space="preserve"> -денежные взыскания (штрафы) за нарушение земельного законодательства</t>
  </si>
  <si>
    <r>
      <t xml:space="preserve">141 </t>
    </r>
    <r>
      <rPr>
        <b/>
        <sz val="7"/>
        <rFont val="Times New Roman"/>
        <family val="1"/>
      </rPr>
      <t>1 16 28000</t>
    </r>
    <r>
      <rPr>
        <sz val="7"/>
        <rFont val="Times New Roman"/>
        <family val="1"/>
      </rPr>
      <t xml:space="preserve"> 01 0000 140</t>
    </r>
  </si>
  <si>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</si>
  <si>
    <r>
      <t xml:space="preserve">188 </t>
    </r>
    <r>
      <rPr>
        <b/>
        <sz val="7"/>
        <rFont val="Times New Roman"/>
        <family val="1"/>
      </rPr>
      <t>1 16 30000</t>
    </r>
    <r>
      <rPr>
        <sz val="7"/>
        <rFont val="Times New Roman"/>
        <family val="1"/>
      </rPr>
      <t xml:space="preserve"> 01 0000 140 </t>
    </r>
  </si>
  <si>
    <t>Денежные взыскания (штрафы) за административные правонарушения в области дорожного движения</t>
  </si>
  <si>
    <r>
      <t xml:space="preserve">188 </t>
    </r>
    <r>
      <rPr>
        <b/>
        <sz val="7"/>
        <rFont val="Times New Roman"/>
        <family val="1"/>
      </rPr>
      <t>1 16 30030</t>
    </r>
    <r>
      <rPr>
        <sz val="7"/>
        <rFont val="Times New Roman"/>
        <family val="1"/>
      </rPr>
      <t xml:space="preserve"> 01 0000 140 </t>
    </r>
  </si>
  <si>
    <t xml:space="preserve"> - прочие денежные взыскания (штрафы) за  правонарушения в области дорожного движения</t>
  </si>
  <si>
    <r>
      <t xml:space="preserve">000 </t>
    </r>
    <r>
      <rPr>
        <b/>
        <sz val="7"/>
        <rFont val="Times New Roman"/>
        <family val="1"/>
      </rPr>
      <t>1 16 33000</t>
    </r>
    <r>
      <rPr>
        <sz val="7"/>
        <rFont val="Times New Roman"/>
        <family val="1"/>
      </rPr>
      <t xml:space="preserve"> 00 0000 140</t>
    </r>
  </si>
  <si>
    <t>Денежные взыскания (штрафы) за нарушение законодательства РФ о размещении заказов на поставки товаров, выполнение работ, оказание услуг</t>
  </si>
  <si>
    <r>
      <t xml:space="preserve">000 </t>
    </r>
    <r>
      <rPr>
        <b/>
        <sz val="7"/>
        <rFont val="Times New Roman"/>
        <family val="1"/>
      </rPr>
      <t>1 16 33040</t>
    </r>
    <r>
      <rPr>
        <sz val="7"/>
        <rFont val="Times New Roman"/>
        <family val="1"/>
      </rPr>
      <t xml:space="preserve"> 04 0000 140</t>
    </r>
  </si>
  <si>
    <t xml:space="preserve"> - денежные взыскания (штрафы) за нарушение законодательства РФ о размещении заказов на поставки товаров, выполнение работ, оказание услуг для нужд городских округов</t>
  </si>
  <si>
    <r>
      <t>000</t>
    </r>
    <r>
      <rPr>
        <b/>
        <sz val="7"/>
        <rFont val="Times New Roman"/>
        <family val="1"/>
      </rPr>
      <t xml:space="preserve"> 1 16 43000</t>
    </r>
    <r>
      <rPr>
        <sz val="7"/>
        <rFont val="Times New Roman"/>
        <family val="1"/>
      </rPr>
      <t xml:space="preserve"> 01 0000 140</t>
    </r>
  </si>
  <si>
    <t>Денежные взыскания (штрафы) за нарушение законодательства РФ об административных правонарушениях, предусмотренные статьей 20.25 Кодекса РФ об административных правонарушениях</t>
  </si>
  <si>
    <r>
      <t xml:space="preserve">000 </t>
    </r>
    <r>
      <rPr>
        <b/>
        <sz val="7"/>
        <rFont val="Times New Roman"/>
        <family val="1"/>
      </rPr>
      <t>1 16 90000</t>
    </r>
    <r>
      <rPr>
        <sz val="7"/>
        <rFont val="Times New Roman"/>
        <family val="1"/>
      </rPr>
      <t xml:space="preserve"> 00 0000 140</t>
    </r>
  </si>
  <si>
    <t>Прочие поступления от денежных взысканий (штрафов) и иных сумм в возмещение ущерба</t>
  </si>
  <si>
    <r>
      <t xml:space="preserve">000 </t>
    </r>
    <r>
      <rPr>
        <b/>
        <sz val="7"/>
        <rFont val="Times New Roman"/>
        <family val="1"/>
      </rPr>
      <t>1 16 90040</t>
    </r>
    <r>
      <rPr>
        <sz val="7"/>
        <rFont val="Times New Roman"/>
        <family val="1"/>
      </rPr>
      <t xml:space="preserve"> 04 0000 140 </t>
    </r>
  </si>
  <si>
    <t>- прочие поступления от денежных взысканий (штрафов) и иных сумм в возмещение ущерба, зачисляемые в бюджеты городских округов</t>
  </si>
  <si>
    <t>000 1 17 00000 00 0000 000</t>
  </si>
  <si>
    <t>Прочие неналоговые доходы доход</t>
  </si>
  <si>
    <r>
      <t xml:space="preserve">000 </t>
    </r>
    <r>
      <rPr>
        <b/>
        <sz val="7"/>
        <rFont val="Times New Roman"/>
        <family val="1"/>
      </rPr>
      <t>1 17 05000</t>
    </r>
    <r>
      <rPr>
        <sz val="7"/>
        <rFont val="Times New Roman"/>
        <family val="1"/>
      </rPr>
      <t xml:space="preserve"> 00 0000 180</t>
    </r>
  </si>
  <si>
    <t xml:space="preserve">Прочие неналоговые доходы </t>
  </si>
  <si>
    <r>
      <t xml:space="preserve">892 </t>
    </r>
    <r>
      <rPr>
        <b/>
        <sz val="7"/>
        <rFont val="Times New Roman"/>
        <family val="1"/>
      </rPr>
      <t>1 17 05040</t>
    </r>
    <r>
      <rPr>
        <sz val="7"/>
        <rFont val="Times New Roman"/>
        <family val="1"/>
      </rPr>
      <t xml:space="preserve"> 04 0000 180</t>
    </r>
  </si>
  <si>
    <t xml:space="preserve"> -прочие неналоговые доходы бюджетов городских округов</t>
  </si>
  <si>
    <r>
      <t>Итого: не</t>
    </r>
    <r>
      <rPr>
        <b/>
        <i/>
        <sz val="10"/>
        <rFont val="Times New Roman"/>
        <family val="1"/>
      </rPr>
      <t>налоговые</t>
    </r>
    <r>
      <rPr>
        <b/>
        <sz val="10"/>
        <rFont val="Times New Roman"/>
        <family val="1"/>
      </rPr>
      <t xml:space="preserve"> доходы </t>
    </r>
  </si>
  <si>
    <t>-1-</t>
  </si>
  <si>
    <t xml:space="preserve">000 2 00 00000 00 0000 000 </t>
  </si>
  <si>
    <t xml:space="preserve">Безвоздмездные поступления </t>
  </si>
  <si>
    <t>Удельный вес (в общем объёме доходов),%</t>
  </si>
  <si>
    <t xml:space="preserve">000 2 01 00000 00 0000 000 </t>
  </si>
  <si>
    <t>Бюджетные поступления от других бюджетов бюджетной системы РФ, кроме бюджетов государственных внебюджетных фондов</t>
  </si>
  <si>
    <r>
      <t xml:space="preserve">000 2 02 </t>
    </r>
    <r>
      <rPr>
        <b/>
        <sz val="7"/>
        <rFont val="Times New Roman"/>
        <family val="1"/>
      </rPr>
      <t>02000</t>
    </r>
    <r>
      <rPr>
        <sz val="7"/>
        <rFont val="Times New Roman"/>
        <family val="1"/>
      </rPr>
      <t xml:space="preserve"> 00 0000 151</t>
    </r>
  </si>
  <si>
    <t xml:space="preserve"> Дотации  (всего)</t>
  </si>
  <si>
    <r>
      <t xml:space="preserve">000 2 02 </t>
    </r>
    <r>
      <rPr>
        <b/>
        <sz val="7"/>
        <rFont val="Times New Roman"/>
        <family val="1"/>
      </rPr>
      <t>01001</t>
    </r>
    <r>
      <rPr>
        <sz val="7"/>
        <rFont val="Times New Roman"/>
        <family val="1"/>
      </rPr>
      <t xml:space="preserve"> 04 0000 151</t>
    </r>
  </si>
  <si>
    <t>Дотация на выравнивание бюджетной обеспеченности</t>
  </si>
  <si>
    <r>
      <t xml:space="preserve">000 2 02 </t>
    </r>
    <r>
      <rPr>
        <b/>
        <sz val="7"/>
        <rFont val="Times New Roman"/>
        <family val="1"/>
      </rPr>
      <t>01003</t>
    </r>
    <r>
      <rPr>
        <sz val="7"/>
        <rFont val="Times New Roman"/>
        <family val="1"/>
      </rPr>
      <t xml:space="preserve"> 04 0000 151</t>
    </r>
  </si>
  <si>
    <t>Дотация на поддержку мер по обеспечению сбалансированности бюджетов</t>
  </si>
  <si>
    <r>
      <t xml:space="preserve">000 2 02 </t>
    </r>
    <r>
      <rPr>
        <b/>
        <sz val="7"/>
        <rFont val="Times New Roman"/>
        <family val="1"/>
      </rPr>
      <t>01009</t>
    </r>
    <r>
      <rPr>
        <sz val="7"/>
        <rFont val="Times New Roman"/>
        <family val="1"/>
      </rPr>
      <t xml:space="preserve"> 04 0000 151</t>
    </r>
  </si>
  <si>
    <t>Дотация на поощрение достижения наилучших показателей деятельности органов местного самоуправления</t>
  </si>
  <si>
    <t xml:space="preserve"> Субсидии  (всего)</t>
  </si>
  <si>
    <r>
      <t xml:space="preserve">000 2 02 </t>
    </r>
    <r>
      <rPr>
        <b/>
        <sz val="7"/>
        <rFont val="Times New Roman"/>
        <family val="1"/>
      </rPr>
      <t>02008</t>
    </r>
    <r>
      <rPr>
        <sz val="7"/>
        <rFont val="Times New Roman"/>
        <family val="1"/>
      </rPr>
      <t xml:space="preserve"> 04 0000 151</t>
    </r>
  </si>
  <si>
    <t xml:space="preserve">На обеспечение жильём молодых семей  </t>
  </si>
  <si>
    <t>в том числе:</t>
  </si>
  <si>
    <t xml:space="preserve"> - за счёт федеральных средств</t>
  </si>
  <si>
    <t xml:space="preserve"> - за счёт областных средств</t>
  </si>
  <si>
    <r>
      <t xml:space="preserve">000 2 02 </t>
    </r>
    <r>
      <rPr>
        <b/>
        <sz val="7"/>
        <rFont val="Times New Roman"/>
        <family val="1"/>
      </rPr>
      <t>02041</t>
    </r>
    <r>
      <rPr>
        <sz val="7"/>
        <rFont val="Times New Roman"/>
        <family val="1"/>
      </rPr>
      <t xml:space="preserve"> 04 0000 151</t>
    </r>
  </si>
  <si>
    <t xml:space="preserve">На строительство, модернизацию, ремонт и содержание автомобильных дорог общего пользования  </t>
  </si>
  <si>
    <r>
      <t xml:space="preserve">000 2 02 </t>
    </r>
    <r>
      <rPr>
        <b/>
        <sz val="7"/>
        <rFont val="Times New Roman"/>
        <family val="1"/>
      </rPr>
      <t>02077</t>
    </r>
    <r>
      <rPr>
        <sz val="7"/>
        <rFont val="Times New Roman"/>
        <family val="1"/>
      </rPr>
      <t xml:space="preserve"> 04 0000 151</t>
    </r>
  </si>
  <si>
    <t xml:space="preserve">На бюджетные инвестиции в объекты капитального строительства собственности муниципальных образований </t>
  </si>
  <si>
    <r>
      <t xml:space="preserve">000 2 02 </t>
    </r>
    <r>
      <rPr>
        <b/>
        <sz val="7"/>
        <rFont val="Times New Roman"/>
        <family val="1"/>
      </rPr>
      <t>02088</t>
    </r>
    <r>
      <rPr>
        <sz val="7"/>
        <rFont val="Times New Roman"/>
        <family val="1"/>
      </rPr>
      <t xml:space="preserve"> 04 000</t>
    </r>
    <r>
      <rPr>
        <b/>
        <sz val="7"/>
        <rFont val="Times New Roman"/>
        <family val="1"/>
      </rPr>
      <t>1</t>
    </r>
    <r>
      <rPr>
        <sz val="7"/>
        <rFont val="Times New Roman"/>
        <family val="1"/>
      </rPr>
      <t xml:space="preserve"> 151</t>
    </r>
  </si>
  <si>
    <t xml:space="preserve">На обеспечение мероприятий по кап. ремонту многоквартирных домов, за счёт средств Фонда содействия реформированию ЖКХ  </t>
  </si>
  <si>
    <r>
      <t xml:space="preserve">000 2 02 </t>
    </r>
    <r>
      <rPr>
        <b/>
        <sz val="7"/>
        <rFont val="Times New Roman"/>
        <family val="1"/>
      </rPr>
      <t>02089</t>
    </r>
    <r>
      <rPr>
        <sz val="7"/>
        <rFont val="Times New Roman"/>
        <family val="1"/>
      </rPr>
      <t xml:space="preserve"> 04 000</t>
    </r>
    <r>
      <rPr>
        <b/>
        <sz val="7"/>
        <rFont val="Times New Roman"/>
        <family val="1"/>
      </rPr>
      <t>1</t>
    </r>
    <r>
      <rPr>
        <sz val="7"/>
        <rFont val="Times New Roman"/>
        <family val="1"/>
      </rPr>
      <t xml:space="preserve"> 151</t>
    </r>
  </si>
  <si>
    <t xml:space="preserve">На обеспечение мероприятий по капитальному ремонту многоквартирных домов  за счёт средств бюджетов </t>
  </si>
  <si>
    <r>
      <t xml:space="preserve">000 2 02 </t>
    </r>
    <r>
      <rPr>
        <b/>
        <sz val="7"/>
        <rFont val="Times New Roman"/>
        <family val="1"/>
      </rPr>
      <t>02145</t>
    </r>
    <r>
      <rPr>
        <sz val="7"/>
        <rFont val="Times New Roman"/>
        <family val="1"/>
      </rPr>
      <t xml:space="preserve"> 04 0000 151</t>
    </r>
  </si>
  <si>
    <t xml:space="preserve">На модернизацию региональных систем общего образования </t>
  </si>
  <si>
    <t xml:space="preserve"> - на текущий ремонт </t>
  </si>
  <si>
    <t xml:space="preserve"> - на энергетическое обследование</t>
  </si>
  <si>
    <r>
      <t xml:space="preserve">000 2 02 </t>
    </r>
    <r>
      <rPr>
        <b/>
        <sz val="7"/>
        <rFont val="Times New Roman"/>
        <family val="1"/>
      </rPr>
      <t>02999</t>
    </r>
    <r>
      <rPr>
        <sz val="7"/>
        <rFont val="Times New Roman"/>
        <family val="1"/>
      </rPr>
      <t xml:space="preserve"> 04 0000 151</t>
    </r>
  </si>
  <si>
    <t xml:space="preserve"> Прочие субсидии </t>
  </si>
  <si>
    <t xml:space="preserve"> - на питание учащимся (50% затрат) и за молоко (100%) </t>
  </si>
  <si>
    <t xml:space="preserve"> - на организацию летнего отдыха</t>
  </si>
  <si>
    <t xml:space="preserve"> - на капитальный ремонт и ремонт дворовых территорий многоквартир-ных домов, проездов к дворовым территориям многоквартирных домов</t>
  </si>
  <si>
    <t xml:space="preserve"> - на поэтапное введение отраслевой системы оплаты труда работников муниципальных учреждений культуры</t>
  </si>
  <si>
    <r>
      <t xml:space="preserve">000 2 02 </t>
    </r>
    <r>
      <rPr>
        <b/>
        <sz val="7"/>
        <rFont val="Times New Roman"/>
        <family val="1"/>
      </rPr>
      <t>03000</t>
    </r>
    <r>
      <rPr>
        <sz val="7"/>
        <rFont val="Times New Roman"/>
        <family val="1"/>
      </rPr>
      <t xml:space="preserve"> 00 0000 151</t>
    </r>
  </si>
  <si>
    <t xml:space="preserve"> Субвенции  (всего)</t>
  </si>
  <si>
    <r>
      <t xml:space="preserve">000 2 02 </t>
    </r>
    <r>
      <rPr>
        <b/>
        <sz val="7"/>
        <rFont val="Times New Roman"/>
        <family val="1"/>
      </rPr>
      <t>03003</t>
    </r>
    <r>
      <rPr>
        <sz val="7"/>
        <rFont val="Times New Roman"/>
        <family val="1"/>
      </rPr>
      <t xml:space="preserve"> 04 0000 151</t>
    </r>
  </si>
  <si>
    <t xml:space="preserve">На государственную регистрацию актов гражданского состояния (ЗАГС)  </t>
  </si>
  <si>
    <r>
      <t xml:space="preserve">000 2 02 </t>
    </r>
    <r>
      <rPr>
        <b/>
        <sz val="7"/>
        <rFont val="Times New Roman"/>
        <family val="1"/>
      </rPr>
      <t>03007</t>
    </r>
    <r>
      <rPr>
        <sz val="7"/>
        <rFont val="Times New Roman"/>
        <family val="1"/>
      </rPr>
      <t xml:space="preserve"> 04 0000 151</t>
    </r>
  </si>
  <si>
    <t xml:space="preserve">На составление (изменение и дополнение) списков кандидатов присяжных заседателей </t>
  </si>
  <si>
    <r>
      <t xml:space="preserve">000 2 02 </t>
    </r>
    <r>
      <rPr>
        <b/>
        <sz val="7"/>
        <rFont val="Times New Roman"/>
        <family val="1"/>
      </rPr>
      <t>03020</t>
    </r>
    <r>
      <rPr>
        <sz val="7"/>
        <rFont val="Times New Roman"/>
        <family val="1"/>
      </rPr>
      <t xml:space="preserve"> 04 0000 151</t>
    </r>
  </si>
  <si>
    <t xml:space="preserve">На выплату единовременных пособий при всех формах устройства детей, лишённых родительского попечения, в семью </t>
  </si>
  <si>
    <r>
      <t xml:space="preserve">000 2 02 </t>
    </r>
    <r>
      <rPr>
        <b/>
        <sz val="7"/>
        <rFont val="Times New Roman"/>
        <family val="1"/>
      </rPr>
      <t>03021</t>
    </r>
    <r>
      <rPr>
        <sz val="7"/>
        <rFont val="Times New Roman"/>
        <family val="1"/>
      </rPr>
      <t xml:space="preserve"> 04 0000 151</t>
    </r>
  </si>
  <si>
    <t xml:space="preserve">Классное руководство        </t>
  </si>
  <si>
    <r>
      <t xml:space="preserve">000 2 02 </t>
    </r>
    <r>
      <rPr>
        <b/>
        <sz val="7"/>
        <rFont val="Times New Roman"/>
        <family val="1"/>
      </rPr>
      <t>03024</t>
    </r>
    <r>
      <rPr>
        <sz val="7"/>
        <rFont val="Times New Roman"/>
        <family val="1"/>
      </rPr>
      <t xml:space="preserve"> 04 0000 151</t>
    </r>
  </si>
  <si>
    <t xml:space="preserve">На выполнение передаваемых полномочй субъектов  </t>
  </si>
  <si>
    <t>Административная комиссия</t>
  </si>
  <si>
    <t>Комиссия по делам несовершеннолетних</t>
  </si>
  <si>
    <t>Полномочия в сфере трудовых отношений</t>
  </si>
  <si>
    <t>Отдел опеки и попечительства</t>
  </si>
  <si>
    <t>Обеспечение бесплатного проезда детям из числа детей-сирот</t>
  </si>
  <si>
    <t>Единовременная выплата на ремонт жилых помещений, закреплённых на правах собственности за детьми-сиротами и детьми, оставшимися без попечения родителей, а также лиц из их числа</t>
  </si>
  <si>
    <r>
      <t xml:space="preserve">000 2 02 </t>
    </r>
    <r>
      <rPr>
        <b/>
        <sz val="7"/>
        <rFont val="Times New Roman"/>
        <family val="1"/>
      </rPr>
      <t>03026</t>
    </r>
    <r>
      <rPr>
        <sz val="7"/>
        <rFont val="Times New Roman"/>
        <family val="1"/>
      </rPr>
      <t xml:space="preserve"> 04 0000 151</t>
    </r>
  </si>
  <si>
    <t xml:space="preserve">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закреплённого жилого помещения  </t>
  </si>
  <si>
    <r>
      <t xml:space="preserve">000 2 02 </t>
    </r>
    <r>
      <rPr>
        <b/>
        <sz val="7"/>
        <rFont val="Times New Roman"/>
        <family val="1"/>
      </rPr>
      <t>03027</t>
    </r>
    <r>
      <rPr>
        <sz val="7"/>
        <rFont val="Times New Roman"/>
        <family val="1"/>
      </rPr>
      <t xml:space="preserve"> 04 0000 151</t>
    </r>
  </si>
  <si>
    <t xml:space="preserve">На содержание ребёнка в семье опекуна и приёмной семье, а также вознаграждение, причитающееся приёмному родителю        </t>
  </si>
  <si>
    <r>
      <t xml:space="preserve">000 2 02 </t>
    </r>
    <r>
      <rPr>
        <b/>
        <sz val="7"/>
        <rFont val="Times New Roman"/>
        <family val="1"/>
      </rPr>
      <t>03029</t>
    </r>
    <r>
      <rPr>
        <sz val="7"/>
        <rFont val="Times New Roman"/>
        <family val="1"/>
      </rPr>
      <t xml:space="preserve"> 04 0000 151</t>
    </r>
  </si>
  <si>
    <t xml:space="preserve">На выплату компенсации части родительской платы за содержание ребёнка в муниципальных дошкольных учреждениях </t>
  </si>
  <si>
    <r>
      <t xml:space="preserve">000 2 02 </t>
    </r>
    <r>
      <rPr>
        <b/>
        <sz val="7"/>
        <rFont val="Times New Roman"/>
        <family val="1"/>
      </rPr>
      <t>03069</t>
    </r>
    <r>
      <rPr>
        <sz val="7"/>
        <rFont val="Times New Roman"/>
        <family val="1"/>
      </rPr>
      <t xml:space="preserve"> 04 0000 151</t>
    </r>
  </si>
  <si>
    <t xml:space="preserve">На обеспечение жильём отдельных категорий граждан, установленных Федеральныи законом от 12.01.1995г №5-ФЗ "О ветеранах", в соответствии с Указом Президента РФ от 07.05.2009г №714 </t>
  </si>
  <si>
    <r>
      <t xml:space="preserve">000 2 02 </t>
    </r>
    <r>
      <rPr>
        <b/>
        <sz val="7"/>
        <rFont val="Times New Roman"/>
        <family val="1"/>
      </rPr>
      <t>03070</t>
    </r>
    <r>
      <rPr>
        <sz val="7"/>
        <rFont val="Times New Roman"/>
        <family val="1"/>
      </rPr>
      <t xml:space="preserve"> 04 0000 151</t>
    </r>
  </si>
  <si>
    <t xml:space="preserve">На обеспечение жильём отдельных категорий граждан, установленных Фед. законами от 12.01.1995г №5-ФЗ "О ветеранах" и от 24.11.1995г №181-ФЗ "О социальной защите инвалидов в Российской Федерации" </t>
  </si>
  <si>
    <r>
      <t xml:space="preserve">000 2 02 </t>
    </r>
    <r>
      <rPr>
        <b/>
        <sz val="7"/>
        <rFont val="Times New Roman"/>
        <family val="1"/>
      </rPr>
      <t>03999</t>
    </r>
    <r>
      <rPr>
        <sz val="7"/>
        <rFont val="Times New Roman"/>
        <family val="1"/>
      </rPr>
      <t xml:space="preserve"> 04 0000 151</t>
    </r>
  </si>
  <si>
    <r>
      <t>Прочие субвенции</t>
    </r>
    <r>
      <rPr>
        <i/>
        <sz val="8"/>
        <rFont val="Arial Cyr"/>
        <family val="2"/>
      </rPr>
      <t xml:space="preserve">   </t>
    </r>
  </si>
  <si>
    <t xml:space="preserve">На обеспечение образовательного процесса </t>
  </si>
  <si>
    <t>в т.числе:-на оплату труда с начислениями</t>
  </si>
  <si>
    <t xml:space="preserve">                 - на учебные расходы</t>
  </si>
  <si>
    <t>На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t>
  </si>
  <si>
    <t>На выплату единовременного пособия и компенсации предметов вещевого обеспечения выпускникам муниципальных учреждений, из числа детей-сирот и детей оставшихся без попечения родителей</t>
  </si>
  <si>
    <r>
      <t xml:space="preserve">На единовременное пособие на усыновлённого (удочерённого) ребёнка   </t>
    </r>
    <r>
      <rPr>
        <sz val="7"/>
        <rFont val="Arial Cyr"/>
        <family val="2"/>
      </rPr>
      <t>(Закон Орловской обл  от 12.11.2008г № 832-ОЗ)</t>
    </r>
  </si>
  <si>
    <r>
      <t xml:space="preserve">000 2 02 </t>
    </r>
    <r>
      <rPr>
        <b/>
        <sz val="7"/>
        <rFont val="Times New Roman"/>
        <family val="1"/>
      </rPr>
      <t>04000</t>
    </r>
    <r>
      <rPr>
        <sz val="7"/>
        <rFont val="Times New Roman"/>
        <family val="1"/>
      </rPr>
      <t xml:space="preserve"> 00 0000 151</t>
    </r>
  </si>
  <si>
    <t>Иные межбюджетные трансферты (всего)</t>
  </si>
  <si>
    <r>
      <t xml:space="preserve">000 2 02 </t>
    </r>
    <r>
      <rPr>
        <b/>
        <sz val="7"/>
        <rFont val="Times New Roman"/>
        <family val="1"/>
      </rPr>
      <t>04025</t>
    </r>
    <r>
      <rPr>
        <sz val="7"/>
        <rFont val="Times New Roman"/>
        <family val="1"/>
      </rPr>
      <t xml:space="preserve"> 00 0000 151</t>
    </r>
  </si>
  <si>
    <t xml:space="preserve"> Межбюджетные трансферты, передаваемые бюджетам на комплектование книжных фондов библиотек </t>
  </si>
  <si>
    <r>
      <t xml:space="preserve">000 2 02 </t>
    </r>
    <r>
      <rPr>
        <b/>
        <sz val="7"/>
        <rFont val="Times New Roman"/>
        <family val="1"/>
      </rPr>
      <t>04025</t>
    </r>
    <r>
      <rPr>
        <sz val="7"/>
        <rFont val="Times New Roman"/>
        <family val="1"/>
      </rPr>
      <t xml:space="preserve"> 04 0000 151</t>
    </r>
  </si>
  <si>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</si>
  <si>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r>
      <t xml:space="preserve">000 2 02 </t>
    </r>
    <r>
      <rPr>
        <b/>
        <sz val="7"/>
        <rFont val="Times New Roman"/>
        <family val="1"/>
      </rPr>
      <t>04999</t>
    </r>
    <r>
      <rPr>
        <sz val="7"/>
        <rFont val="Times New Roman"/>
        <family val="1"/>
      </rPr>
      <t xml:space="preserve"> 00 0000 151</t>
    </r>
  </si>
  <si>
    <t xml:space="preserve"> Прочие межбюджетные трансферты, передаваемые бюджетам </t>
  </si>
  <si>
    <r>
      <t xml:space="preserve">000 2 02 </t>
    </r>
    <r>
      <rPr>
        <b/>
        <sz val="7"/>
        <rFont val="Times New Roman"/>
        <family val="1"/>
      </rPr>
      <t>04999</t>
    </r>
    <r>
      <rPr>
        <sz val="7"/>
        <rFont val="Times New Roman"/>
        <family val="1"/>
      </rPr>
      <t xml:space="preserve"> 04 0000 151</t>
    </r>
  </si>
  <si>
    <t xml:space="preserve">Прочие межбюджетные трансферты, передаваемые бюджетам городских округов </t>
  </si>
  <si>
    <t xml:space="preserve"> - на наказы избирателей</t>
  </si>
  <si>
    <t xml:space="preserve"> - из резервного фонда Правительства Орловской области                                                               (ремонт кровли дома №44а по ул.Советской)</t>
  </si>
  <si>
    <t xml:space="preserve"> - из резервного фонда Правительства Орловской области                                                               (благоустройство воинских захоронений и памятных знаков)</t>
  </si>
  <si>
    <t xml:space="preserve"> - из резервного фонда Правительства Орловской области                                                              (ремонт кровли дома № 6 , микрорайон "Коммаш")</t>
  </si>
  <si>
    <t xml:space="preserve"> - из резервного фонда Правительства Орловской области                                                                        (ремонт кровли детского сада № 15)</t>
  </si>
  <si>
    <t>000 8 90 00000 00 0000 000</t>
  </si>
  <si>
    <t xml:space="preserve">ВСЕГО ДОХОДОВ </t>
  </si>
  <si>
    <t>Из общей суммы доходов:</t>
  </si>
  <si>
    <t xml:space="preserve"> - На выполнение обязательств городского округа</t>
  </si>
  <si>
    <t xml:space="preserve">                    Удельный вес (в общем объёме доходов)</t>
  </si>
  <si>
    <t xml:space="preserve"> - На выполнение областных и федеральных полномочий</t>
  </si>
  <si>
    <r>
      <t>Профицит бюджета (</t>
    </r>
    <r>
      <rPr>
        <b/>
        <sz val="7"/>
        <rFont val="Arial Cyr"/>
        <family val="2"/>
      </rPr>
      <t>со знаком "плюс"</t>
    </r>
    <r>
      <rPr>
        <sz val="8"/>
        <rFont val="Arial Cyr"/>
        <family val="2"/>
      </rPr>
      <t xml:space="preserve">)                                   или                                                                                             </t>
    </r>
    <r>
      <rPr>
        <b/>
        <sz val="8"/>
        <rFont val="Arial Cyr"/>
        <family val="2"/>
      </rPr>
      <t>Дефицит  бюджета (</t>
    </r>
    <r>
      <rPr>
        <b/>
        <sz val="7"/>
        <rFont val="Arial Cyr"/>
        <family val="2"/>
      </rPr>
      <t>со знаком "минус"</t>
    </r>
    <r>
      <rPr>
        <b/>
        <sz val="8"/>
        <rFont val="Arial Cyr"/>
        <family val="2"/>
      </rPr>
      <t>)</t>
    </r>
  </si>
  <si>
    <t>-2-</t>
  </si>
  <si>
    <t>Источники внутреннего финансирования дефицита бюджета</t>
  </si>
  <si>
    <t xml:space="preserve">000 01 03 00 00 00 0000 000 </t>
  </si>
  <si>
    <t>Бюджетные кредиты от других бюджетов бюджетной системы  Российской Федерации</t>
  </si>
  <si>
    <t xml:space="preserve">892 01 03 00 00 04 0000 710 </t>
  </si>
  <si>
    <t>Получение бюджетных кредитов от других бюджетов бюджетной системы</t>
  </si>
  <si>
    <t xml:space="preserve">892 01 03 00 00 04 0000 810 </t>
  </si>
  <si>
    <t>Погашение бюджетных кредитов, полученных от других бюджетов бюджетной системы</t>
  </si>
  <si>
    <t xml:space="preserve">000 01 05 00 00 00 0000 600 </t>
  </si>
  <si>
    <t>Уменьшение остатков средств бюджетов</t>
  </si>
  <si>
    <t xml:space="preserve">000 01 05 02 00 00 0000 610 </t>
  </si>
  <si>
    <t>Уменьшение прочих остатков средств бюджетов</t>
  </si>
  <si>
    <t xml:space="preserve">892 01 05 02 01 04 0000 610 </t>
  </si>
  <si>
    <t>Уменьшение прочих остатков денежных средств местных бюджетов</t>
  </si>
  <si>
    <t xml:space="preserve"> - на начало отчётного  периода</t>
  </si>
  <si>
    <t xml:space="preserve"> - на конец  отчётного периода</t>
  </si>
  <si>
    <t xml:space="preserve">000 01 06 00 00 00 0000 000 </t>
  </si>
  <si>
    <t>Иные источники внутреннего финансирования дефицита бюджета</t>
  </si>
  <si>
    <t xml:space="preserve">892 01 06 01 00 04 0000 630 </t>
  </si>
  <si>
    <t>Средства от продажи акций и иных форм участия в капитале, находящихся в собственности городских округов</t>
  </si>
  <si>
    <t>Приложение 2</t>
  </si>
  <si>
    <t xml:space="preserve">  от 15  ноября 2012 года № 534 - МПА</t>
  </si>
  <si>
    <t>Изменения в приложение 4 к решению от 22 декабря 2011 года № 465 - МПА</t>
  </si>
  <si>
    <t>Распределение бюджетных ассигнований в бюджете города Мценска на 2012год</t>
  </si>
  <si>
    <t>по разделам, подразделам, целевым статьям и видам расходов</t>
  </si>
  <si>
    <t xml:space="preserve">Наименование организаций и показателей </t>
  </si>
  <si>
    <t>Коды классификации расходов</t>
  </si>
  <si>
    <t>Бюджет на  2012 год   (всего)</t>
  </si>
  <si>
    <t>код главы</t>
  </si>
  <si>
    <t>раздел</t>
  </si>
  <si>
    <t>подраздел</t>
  </si>
  <si>
    <t>целевая статья</t>
  </si>
  <si>
    <t>вид расхода</t>
  </si>
  <si>
    <t>за счёт собственных средств</t>
  </si>
  <si>
    <t>за счёт федеральных и областных средств</t>
  </si>
  <si>
    <t>Общегосударственные вопросы</t>
  </si>
  <si>
    <t>892</t>
  </si>
  <si>
    <t>01</t>
  </si>
  <si>
    <t>00</t>
  </si>
  <si>
    <t>000 00 00</t>
  </si>
  <si>
    <t>000</t>
  </si>
  <si>
    <t>Удельный вес (в общем объёме расходов)</t>
  </si>
  <si>
    <t>Глава города</t>
  </si>
  <si>
    <t>02</t>
  </si>
  <si>
    <t>002 03 00</t>
  </si>
  <si>
    <t>013</t>
  </si>
  <si>
    <t>Мценский городской Совет народных депутатов</t>
  </si>
  <si>
    <t>03</t>
  </si>
  <si>
    <t>в т.ч:</t>
  </si>
  <si>
    <t>Совет (аппарат)</t>
  </si>
  <si>
    <t>002 04 00</t>
  </si>
  <si>
    <t>Председатель горсовета</t>
  </si>
  <si>
    <t xml:space="preserve">002 11 00 </t>
  </si>
  <si>
    <t>Депутаты горсовета</t>
  </si>
  <si>
    <t>002 12 00</t>
  </si>
  <si>
    <t>Администрация города (аппарат)</t>
  </si>
  <si>
    <t>04</t>
  </si>
  <si>
    <t xml:space="preserve"> Судебная система (составление (изменение и дополнение) списков кандидатов в присяжные заседатели)</t>
  </si>
  <si>
    <t>05</t>
  </si>
  <si>
    <t>001 40 00</t>
  </si>
  <si>
    <t>009</t>
  </si>
  <si>
    <t>Финансовые органы и органы финансового (финансово-бюджетного) надзора</t>
  </si>
  <si>
    <t>06</t>
  </si>
  <si>
    <t>002 00 00</t>
  </si>
  <si>
    <t>Финансовое управление администрации города</t>
  </si>
  <si>
    <t>Контрольно-счётная палата города</t>
  </si>
  <si>
    <t>002 25 00</t>
  </si>
  <si>
    <t xml:space="preserve">Выборы </t>
  </si>
  <si>
    <t>07</t>
  </si>
  <si>
    <t>020 00 00</t>
  </si>
  <si>
    <t>Выборы депутатов горсовета</t>
  </si>
  <si>
    <t>020 00 02</t>
  </si>
  <si>
    <t>Выборы главы города</t>
  </si>
  <si>
    <t>020 00 03</t>
  </si>
  <si>
    <t xml:space="preserve">Резервные фонды местных администраций </t>
  </si>
  <si>
    <t>11</t>
  </si>
  <si>
    <t>070 05 00</t>
  </si>
  <si>
    <t xml:space="preserve">Другие общегосударственные вопросы, всего </t>
  </si>
  <si>
    <t>13</t>
  </si>
  <si>
    <t>в том числе</t>
  </si>
  <si>
    <t>Управление по муниципальному имуществу</t>
  </si>
  <si>
    <t>521 02 06</t>
  </si>
  <si>
    <t>521 02 07</t>
  </si>
  <si>
    <t>521 02 13</t>
  </si>
  <si>
    <t>Итого:(по вр 013 в ГРП 01 13)</t>
  </si>
  <si>
    <t>Прочие расходы (приложение 6)</t>
  </si>
  <si>
    <t>092 03 00</t>
  </si>
  <si>
    <t xml:space="preserve">Денежная премия за лучшее состояние условий и охраны труда </t>
  </si>
  <si>
    <t>522 42 00</t>
  </si>
  <si>
    <t>012</t>
  </si>
  <si>
    <t xml:space="preserve">Грант за достижение наилучших показателей деятельности органов местного самоуправления </t>
  </si>
  <si>
    <t>517 09 00</t>
  </si>
  <si>
    <t>Оценка недвижимости, признание прав и регулирование отношений по гос. и муниципальной собственности</t>
  </si>
  <si>
    <t xml:space="preserve">090 02 00 </t>
  </si>
  <si>
    <t>ЗАГС</t>
  </si>
  <si>
    <t>001 38 00</t>
  </si>
  <si>
    <t xml:space="preserve"> Национальная экономика </t>
  </si>
  <si>
    <t>Дорожное хозяйство (дорожные фонды)</t>
  </si>
  <si>
    <t>09</t>
  </si>
  <si>
    <r>
      <t xml:space="preserve">Строительство, реконструкция, капитальный ремонт и содержание сети автомобильных дорог </t>
    </r>
    <r>
      <rPr>
        <i/>
        <sz val="8"/>
        <rFont val="Times New Roman"/>
        <family val="1"/>
      </rPr>
      <t>общего пользования</t>
    </r>
    <r>
      <rPr>
        <sz val="8"/>
        <rFont val="Times New Roman"/>
        <family val="1"/>
      </rPr>
      <t xml:space="preserve"> местного значения и искусственных сооружений на них</t>
    </r>
  </si>
  <si>
    <t>796 05 00</t>
  </si>
  <si>
    <t>в т.ч</t>
  </si>
  <si>
    <t xml:space="preserve"> в т.ч.- санитарное содержание дорог и сооружений на них</t>
  </si>
  <si>
    <t xml:space="preserve"> - текущий ремонт дорог </t>
  </si>
  <si>
    <r>
      <t xml:space="preserve"> - текущий ремонт дорог </t>
    </r>
    <r>
      <rPr>
        <sz val="8"/>
        <rFont val="Times New Roman"/>
        <family val="1"/>
      </rPr>
      <t>(по предложениям избирателей)</t>
    </r>
  </si>
  <si>
    <t xml:space="preserve"> - строительство дорог</t>
  </si>
  <si>
    <t>Содержание и развитие дорожного хозяйства</t>
  </si>
  <si>
    <t>315 02 00</t>
  </si>
  <si>
    <t>-ремонт улично-дорожной сети</t>
  </si>
  <si>
    <t xml:space="preserve"> - за счёт средств дорожного фонда</t>
  </si>
  <si>
    <t xml:space="preserve"> - за счёт собственных средств (в доле софинансирования)</t>
  </si>
  <si>
    <t xml:space="preserve"> - ремонт проездов к дворовым территориям многоквартирных домов и дворовых территорий многоквартирных домов</t>
  </si>
  <si>
    <t xml:space="preserve"> - засчёт средств дорожного фонда</t>
  </si>
  <si>
    <t xml:space="preserve"> - засчёт собственных средств (в доле софинансирования)</t>
  </si>
  <si>
    <t>Другие вопросы в области национальной экономики</t>
  </si>
  <si>
    <t>12</t>
  </si>
  <si>
    <t>Архитектура и градостроительство</t>
  </si>
  <si>
    <t>338 00 00</t>
  </si>
  <si>
    <t>Городская целевая программа "Стимумирование развития жилищного строительства на 2011-2015 годы в городе Мценске Орловской области"</t>
  </si>
  <si>
    <t>795 00 00</t>
  </si>
  <si>
    <t xml:space="preserve"> - 1 -</t>
  </si>
  <si>
    <t>Жилищно-коммунальное хозяйство</t>
  </si>
  <si>
    <t>Жилищное хозяйство</t>
  </si>
  <si>
    <t>"Обеспечение мероприятий по капитальному ремонту многоквартирных домов и переселение граждан из аварийного жилищного фонда" -всего</t>
  </si>
  <si>
    <r>
      <t xml:space="preserve">098 </t>
    </r>
    <r>
      <rPr>
        <b/>
        <sz val="8"/>
        <rFont val="Times New Roman"/>
        <family val="1"/>
      </rPr>
      <t>00</t>
    </r>
    <r>
      <rPr>
        <sz val="8"/>
        <rFont val="Times New Roman"/>
        <family val="1"/>
      </rPr>
      <t xml:space="preserve"> 00</t>
    </r>
  </si>
  <si>
    <t>в т.ч.-за счёт гос.корп Фонд содейств реформ ЖКХ (всего)</t>
  </si>
  <si>
    <r>
      <t xml:space="preserve">098 </t>
    </r>
    <r>
      <rPr>
        <b/>
        <sz val="8"/>
        <rFont val="Times New Roman"/>
        <family val="1"/>
      </rPr>
      <t>01</t>
    </r>
    <r>
      <rPr>
        <sz val="8"/>
        <rFont val="Times New Roman"/>
        <family val="1"/>
      </rPr>
      <t xml:space="preserve"> 00</t>
    </r>
  </si>
  <si>
    <t xml:space="preserve">               - по капремонту (за счёт Фонда)</t>
  </si>
  <si>
    <r>
      <t>098</t>
    </r>
    <r>
      <rPr>
        <b/>
        <sz val="8"/>
        <rFont val="Times New Roman"/>
        <family val="1"/>
      </rPr>
      <t xml:space="preserve"> 01</t>
    </r>
    <r>
      <rPr>
        <sz val="8"/>
        <rFont val="Times New Roman"/>
        <family val="1"/>
      </rPr>
      <t xml:space="preserve"> 01</t>
    </r>
  </si>
  <si>
    <t>010</t>
  </si>
  <si>
    <t>в т.ч.-за счёт  бюджетов (всего)</t>
  </si>
  <si>
    <r>
      <t xml:space="preserve">098 </t>
    </r>
    <r>
      <rPr>
        <b/>
        <sz val="8"/>
        <rFont val="Times New Roman"/>
        <family val="1"/>
      </rPr>
      <t>02</t>
    </r>
    <r>
      <rPr>
        <sz val="8"/>
        <rFont val="Times New Roman"/>
        <family val="1"/>
      </rPr>
      <t xml:space="preserve"> 00</t>
    </r>
  </si>
  <si>
    <t xml:space="preserve">  - по капремонту (за счёт бюджетов) - всего</t>
  </si>
  <si>
    <r>
      <t xml:space="preserve">098 </t>
    </r>
    <r>
      <rPr>
        <b/>
        <sz val="8"/>
        <rFont val="Times New Roman"/>
        <family val="1"/>
      </rPr>
      <t>02</t>
    </r>
    <r>
      <rPr>
        <sz val="8"/>
        <rFont val="Times New Roman"/>
        <family val="1"/>
      </rPr>
      <t xml:space="preserve"> 01</t>
    </r>
  </si>
  <si>
    <t xml:space="preserve">  - по капремонту (за счёт областного бюджета)</t>
  </si>
  <si>
    <r>
      <t xml:space="preserve">098 </t>
    </r>
    <r>
      <rPr>
        <b/>
        <sz val="8"/>
        <rFont val="Arial Cyr"/>
        <family val="2"/>
      </rPr>
      <t>02</t>
    </r>
    <r>
      <rPr>
        <sz val="8"/>
        <rFont val="Arial Cyr"/>
        <family val="2"/>
      </rPr>
      <t xml:space="preserve"> 01</t>
    </r>
  </si>
  <si>
    <t xml:space="preserve">  - по капремонту (за счёт городского бюджета)</t>
  </si>
  <si>
    <t xml:space="preserve"> Ремонт проездов к дворовым территориям многоквартирных домов и дворовых территорий многоквартирных домов</t>
  </si>
  <si>
    <t>Поддержка жилищного хозяйства  (всего)</t>
  </si>
  <si>
    <t xml:space="preserve"> - Капремонт жилого фонда (всего)</t>
  </si>
  <si>
    <t xml:space="preserve">в т.ч. - доля собственника по капремонту ( 5 % за счёт гор. бюджета) </t>
  </si>
  <si>
    <t>796 02 00</t>
  </si>
  <si>
    <t xml:space="preserve">        - капитальный ремонт</t>
  </si>
  <si>
    <t xml:space="preserve">         - Резервный фонд Правительства Орловской области                                                         (ремонт кровли дома № 44а по ул.Советской и дома №6 в м-не "Коммаш")</t>
  </si>
  <si>
    <t>070 04 00</t>
  </si>
  <si>
    <t xml:space="preserve"> - Мероприятия в области жилищного хозяйства (всего)</t>
  </si>
  <si>
    <t>796 03 00</t>
  </si>
  <si>
    <t>в т.ч. - по предложениям избирателей</t>
  </si>
  <si>
    <t xml:space="preserve">          - наказы избирателей депутатам областного Совета</t>
  </si>
  <si>
    <t>660 00 00</t>
  </si>
  <si>
    <t>Коммунальное хозяйство</t>
  </si>
  <si>
    <t>Убытки по бане</t>
  </si>
  <si>
    <t xml:space="preserve">Благоустройство </t>
  </si>
  <si>
    <t>Уличное освещение</t>
  </si>
  <si>
    <t>600 01 00</t>
  </si>
  <si>
    <t>в т.ч. - уличное освещение</t>
  </si>
  <si>
    <t xml:space="preserve">         - ТО уличных сетей</t>
  </si>
  <si>
    <t>Строительство и содержание дорог и  сооружений на них</t>
  </si>
  <si>
    <t>600 02 00</t>
  </si>
  <si>
    <t xml:space="preserve"> в т.ч.- санитарное содержание дорог и инженерных сооружений на них</t>
  </si>
  <si>
    <t xml:space="preserve">         - текущий ремонт дорог </t>
  </si>
  <si>
    <t xml:space="preserve">         - капитальный ремонт дорог</t>
  </si>
  <si>
    <t xml:space="preserve">Озеленение </t>
  </si>
  <si>
    <t>600 03 00</t>
  </si>
  <si>
    <t>в т.ч. - бюджет</t>
  </si>
  <si>
    <t xml:space="preserve">         - по предложениям избирателей</t>
  </si>
  <si>
    <t>Организация и содержание мест захоронения</t>
  </si>
  <si>
    <t>600 04 00</t>
  </si>
  <si>
    <t xml:space="preserve">         - Резервный фонд Правительства Орловской области                                                         (благоустройство воинских захоронений и памятных знаков)</t>
  </si>
  <si>
    <t>Прочие мероприятия по благоустройству (всего)</t>
  </si>
  <si>
    <t>600 05 00</t>
  </si>
  <si>
    <t>в т.ч.-прочие мероприятия по благоустройству</t>
  </si>
  <si>
    <t>Другие вопросы в области ЖКХ</t>
  </si>
  <si>
    <t>в т.ч.</t>
  </si>
  <si>
    <t xml:space="preserve">Управление жилищно-коммунального хозяйства </t>
  </si>
  <si>
    <t xml:space="preserve">002 04 00 </t>
  </si>
  <si>
    <t>Городская целевая программа "Комплексное развитие коммунальной инфраструктуры города Мценска на 2011-2015 годы"</t>
  </si>
  <si>
    <t xml:space="preserve"> - 3 -</t>
  </si>
  <si>
    <t xml:space="preserve">Образование </t>
  </si>
  <si>
    <t xml:space="preserve">Свод </t>
  </si>
  <si>
    <t>Дошкольное образование</t>
  </si>
  <si>
    <t xml:space="preserve">Общее образование </t>
  </si>
  <si>
    <t>Молодёжная политика и оздоровление детей</t>
  </si>
  <si>
    <t>Другие вопросы в области образования</t>
  </si>
  <si>
    <t>ГРП  0701</t>
  </si>
  <si>
    <t>МБДОУ "Детский сад № 1 общеразвивающего вида"</t>
  </si>
  <si>
    <t>420 99 00</t>
  </si>
  <si>
    <t>001</t>
  </si>
  <si>
    <t>МБДОУ ЦРР детский сад №4</t>
  </si>
  <si>
    <t>МБДОУ детский сад общеразвивающего вида №5</t>
  </si>
  <si>
    <t>МБДОУ "Детский сад № 6 комбинированного вида"</t>
  </si>
  <si>
    <t>МБДОУ "Детский сад № 7 комбинированного вида"</t>
  </si>
  <si>
    <t>МБДОУ детский сад комбинированного вида №9</t>
  </si>
  <si>
    <t>МБДОУ ЦРР детский сад № 10</t>
  </si>
  <si>
    <t>МБДОУ детский сад комбинированного вида №11</t>
  </si>
  <si>
    <t>МБДОУ детский сад комбинированного вида №12</t>
  </si>
  <si>
    <t>МБДОУ детский сад комбинированного вида №13</t>
  </si>
  <si>
    <t>МБДОУ детский сад комбинированного вида № 14</t>
  </si>
  <si>
    <t>МБДОУ детский сад комбинированного вида №15</t>
  </si>
  <si>
    <t>Итого по учреждениям дошкольного образования</t>
  </si>
  <si>
    <t>420 00 00</t>
  </si>
  <si>
    <t>Мунмципальная целевая программа "Развитие сети дошкольных образовательных учреждений города Мценска на 2012-2016 годы"</t>
  </si>
  <si>
    <t>795 00 0</t>
  </si>
  <si>
    <t>Наказы избирателей депутатам областного Совета</t>
  </si>
  <si>
    <t>Резервный фонд Правительства Орловской области                                                         (ремонт кровли детского сада № 15)</t>
  </si>
  <si>
    <t>Резервный фонд Правительства Орловской области                                                         (на замену оконных блоков в детских садах)</t>
  </si>
  <si>
    <t>Областная целевая программа "Развитие сети дошкольных образовательных учреждений в Орловской области на 2011-2015 годы"</t>
  </si>
  <si>
    <t>522 30 00</t>
  </si>
  <si>
    <t>Всего по учреждениям дошкольного образования</t>
  </si>
  <si>
    <t xml:space="preserve"> - 2 -</t>
  </si>
  <si>
    <t>к ГРП 07 02</t>
  </si>
  <si>
    <t>МБОУ - Средняя общеобразовательная школа №1</t>
  </si>
  <si>
    <t>в т.ч.: - на содержание и обеспечение деятельности учреждения</t>
  </si>
  <si>
    <t>421 99 00</t>
  </si>
  <si>
    <t xml:space="preserve">           - на обеспечение образовательного процесса</t>
  </si>
  <si>
    <t>521 02 04</t>
  </si>
  <si>
    <t xml:space="preserve">          - на возмещение затрат по питанию учащихся (ЦС 421 99 00 и 670 00 00)</t>
  </si>
  <si>
    <t xml:space="preserve">МБОУ - Средняя общеобразовательная школа №2 </t>
  </si>
  <si>
    <t>МБОУ - средняя общеобразовательная школа №3</t>
  </si>
  <si>
    <t xml:space="preserve">МБОУ - Средняя общеобразовательная школа №4 </t>
  </si>
  <si>
    <t>МБОУ - Лицей № 5 города Мценска Орловской области</t>
  </si>
  <si>
    <t>МБОУ - Средняя общеобразовательная школа № 7</t>
  </si>
  <si>
    <t xml:space="preserve">МБОУ - Средняя общеобразовательная школа №8 </t>
  </si>
  <si>
    <t xml:space="preserve">          - на возмещение затрат по питанию учащихся</t>
  </si>
  <si>
    <t>МБОУ - Средняя общеобразовательная школа №9</t>
  </si>
  <si>
    <t>МБОУ - гимназия г. Мценска Орловской области</t>
  </si>
  <si>
    <t xml:space="preserve">Итого по общеобразовательным учреждениям </t>
  </si>
  <si>
    <t>Ежемесячное денежное вознаграждение за классное руководство  (свод)</t>
  </si>
  <si>
    <t>520 09 00</t>
  </si>
  <si>
    <t>Наказы избирателей депутатам областного Совета (свод)</t>
  </si>
  <si>
    <t>На реализацию мероприятий комплекса мер по модернизации системы общего образования Орловской области (свод)</t>
  </si>
  <si>
    <t>436 21 00</t>
  </si>
  <si>
    <t xml:space="preserve">892 </t>
  </si>
  <si>
    <t>521 59 01</t>
  </si>
  <si>
    <t>Всего по общеобразовательным учреждениям</t>
  </si>
  <si>
    <t>0702</t>
  </si>
  <si>
    <t>МБОУДОД "Детско-юношеский центр"</t>
  </si>
  <si>
    <t>423 99 00</t>
  </si>
  <si>
    <t>МБОУДОД "Центр внешкольной работы"</t>
  </si>
  <si>
    <t>МБОУ ДОД "Станция юных техников" г. Мценска</t>
  </si>
  <si>
    <t>МБО УДОД "ДЮСШ"</t>
  </si>
  <si>
    <t>МБОУ ДОД "Мценская ДШИ"</t>
  </si>
  <si>
    <t>МБОУДОД ДХШ</t>
  </si>
  <si>
    <t>Итого:(Музыкальная + Художественная школы)</t>
  </si>
  <si>
    <t xml:space="preserve">Итого по внешкольным учреждениям в образовании </t>
  </si>
  <si>
    <t xml:space="preserve">423 00 00 </t>
  </si>
  <si>
    <t>Общее образование (свод)</t>
  </si>
  <si>
    <t>00 00 00</t>
  </si>
  <si>
    <t>ГРП   07 07</t>
  </si>
  <si>
    <t>Проведение мероприятий для детей и молодёжи (всего)</t>
  </si>
  <si>
    <t>431 01 00</t>
  </si>
  <si>
    <t>022</t>
  </si>
  <si>
    <t>- через Администрацию</t>
  </si>
  <si>
    <t>- через Управление образования администрации</t>
  </si>
  <si>
    <t>Отдых детей в каникулярное время (всего)</t>
  </si>
  <si>
    <t>432 02 00</t>
  </si>
  <si>
    <t xml:space="preserve"> -за счёт собственных средств</t>
  </si>
  <si>
    <t xml:space="preserve"> -за счёт федеральных и областных средств</t>
  </si>
  <si>
    <t>432 01 00</t>
  </si>
  <si>
    <t>Городская целевая программа "Комплексные меры противодействия злоупотреблению наркотиками и их незаконному обороту на 2011-2015 годы"</t>
  </si>
  <si>
    <t>Молодёжная политика и оздоровление детей (свод)</t>
  </si>
  <si>
    <t>ГРП 07 09</t>
  </si>
  <si>
    <t>Управление образования администрации города</t>
  </si>
  <si>
    <t>МБОУ "ПМС-Центр"</t>
  </si>
  <si>
    <t>435 99 00</t>
  </si>
  <si>
    <t>Мероприятия в области образования</t>
  </si>
  <si>
    <t>Выплата ежегодной премии педагогическим работникам муниципальных образовательных учреждений города Мценска (№ 167 - МПА от 23.09.2008г.)</t>
  </si>
  <si>
    <t xml:space="preserve">Областная целевая программа "Развитие сети дошкольных образовательных учреждений в Орловской области на 2011-2015 годы" (ремонт кровли д/сада №11) </t>
  </si>
  <si>
    <t>Строительство II очереди спортивного комплекса школы № 9</t>
  </si>
  <si>
    <t>552 47 01</t>
  </si>
  <si>
    <t>003</t>
  </si>
  <si>
    <t>Другие вопросы в области образования (свод)</t>
  </si>
  <si>
    <t>Культура и кинематография</t>
  </si>
  <si>
    <t>08</t>
  </si>
  <si>
    <t xml:space="preserve">Культура </t>
  </si>
  <si>
    <t>МБУ "Мценский Дворец культуры"</t>
  </si>
  <si>
    <t>440 99 00</t>
  </si>
  <si>
    <t>МБУ "Мценский парк К и О"</t>
  </si>
  <si>
    <t xml:space="preserve">Итого: (Дворец+Парк) </t>
  </si>
  <si>
    <t>МБУ "Мценский краеведческий музей"</t>
  </si>
  <si>
    <t>441 99 00</t>
  </si>
  <si>
    <t>МБУ "Мценская художественная галерея"</t>
  </si>
  <si>
    <t xml:space="preserve">Итого: (Музей+Галерея) </t>
  </si>
  <si>
    <t>441 00 00</t>
  </si>
  <si>
    <t>МБУ "ЦБС"</t>
  </si>
  <si>
    <t>442 99 00</t>
  </si>
  <si>
    <t>Комплектование книжных фондов библиотек</t>
  </si>
  <si>
    <t>440 02 00</t>
  </si>
  <si>
    <t>На поэтапное введение отраслевой системы оплаты труда работников муниципальных учреждений культуры</t>
  </si>
  <si>
    <t>521 01 04</t>
  </si>
  <si>
    <t>Другие вопросы в области культуры и кинематографии</t>
  </si>
  <si>
    <t>Гор.цел.программа "Культура и искусство г.Мценска на 2011-2015 годы"</t>
  </si>
  <si>
    <t>Здравоохранение</t>
  </si>
  <si>
    <t>Здравоохранение (свод  с 09 01 по 09 04)</t>
  </si>
  <si>
    <r>
      <t xml:space="preserve">МУЗ "Мценская ЦРБ" (свод) - </t>
    </r>
    <r>
      <rPr>
        <sz val="7"/>
        <rFont val="Times New Roman"/>
        <family val="1"/>
      </rPr>
      <t xml:space="preserve">без денежных выплат скорой </t>
    </r>
  </si>
  <si>
    <t>470 99 00</t>
  </si>
  <si>
    <r>
      <t xml:space="preserve"> в том числе</t>
    </r>
    <r>
      <rPr>
        <sz val="8"/>
        <rFont val="Times New Roman"/>
        <family val="1"/>
      </rPr>
      <t>-Стационарная медицинская помощь</t>
    </r>
  </si>
  <si>
    <t xml:space="preserve">              -Амбулаторная помощь</t>
  </si>
  <si>
    <t xml:space="preserve">              -Мед помощь в дневных стационарах</t>
  </si>
  <si>
    <t xml:space="preserve">              -Скорая медицинская помощь</t>
  </si>
  <si>
    <t>Денежные выплаты (скорая)</t>
  </si>
  <si>
    <t>520 18 00</t>
  </si>
  <si>
    <t>Другие вопросы в области здравоохранения</t>
  </si>
  <si>
    <t>Гор.цел.программа "Медицинские кадры" на 2007-2011 годы</t>
  </si>
  <si>
    <t>Мун.цел.программа "Первоочередные мероприятия по профилактике, диагностике и лечению сердечно-сосудистых заболеваний в г.Мценске на 2011-2012 годы"</t>
  </si>
  <si>
    <t xml:space="preserve"> - 7 -</t>
  </si>
  <si>
    <t>Социальная политика</t>
  </si>
  <si>
    <t>10</t>
  </si>
  <si>
    <t xml:space="preserve">Пенсионное обеспечение </t>
  </si>
  <si>
    <t>490 00 00</t>
  </si>
  <si>
    <t>714</t>
  </si>
  <si>
    <t xml:space="preserve">Муниципальные пенси и доплаты </t>
  </si>
  <si>
    <t>491 01 00</t>
  </si>
  <si>
    <t>005</t>
  </si>
  <si>
    <t>Персональные надбавки местного значения</t>
  </si>
  <si>
    <t>491 02 00</t>
  </si>
  <si>
    <t>Социальное обеспечение населения (10 03)</t>
  </si>
  <si>
    <t>Гор.цел.программа"Обеспечение жильём молодых семей"                                на 2011-2015 годы</t>
  </si>
  <si>
    <t>100 88 20</t>
  </si>
  <si>
    <t xml:space="preserve"> -за счёт федеральных  средств</t>
  </si>
  <si>
    <t>521</t>
  </si>
  <si>
    <t xml:space="preserve"> -за счёт областных средств</t>
  </si>
  <si>
    <r>
      <t>Оказание социальной помощи</t>
    </r>
    <r>
      <rPr>
        <sz val="8"/>
        <rFont val="Times New Roman"/>
        <family val="1"/>
      </rPr>
      <t xml:space="preserve"> (</t>
    </r>
    <r>
      <rPr>
        <sz val="7"/>
        <rFont val="Times New Roman"/>
        <family val="1"/>
      </rPr>
      <t>Решение Мценского городского Совета народных депутатов от 26.01.2006 г. №78/896-ГС "О дополнительных социальных гарантиях гражданам, предоставляемых за счёт средств бюджета города Мценска"</t>
    </r>
    <r>
      <rPr>
        <sz val="8"/>
        <rFont val="Times New Roman"/>
        <family val="1"/>
      </rPr>
      <t xml:space="preserve">)  </t>
    </r>
  </si>
  <si>
    <t>505 86 00</t>
  </si>
  <si>
    <t>Обеспечение жильём ветеранов и инвалидов (свод)</t>
  </si>
  <si>
    <t>505 34 00</t>
  </si>
  <si>
    <t xml:space="preserve">Обеспечение жильём отдельных категорий граждан, установл Фед зак от 12.01.1995г №5-ФЗ "О ветеранах", в соотв с Указом Президента РФ от 07.05.2008г №714 </t>
  </si>
  <si>
    <r>
      <t xml:space="preserve">505 34 </t>
    </r>
    <r>
      <rPr>
        <b/>
        <sz val="8"/>
        <rFont val="Times New Roman"/>
        <family val="1"/>
      </rPr>
      <t>01</t>
    </r>
  </si>
  <si>
    <t xml:space="preserve"> Обеспечение жильём отдельных категорий граждан, установленных Фед зак от 12.01.1995г №5-ФЗ "О ветеранах" и от 24.11.1995г №181-ФЗ "О социальной защите инвалидов в Российской Федерации" </t>
  </si>
  <si>
    <r>
      <t xml:space="preserve">505 34 </t>
    </r>
    <r>
      <rPr>
        <b/>
        <sz val="8"/>
        <rFont val="Times New Roman"/>
        <family val="1"/>
      </rPr>
      <t>02</t>
    </r>
  </si>
  <si>
    <t>Охрана семьи и детства</t>
  </si>
  <si>
    <t>Выплата единовременного пособия при всех формах устройства детей, лишённых родительского попечения, в семью</t>
  </si>
  <si>
    <t>505 05 02</t>
  </si>
  <si>
    <t xml:space="preserve">Обеспечение жильём детей-сирот, детей, оставшихся без попечения родителей, а также детей, находящихся под опекой (попечительством), не имеющих закреплённого жилого помещения </t>
  </si>
  <si>
    <t>505 36 00</t>
  </si>
  <si>
    <t>505 21 02</t>
  </si>
  <si>
    <t>Компенсация части родительской платы за содержание ребёнка в дошкольном учереждении</t>
  </si>
  <si>
    <t>520 10 00</t>
  </si>
  <si>
    <r>
      <t xml:space="preserve">Содержание ребёнка в семье опекуна и приёмной семье, </t>
    </r>
    <r>
      <rPr>
        <i/>
        <sz val="9"/>
        <rFont val="Times New Roman"/>
        <family val="1"/>
      </rPr>
      <t>а также</t>
    </r>
    <r>
      <rPr>
        <sz val="9"/>
        <rFont val="Times New Roman"/>
        <family val="1"/>
      </rPr>
      <t xml:space="preserve"> вознаграждение, причитающееся приёмному родителю</t>
    </r>
  </si>
  <si>
    <t>520 13 00</t>
  </si>
  <si>
    <t>-Выплаты приёмной семье на содержание подопечных детей</t>
  </si>
  <si>
    <t>520 13 11</t>
  </si>
  <si>
    <t xml:space="preserve">-Вознаграждение приёмному родителю </t>
  </si>
  <si>
    <t>520 13 12</t>
  </si>
  <si>
    <t>-Выплаты семьям опекунов на содержание подопечных детей</t>
  </si>
  <si>
    <r>
      <t xml:space="preserve">520 13 </t>
    </r>
    <r>
      <rPr>
        <b/>
        <sz val="8"/>
        <rFont val="Times New Roman"/>
        <family val="1"/>
      </rPr>
      <t>20</t>
    </r>
  </si>
  <si>
    <t xml:space="preserve">Единовременное пособие и компенсация предметов вещевого обеспечения выпускникам муниципальных учреждений, из числа детей-сирот и детей оставшихся без попечения родителей </t>
  </si>
  <si>
    <t>521 02 15</t>
  </si>
  <si>
    <t>673 02 02</t>
  </si>
  <si>
    <t>Обеспечение бесплатного проезда детям, из числа детей-сирот</t>
  </si>
  <si>
    <t>521 02 18</t>
  </si>
  <si>
    <t>673 02 03</t>
  </si>
  <si>
    <t>673 04 00</t>
  </si>
  <si>
    <r>
      <t xml:space="preserve">Единовременное пособие на усыновлённого (удочерённого) ребёнка </t>
    </r>
    <r>
      <rPr>
        <sz val="7"/>
        <rFont val="Times New Roman"/>
        <family val="1"/>
      </rPr>
      <t>(Закон Орловской области от 12.11.2008 года №832-ОЗ)</t>
    </r>
    <r>
      <rPr>
        <sz val="8"/>
        <rFont val="Times New Roman"/>
        <family val="1"/>
      </rPr>
      <t xml:space="preserve">  </t>
    </r>
  </si>
  <si>
    <t>674 00 00</t>
  </si>
  <si>
    <t xml:space="preserve">Другие вопросы  в области социальной политики </t>
  </si>
  <si>
    <t>521 02 12</t>
  </si>
  <si>
    <t>Физическая культура и спорт</t>
  </si>
  <si>
    <t xml:space="preserve">Физическая культура </t>
  </si>
  <si>
    <t>Мероприятия в области физической культуры</t>
  </si>
  <si>
    <t>512 97 00</t>
  </si>
  <si>
    <t>Средства массовой информации</t>
  </si>
  <si>
    <t>Телевидение и радиовещание</t>
  </si>
  <si>
    <t>МАУ "МТРК"</t>
  </si>
  <si>
    <t>453 99 00</t>
  </si>
  <si>
    <t>Обслуживание государственного и муниципального долга</t>
  </si>
  <si>
    <t>Обслуживание государственного внутреннего и муниципального долга</t>
  </si>
  <si>
    <t>065 03 00</t>
  </si>
  <si>
    <t xml:space="preserve"> Всего расходов   </t>
  </si>
  <si>
    <t>96</t>
  </si>
  <si>
    <t xml:space="preserve"> -4 -</t>
  </si>
</sst>
</file>

<file path=xl/styles.xml><?xml version="1.0" encoding="utf-8"?>
<styleSheet xmlns="http://schemas.openxmlformats.org/spreadsheetml/2006/main">
  <numFmts count="8">
    <numFmt numFmtId="164" formatCode="GENERAL"/>
    <numFmt numFmtId="165" formatCode="@"/>
    <numFmt numFmtId="166" formatCode="#,##0.0"/>
    <numFmt numFmtId="167" formatCode="0.00%"/>
    <numFmt numFmtId="168" formatCode="0.0%"/>
    <numFmt numFmtId="169" formatCode="0.00"/>
    <numFmt numFmtId="170" formatCode="_-* #,##0.00_р_._-;\-* #,##0.00_р_._-;_-* \-??_р_._-;_-@_-"/>
    <numFmt numFmtId="171" formatCode="0%"/>
  </numFmts>
  <fonts count="33">
    <font>
      <sz val="10"/>
      <name val="Arial Cyr"/>
      <family val="2"/>
    </font>
    <font>
      <sz val="10"/>
      <name val="Arial"/>
      <family val="0"/>
    </font>
    <font>
      <sz val="8"/>
      <name val="Arial Narrow"/>
      <family val="2"/>
    </font>
    <font>
      <b/>
      <u val="single"/>
      <sz val="10"/>
      <name val="Arial Cyr"/>
      <family val="2"/>
    </font>
    <font>
      <sz val="8"/>
      <name val="Arial Cyr"/>
      <family val="2"/>
    </font>
    <font>
      <sz val="10"/>
      <name val="Times New Roman"/>
      <family val="1"/>
    </font>
    <font>
      <b/>
      <sz val="7"/>
      <name val="Times New Roman"/>
      <family val="1"/>
    </font>
    <font>
      <b/>
      <sz val="8"/>
      <name val="Arial Cyr"/>
      <family val="2"/>
    </font>
    <font>
      <sz val="7"/>
      <name val="Arial Cyr"/>
      <family val="2"/>
    </font>
    <font>
      <b/>
      <i/>
      <sz val="8"/>
      <name val="Arial Cyr"/>
      <family val="2"/>
    </font>
    <font>
      <sz val="7"/>
      <name val="Times New Roman"/>
      <family val="1"/>
    </font>
    <font>
      <b/>
      <sz val="8"/>
      <name val="Times New Roman"/>
      <family val="1"/>
    </font>
    <font>
      <sz val="8"/>
      <name val="Arial"/>
      <family val="2"/>
    </font>
    <font>
      <b/>
      <sz val="10"/>
      <name val="Times New Roman"/>
      <family val="1"/>
    </font>
    <font>
      <sz val="7"/>
      <name val="Arial"/>
      <family val="2"/>
    </font>
    <font>
      <i/>
      <sz val="8"/>
      <name val="Arial Cyr"/>
      <family val="2"/>
    </font>
    <font>
      <b/>
      <i/>
      <sz val="10"/>
      <name val="Times New Roman"/>
      <family val="1"/>
    </font>
    <font>
      <b/>
      <sz val="9"/>
      <name val="Times New Roman"/>
      <family val="1"/>
    </font>
    <font>
      <b/>
      <sz val="7"/>
      <name val="Arial Cyr"/>
      <family val="2"/>
    </font>
    <font>
      <sz val="8"/>
      <name val="Times New Roman"/>
      <family val="1"/>
    </font>
    <font>
      <sz val="6"/>
      <name val="Times New Roman"/>
      <family val="1"/>
    </font>
    <font>
      <b/>
      <sz val="11"/>
      <name val="Times New Roman"/>
      <family val="1"/>
    </font>
    <font>
      <b/>
      <sz val="8"/>
      <name val="Arial Narrow"/>
      <family val="2"/>
    </font>
    <font>
      <b/>
      <sz val="9"/>
      <name val="Arial"/>
      <family val="2"/>
    </font>
    <font>
      <b/>
      <sz val="8"/>
      <name val="Arial"/>
      <family val="2"/>
    </font>
    <font>
      <i/>
      <sz val="7"/>
      <name val="Arial Cyr"/>
      <family val="2"/>
    </font>
    <font>
      <b/>
      <sz val="10"/>
      <name val="Arial Cyr"/>
      <family val="2"/>
    </font>
    <font>
      <b/>
      <u val="single"/>
      <sz val="8"/>
      <name val="Arial Cyr"/>
      <family val="2"/>
    </font>
    <font>
      <sz val="9"/>
      <name val="Times New Roman"/>
      <family val="1"/>
    </font>
    <font>
      <sz val="10"/>
      <name val="Arial Narrow"/>
      <family val="2"/>
    </font>
    <font>
      <i/>
      <sz val="8"/>
      <name val="Times New Roman"/>
      <family val="1"/>
    </font>
    <font>
      <i/>
      <sz val="9"/>
      <name val="Times New Roman"/>
      <family val="1"/>
    </font>
    <font>
      <i/>
      <sz val="9"/>
      <name val="Arial Narrow"/>
      <family val="2"/>
    </font>
  </fonts>
  <fills count="11">
    <fill>
      <patternFill/>
    </fill>
    <fill>
      <patternFill patternType="gray125"/>
    </fill>
    <fill>
      <patternFill patternType="solid">
        <fgColor indexed="27"/>
        <bgColor indexed="64"/>
      </patternFill>
    </fill>
    <fill>
      <patternFill patternType="solid">
        <fgColor indexed="43"/>
        <bgColor indexed="64"/>
      </patternFill>
    </fill>
    <fill>
      <patternFill patternType="solid">
        <fgColor indexed="31"/>
        <bgColor indexed="64"/>
      </patternFill>
    </fill>
    <fill>
      <patternFill patternType="solid">
        <fgColor indexed="26"/>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s>
  <borders count="76">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style="thin">
        <color indexed="8"/>
      </left>
      <right style="thin">
        <color indexed="8"/>
      </right>
      <top>
        <color indexed="63"/>
      </top>
      <bottom style="hair">
        <color indexed="8"/>
      </bottom>
    </border>
    <border>
      <left style="thin">
        <color indexed="8"/>
      </left>
      <right>
        <color indexed="63"/>
      </right>
      <top>
        <color indexed="63"/>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hair">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style="hair">
        <color indexed="8"/>
      </bottom>
    </border>
    <border>
      <left>
        <color indexed="63"/>
      </left>
      <right>
        <color indexed="63"/>
      </right>
      <top style="hair">
        <color indexed="8"/>
      </top>
      <bottom style="hair">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color indexed="63"/>
      </left>
      <right style="thin">
        <color indexed="8"/>
      </right>
      <top>
        <color indexed="63"/>
      </top>
      <bottom style="thin">
        <color indexed="8"/>
      </bottom>
    </border>
    <border>
      <left>
        <color indexed="63"/>
      </left>
      <right style="hair">
        <color indexed="8"/>
      </right>
      <top>
        <color indexed="63"/>
      </top>
      <bottom style="thin">
        <color indexed="8"/>
      </bottom>
    </border>
    <border>
      <left style="hair">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thin">
        <color indexed="8"/>
      </left>
      <right style="hair">
        <color indexed="8"/>
      </right>
      <top>
        <color indexed="63"/>
      </top>
      <bottom style="thin">
        <color indexed="8"/>
      </bottom>
    </border>
    <border>
      <left>
        <color indexed="63"/>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thin">
        <color indexed="8"/>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hair">
        <color indexed="8"/>
      </bottom>
    </border>
    <border>
      <left>
        <color indexed="63"/>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style="hair">
        <color indexed="8"/>
      </right>
      <top style="thin">
        <color indexed="8"/>
      </top>
      <bottom>
        <color indexed="63"/>
      </bottom>
    </border>
    <border>
      <left style="hair">
        <color indexed="8"/>
      </left>
      <right style="hair">
        <color indexed="8"/>
      </right>
      <top style="thin">
        <color indexed="8"/>
      </top>
      <bottom>
        <color indexed="63"/>
      </bottom>
    </border>
    <border>
      <left style="hair">
        <color indexed="8"/>
      </left>
      <right style="thin">
        <color indexed="8"/>
      </right>
      <top style="thin">
        <color indexed="8"/>
      </top>
      <bottom>
        <color indexed="63"/>
      </bottom>
    </border>
    <border>
      <left style="thin">
        <color indexed="8"/>
      </left>
      <right style="hair">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color indexed="63"/>
      </bottom>
    </border>
    <border>
      <left style="hair">
        <color indexed="8"/>
      </left>
      <right style="thin">
        <color indexed="8"/>
      </right>
      <top>
        <color indexed="63"/>
      </top>
      <bottom>
        <color indexed="63"/>
      </bottom>
    </border>
    <border>
      <left style="thin">
        <color indexed="8"/>
      </left>
      <right style="hair">
        <color indexed="8"/>
      </right>
      <top>
        <color indexed="63"/>
      </top>
      <bottom>
        <color indexed="63"/>
      </bottom>
    </border>
    <border>
      <left>
        <color indexed="63"/>
      </left>
      <right style="thin">
        <color indexed="8"/>
      </right>
      <top style="hair">
        <color indexed="8"/>
      </top>
      <bottom style="hair">
        <color indexed="8"/>
      </bottom>
    </border>
    <border>
      <left>
        <color indexed="63"/>
      </left>
      <right style="thin">
        <color indexed="8"/>
      </right>
      <top style="hair">
        <color indexed="8"/>
      </top>
      <bottom style="thin">
        <color indexed="8"/>
      </bottom>
    </border>
    <border>
      <left>
        <color indexed="63"/>
      </left>
      <right style="thin">
        <color indexed="8"/>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thin">
        <color indexed="8"/>
      </left>
      <right style="hair">
        <color indexed="8"/>
      </right>
      <top>
        <color indexed="63"/>
      </top>
      <bottom style="hair">
        <color indexed="8"/>
      </bottom>
    </border>
    <border>
      <left>
        <color indexed="63"/>
      </left>
      <right style="thin">
        <color indexed="8"/>
      </right>
      <top style="thin">
        <color indexed="8"/>
      </top>
      <bottom>
        <color indexed="63"/>
      </bottom>
    </border>
    <border>
      <left>
        <color indexed="63"/>
      </left>
      <right>
        <color indexed="63"/>
      </right>
      <top>
        <color indexed="63"/>
      </top>
      <bottom style="hair">
        <color indexed="8"/>
      </bottom>
    </border>
    <border>
      <left>
        <color indexed="63"/>
      </left>
      <right style="thin">
        <color indexed="8"/>
      </right>
      <top style="thin">
        <color indexed="8"/>
      </top>
      <bottom style="hair">
        <color indexed="8"/>
      </bottom>
    </border>
    <border>
      <left>
        <color indexed="63"/>
      </left>
      <right>
        <color indexed="63"/>
      </right>
      <top style="hair">
        <color indexed="8"/>
      </top>
      <bottom>
        <color indexed="6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961">
    <xf numFmtId="164" fontId="0" fillId="0" borderId="0" xfId="0" applyAlignment="1">
      <alignment/>
    </xf>
    <xf numFmtId="164" fontId="2" fillId="0" borderId="0" xfId="0" applyFont="1" applyBorder="1" applyAlignment="1">
      <alignment horizontal="right"/>
    </xf>
    <xf numFmtId="164" fontId="3" fillId="0" borderId="0" xfId="0" applyFont="1" applyFill="1" applyAlignment="1">
      <alignment/>
    </xf>
    <xf numFmtId="164" fontId="2" fillId="0" borderId="0" xfId="0" applyFont="1" applyBorder="1" applyAlignment="1">
      <alignment horizontal="right" vertical="center"/>
    </xf>
    <xf numFmtId="164" fontId="2" fillId="0" borderId="0" xfId="0" applyFont="1" applyAlignment="1">
      <alignment horizontal="right" vertical="center"/>
    </xf>
    <xf numFmtId="164" fontId="0" fillId="0" borderId="0" xfId="0" applyAlignment="1">
      <alignment horizontal="right" vertical="center"/>
    </xf>
    <xf numFmtId="164" fontId="3" fillId="0" borderId="0" xfId="0" applyFont="1" applyBorder="1" applyAlignment="1">
      <alignment horizontal="center"/>
    </xf>
    <xf numFmtId="164" fontId="4" fillId="0" borderId="0" xfId="0" applyFont="1" applyBorder="1" applyAlignment="1">
      <alignment horizontal="center" vertical="center"/>
    </xf>
    <xf numFmtId="164" fontId="5" fillId="0" borderId="0" xfId="0" applyFont="1" applyBorder="1" applyAlignment="1">
      <alignment/>
    </xf>
    <xf numFmtId="164" fontId="4" fillId="0" borderId="1" xfId="0" applyFont="1" applyBorder="1" applyAlignment="1">
      <alignment horizontal="center" vertical="center"/>
    </xf>
    <xf numFmtId="164" fontId="4" fillId="0" borderId="2" xfId="0" applyFont="1" applyBorder="1" applyAlignment="1">
      <alignment horizontal="center" vertical="center" wrapText="1"/>
    </xf>
    <xf numFmtId="164" fontId="2" fillId="0" borderId="1" xfId="0" applyFont="1" applyBorder="1" applyAlignment="1">
      <alignment horizontal="center" vertical="center"/>
    </xf>
    <xf numFmtId="164" fontId="2" fillId="0" borderId="1" xfId="0" applyFont="1" applyBorder="1" applyAlignment="1">
      <alignment horizontal="center" vertical="center" wrapText="1"/>
    </xf>
    <xf numFmtId="165" fontId="6" fillId="2" borderId="1" xfId="0" applyNumberFormat="1" applyFont="1" applyFill="1" applyBorder="1" applyAlignment="1">
      <alignment horizontal="center" vertical="center"/>
    </xf>
    <xf numFmtId="164" fontId="7" fillId="2" borderId="2" xfId="0" applyFont="1" applyFill="1" applyBorder="1" applyAlignment="1">
      <alignment vertical="center"/>
    </xf>
    <xf numFmtId="166" fontId="7" fillId="2" borderId="1" xfId="0" applyNumberFormat="1" applyFont="1" applyFill="1" applyBorder="1" applyAlignment="1">
      <alignment vertical="center"/>
    </xf>
    <xf numFmtId="165" fontId="6" fillId="0" borderId="1" xfId="0" applyNumberFormat="1" applyFont="1" applyFill="1" applyBorder="1" applyAlignment="1">
      <alignment horizontal="center" vertical="center"/>
    </xf>
    <xf numFmtId="164" fontId="8" fillId="2" borderId="2" xfId="0" applyFont="1" applyFill="1" applyBorder="1" applyAlignment="1">
      <alignment vertical="center"/>
    </xf>
    <xf numFmtId="167" fontId="8" fillId="2" borderId="1" xfId="0" applyNumberFormat="1" applyFont="1" applyFill="1" applyBorder="1" applyAlignment="1">
      <alignment vertical="center"/>
    </xf>
    <xf numFmtId="164" fontId="9" fillId="2" borderId="2" xfId="0" applyFont="1" applyFill="1" applyBorder="1" applyAlignment="1">
      <alignment horizontal="left" vertical="center" wrapText="1"/>
    </xf>
    <xf numFmtId="165" fontId="10" fillId="0" borderId="1" xfId="0" applyNumberFormat="1" applyFont="1" applyFill="1" applyBorder="1" applyAlignment="1">
      <alignment horizontal="center" vertical="center"/>
    </xf>
    <xf numFmtId="165" fontId="10" fillId="0" borderId="3" xfId="0" applyNumberFormat="1" applyFont="1" applyBorder="1" applyAlignment="1">
      <alignment horizontal="center" vertical="center"/>
    </xf>
    <xf numFmtId="164" fontId="4" fillId="0" borderId="4" xfId="0" applyFont="1" applyBorder="1" applyAlignment="1">
      <alignment vertical="center"/>
    </xf>
    <xf numFmtId="166" fontId="4" fillId="3" borderId="3" xfId="0" applyNumberFormat="1" applyFont="1" applyFill="1" applyBorder="1" applyAlignment="1">
      <alignment vertical="center"/>
    </xf>
    <xf numFmtId="165" fontId="6" fillId="4" borderId="1" xfId="0" applyNumberFormat="1" applyFont="1" applyFill="1" applyBorder="1" applyAlignment="1">
      <alignment horizontal="center" vertical="center"/>
    </xf>
    <xf numFmtId="164" fontId="11" fillId="4" borderId="5" xfId="0" applyFont="1" applyFill="1" applyBorder="1" applyAlignment="1">
      <alignment horizontal="left" vertical="center"/>
    </xf>
    <xf numFmtId="166" fontId="12" fillId="4" borderId="6" xfId="0" applyNumberFormat="1" applyFont="1" applyFill="1" applyBorder="1" applyAlignment="1">
      <alignment vertical="center"/>
    </xf>
    <xf numFmtId="166" fontId="4" fillId="4" borderId="6" xfId="0" applyNumberFormat="1" applyFont="1" applyFill="1" applyBorder="1" applyAlignment="1">
      <alignment vertical="center"/>
    </xf>
    <xf numFmtId="164" fontId="11" fillId="4" borderId="7" xfId="0" applyFont="1" applyFill="1" applyBorder="1" applyAlignment="1">
      <alignment horizontal="left" vertical="center"/>
    </xf>
    <xf numFmtId="166" fontId="12" fillId="4" borderId="8" xfId="0" applyNumberFormat="1" applyFont="1" applyFill="1" applyBorder="1" applyAlignment="1">
      <alignment vertical="center"/>
    </xf>
    <xf numFmtId="166" fontId="4" fillId="4" borderId="8" xfId="0" applyNumberFormat="1" applyFont="1" applyFill="1" applyBorder="1" applyAlignment="1">
      <alignment vertical="center"/>
    </xf>
    <xf numFmtId="164" fontId="11" fillId="4" borderId="9" xfId="0" applyFont="1" applyFill="1" applyBorder="1" applyAlignment="1">
      <alignment horizontal="left" vertical="center" wrapText="1"/>
    </xf>
    <xf numFmtId="166" fontId="12" fillId="4" borderId="10" xfId="0" applyNumberFormat="1" applyFont="1" applyFill="1" applyBorder="1" applyAlignment="1">
      <alignment vertical="center"/>
    </xf>
    <xf numFmtId="166" fontId="4" fillId="4" borderId="10" xfId="0" applyNumberFormat="1" applyFont="1" applyFill="1" applyBorder="1" applyAlignment="1">
      <alignment vertical="center"/>
    </xf>
    <xf numFmtId="165" fontId="10" fillId="0" borderId="1" xfId="0" applyNumberFormat="1" applyFont="1" applyFill="1" applyBorder="1" applyAlignment="1">
      <alignment horizontal="center" vertical="center" wrapText="1"/>
    </xf>
    <xf numFmtId="165" fontId="10" fillId="0" borderId="2" xfId="0" applyNumberFormat="1" applyFont="1" applyFill="1" applyBorder="1" applyAlignment="1">
      <alignment horizontal="left" vertical="center" wrapText="1"/>
    </xf>
    <xf numFmtId="166" fontId="12" fillId="0" borderId="3" xfId="0" applyNumberFormat="1" applyFont="1" applyFill="1" applyBorder="1" applyAlignment="1">
      <alignment vertical="center"/>
    </xf>
    <xf numFmtId="166" fontId="4" fillId="0" borderId="3" xfId="0" applyNumberFormat="1" applyFont="1" applyFill="1" applyBorder="1" applyAlignment="1">
      <alignment vertical="center"/>
    </xf>
    <xf numFmtId="165" fontId="6" fillId="0" borderId="0" xfId="0" applyNumberFormat="1" applyFont="1" applyFill="1" applyBorder="1" applyAlignment="1">
      <alignment horizontal="center" vertical="center"/>
    </xf>
    <xf numFmtId="164" fontId="11" fillId="0" borderId="0" xfId="0" applyFont="1" applyFill="1" applyBorder="1" applyAlignment="1">
      <alignment horizontal="left" vertical="center"/>
    </xf>
    <xf numFmtId="166" fontId="10" fillId="0" borderId="0" xfId="0" applyNumberFormat="1" applyFont="1" applyFill="1" applyBorder="1" applyAlignment="1">
      <alignment vertical="center"/>
    </xf>
    <xf numFmtId="165" fontId="10" fillId="5" borderId="11" xfId="0" applyNumberFormat="1" applyFont="1" applyFill="1" applyBorder="1" applyAlignment="1">
      <alignment horizontal="center" vertical="center" wrapText="1"/>
    </xf>
    <xf numFmtId="164" fontId="10" fillId="5" borderId="2" xfId="0" applyNumberFormat="1" applyFont="1" applyFill="1" applyBorder="1" applyAlignment="1">
      <alignment horizontal="left" vertical="center" wrapText="1"/>
    </xf>
    <xf numFmtId="165" fontId="10" fillId="5" borderId="1" xfId="0" applyNumberFormat="1" applyFont="1" applyFill="1" applyBorder="1" applyAlignment="1">
      <alignment horizontal="center" vertical="center" wrapText="1"/>
    </xf>
    <xf numFmtId="164" fontId="10" fillId="5" borderId="4" xfId="0" applyFont="1" applyFill="1" applyBorder="1" applyAlignment="1">
      <alignment horizontal="left" vertical="center" wrapText="1"/>
    </xf>
    <xf numFmtId="164" fontId="11" fillId="0" borderId="0" xfId="0" applyFont="1" applyFill="1" applyBorder="1" applyAlignment="1">
      <alignment horizontal="left" vertical="center" wrapText="1"/>
    </xf>
    <xf numFmtId="165" fontId="10" fillId="5" borderId="3" xfId="0" applyNumberFormat="1" applyFont="1" applyFill="1" applyBorder="1" applyAlignment="1">
      <alignment horizontal="center" vertical="center" wrapText="1"/>
    </xf>
    <xf numFmtId="164" fontId="10" fillId="5" borderId="4" xfId="0" applyNumberFormat="1" applyFont="1" applyFill="1" applyBorder="1" applyAlignment="1">
      <alignment horizontal="left" vertical="center" wrapText="1"/>
    </xf>
    <xf numFmtId="165" fontId="10" fillId="0" borderId="1" xfId="0" applyNumberFormat="1" applyFont="1" applyBorder="1" applyAlignment="1">
      <alignment horizontal="center" vertical="center" wrapText="1"/>
    </xf>
    <xf numFmtId="165" fontId="10" fillId="0" borderId="11" xfId="0" applyNumberFormat="1" applyFont="1" applyBorder="1" applyAlignment="1">
      <alignment horizontal="center" vertical="center" wrapText="1"/>
    </xf>
    <xf numFmtId="165" fontId="10" fillId="0" borderId="2" xfId="0" applyNumberFormat="1" applyFont="1" applyBorder="1" applyAlignment="1">
      <alignment horizontal="left" vertical="center" wrapText="1"/>
    </xf>
    <xf numFmtId="166" fontId="4" fillId="3" borderId="1" xfId="0" applyNumberFormat="1" applyFont="1" applyFill="1" applyBorder="1" applyAlignment="1">
      <alignment vertical="center"/>
    </xf>
    <xf numFmtId="165" fontId="10" fillId="0" borderId="6" xfId="0" applyNumberFormat="1" applyFont="1" applyBorder="1" applyAlignment="1">
      <alignment horizontal="center" vertical="center" wrapText="1"/>
    </xf>
    <xf numFmtId="164" fontId="10" fillId="0" borderId="5" xfId="0" applyFont="1" applyBorder="1" applyAlignment="1">
      <alignment horizontal="left" vertical="center" wrapText="1"/>
    </xf>
    <xf numFmtId="166" fontId="4" fillId="0" borderId="6" xfId="0" applyNumberFormat="1" applyFont="1" applyFill="1" applyBorder="1" applyAlignment="1">
      <alignment vertical="center"/>
    </xf>
    <xf numFmtId="164" fontId="13" fillId="0" borderId="0" xfId="0" applyFont="1" applyFill="1" applyBorder="1" applyAlignment="1">
      <alignment horizontal="center" vertical="center"/>
    </xf>
    <xf numFmtId="164" fontId="5" fillId="0" borderId="0" xfId="0" applyFont="1" applyFill="1" applyBorder="1" applyAlignment="1">
      <alignment/>
    </xf>
    <xf numFmtId="165" fontId="10" fillId="0" borderId="10" xfId="0" applyNumberFormat="1" applyFont="1" applyBorder="1" applyAlignment="1">
      <alignment horizontal="center" vertical="center" wrapText="1"/>
    </xf>
    <xf numFmtId="164" fontId="10" fillId="0" borderId="9" xfId="0" applyFont="1" applyBorder="1" applyAlignment="1">
      <alignment horizontal="left" vertical="center" wrapText="1"/>
    </xf>
    <xf numFmtId="166" fontId="4" fillId="0" borderId="10" xfId="0" applyNumberFormat="1" applyFont="1" applyFill="1" applyBorder="1" applyAlignment="1">
      <alignment vertical="center"/>
    </xf>
    <xf numFmtId="166" fontId="4" fillId="0" borderId="11" xfId="0" applyNumberFormat="1" applyFont="1" applyFill="1" applyBorder="1" applyAlignment="1">
      <alignment vertical="center"/>
    </xf>
    <xf numFmtId="165" fontId="10" fillId="0" borderId="3" xfId="0" applyNumberFormat="1" applyFont="1" applyBorder="1" applyAlignment="1">
      <alignment horizontal="center" vertical="center" wrapText="1"/>
    </xf>
    <xf numFmtId="164" fontId="10" fillId="0" borderId="4" xfId="0" applyFont="1" applyBorder="1" applyAlignment="1">
      <alignment horizontal="left" vertical="center" wrapText="1"/>
    </xf>
    <xf numFmtId="165" fontId="9" fillId="2" borderId="2" xfId="0" applyNumberFormat="1" applyFont="1" applyFill="1" applyBorder="1" applyAlignment="1">
      <alignment vertical="center"/>
    </xf>
    <xf numFmtId="164" fontId="10" fillId="0" borderId="6" xfId="0" applyNumberFormat="1" applyFont="1" applyFill="1" applyBorder="1" applyAlignment="1">
      <alignment horizontal="center" vertical="center"/>
    </xf>
    <xf numFmtId="165" fontId="4" fillId="0" borderId="5" xfId="0" applyNumberFormat="1" applyFont="1" applyFill="1" applyBorder="1" applyAlignment="1">
      <alignment horizontal="left" vertical="center" wrapText="1"/>
    </xf>
    <xf numFmtId="166" fontId="4" fillId="3" borderId="6" xfId="0" applyNumberFormat="1" applyFont="1" applyFill="1" applyBorder="1" applyAlignment="1">
      <alignment vertical="center"/>
    </xf>
    <xf numFmtId="164" fontId="10" fillId="0" borderId="8" xfId="0" applyNumberFormat="1" applyFont="1" applyFill="1" applyBorder="1" applyAlignment="1">
      <alignment horizontal="center" vertical="center"/>
    </xf>
    <xf numFmtId="165" fontId="8" fillId="0" borderId="7" xfId="0" applyNumberFormat="1" applyFont="1" applyFill="1" applyBorder="1" applyAlignment="1">
      <alignment horizontal="left" vertical="center" wrapText="1"/>
    </xf>
    <xf numFmtId="166" fontId="4" fillId="0" borderId="8" xfId="0" applyNumberFormat="1" applyFont="1" applyFill="1" applyBorder="1" applyAlignment="1">
      <alignment vertical="center"/>
    </xf>
    <xf numFmtId="164" fontId="10" fillId="0" borderId="12" xfId="0" applyNumberFormat="1" applyFont="1" applyFill="1" applyBorder="1" applyAlignment="1">
      <alignment horizontal="center" vertical="center"/>
    </xf>
    <xf numFmtId="165" fontId="8" fillId="0" borderId="13" xfId="0" applyNumberFormat="1" applyFont="1" applyFill="1" applyBorder="1" applyAlignment="1">
      <alignment horizontal="left" vertical="center" wrapText="1"/>
    </xf>
    <xf numFmtId="166" fontId="4" fillId="0" borderId="12" xfId="0" applyNumberFormat="1" applyFont="1" applyFill="1" applyBorder="1" applyAlignment="1">
      <alignment vertical="center"/>
    </xf>
    <xf numFmtId="164" fontId="10" fillId="0" borderId="14" xfId="0" applyNumberFormat="1" applyFont="1" applyFill="1" applyBorder="1" applyAlignment="1">
      <alignment horizontal="center" vertical="center"/>
    </xf>
    <xf numFmtId="165" fontId="8" fillId="0" borderId="15" xfId="0" applyNumberFormat="1" applyFont="1" applyFill="1" applyBorder="1" applyAlignment="1">
      <alignment horizontal="left" vertical="center" wrapText="1"/>
    </xf>
    <xf numFmtId="166" fontId="4" fillId="0" borderId="14" xfId="0" applyNumberFormat="1" applyFont="1" applyFill="1" applyBorder="1" applyAlignment="1">
      <alignment vertical="center"/>
    </xf>
    <xf numFmtId="164" fontId="10" fillId="0" borderId="3" xfId="0" applyNumberFormat="1" applyFont="1" applyFill="1" applyBorder="1" applyAlignment="1">
      <alignment horizontal="center" vertical="center"/>
    </xf>
    <xf numFmtId="165" fontId="8" fillId="0" borderId="4" xfId="0" applyNumberFormat="1" applyFont="1" applyFill="1" applyBorder="1" applyAlignment="1">
      <alignment horizontal="left" vertical="center" wrapText="1"/>
    </xf>
    <xf numFmtId="164" fontId="4" fillId="0" borderId="16" xfId="0" applyFont="1" applyBorder="1" applyAlignment="1">
      <alignment vertical="center" wrapText="1"/>
    </xf>
    <xf numFmtId="164" fontId="14" fillId="0" borderId="0" xfId="0" applyFont="1" applyAlignment="1">
      <alignment vertical="center" wrapText="1"/>
    </xf>
    <xf numFmtId="165" fontId="10" fillId="0" borderId="1" xfId="0" applyNumberFormat="1" applyFont="1" applyFill="1" applyBorder="1" applyAlignment="1">
      <alignment vertical="center"/>
    </xf>
    <xf numFmtId="164" fontId="4" fillId="0" borderId="17" xfId="0" applyFont="1" applyFill="1" applyBorder="1" applyAlignment="1">
      <alignment vertical="center"/>
    </xf>
    <xf numFmtId="165" fontId="10" fillId="0" borderId="11" xfId="0" applyNumberFormat="1" applyFont="1" applyBorder="1" applyAlignment="1">
      <alignment vertical="center"/>
    </xf>
    <xf numFmtId="165" fontId="15" fillId="0" borderId="18" xfId="0" applyNumberFormat="1" applyFont="1" applyBorder="1" applyAlignment="1">
      <alignment horizontal="left" vertical="center" wrapText="1"/>
    </xf>
    <xf numFmtId="166" fontId="4" fillId="3" borderId="11" xfId="0" applyNumberFormat="1" applyFont="1" applyFill="1" applyBorder="1" applyAlignment="1">
      <alignment vertical="center"/>
    </xf>
    <xf numFmtId="165" fontId="10" fillId="0" borderId="10" xfId="0" applyNumberFormat="1" applyFont="1" applyBorder="1" applyAlignment="1">
      <alignment vertical="center"/>
    </xf>
    <xf numFmtId="164" fontId="14" fillId="0" borderId="19" xfId="0" applyFont="1" applyBorder="1" applyAlignment="1">
      <alignment vertical="center" wrapText="1"/>
    </xf>
    <xf numFmtId="164" fontId="14" fillId="0" borderId="19" xfId="0" applyFont="1" applyBorder="1" applyAlignment="1">
      <alignment horizontal="left" vertical="center" wrapText="1"/>
    </xf>
    <xf numFmtId="165" fontId="10" fillId="2" borderId="1" xfId="0" applyNumberFormat="1" applyFont="1" applyFill="1" applyBorder="1" applyAlignment="1">
      <alignment horizontal="center" vertical="center"/>
    </xf>
    <xf numFmtId="165" fontId="10" fillId="0" borderId="20" xfId="0" applyNumberFormat="1" applyFont="1" applyBorder="1" applyAlignment="1">
      <alignment horizontal="center" vertical="center"/>
    </xf>
    <xf numFmtId="164" fontId="12" fillId="0" borderId="21" xfId="0" applyFont="1" applyBorder="1" applyAlignment="1">
      <alignment horizontal="left" vertical="center" wrapText="1"/>
    </xf>
    <xf numFmtId="166" fontId="4" fillId="3" borderId="20" xfId="0" applyNumberFormat="1" applyFont="1" applyFill="1" applyBorder="1" applyAlignment="1">
      <alignment horizontal="right" vertical="center"/>
    </xf>
    <xf numFmtId="165" fontId="10" fillId="0" borderId="10" xfId="0" applyNumberFormat="1" applyFont="1" applyBorder="1" applyAlignment="1">
      <alignment horizontal="center" vertical="center"/>
    </xf>
    <xf numFmtId="164" fontId="8" fillId="0" borderId="9" xfId="0" applyFont="1" applyBorder="1" applyAlignment="1">
      <alignment horizontal="left" vertical="center" wrapText="1"/>
    </xf>
    <xf numFmtId="166" fontId="4" fillId="0" borderId="10" xfId="0" applyNumberFormat="1" applyFont="1" applyFill="1" applyBorder="1" applyAlignment="1">
      <alignment horizontal="right" vertical="center"/>
    </xf>
    <xf numFmtId="165" fontId="10" fillId="0" borderId="11" xfId="0" applyNumberFormat="1" applyFont="1" applyBorder="1" applyAlignment="1">
      <alignment horizontal="center" vertical="center"/>
    </xf>
    <xf numFmtId="164" fontId="4" fillId="0" borderId="22" xfId="0" applyFont="1" applyBorder="1" applyAlignment="1">
      <alignment horizontal="left" vertical="center" wrapText="1"/>
    </xf>
    <xf numFmtId="166" fontId="4" fillId="3" borderId="11" xfId="0" applyNumberFormat="1" applyFont="1" applyFill="1" applyBorder="1" applyAlignment="1">
      <alignment horizontal="right" vertical="center"/>
    </xf>
    <xf numFmtId="165" fontId="10" fillId="0" borderId="8" xfId="0" applyNumberFormat="1" applyFont="1" applyBorder="1" applyAlignment="1">
      <alignment horizontal="center" vertical="center"/>
    </xf>
    <xf numFmtId="164" fontId="8" fillId="0" borderId="7" xfId="0" applyFont="1" applyBorder="1" applyAlignment="1">
      <alignment horizontal="left" vertical="center" wrapText="1"/>
    </xf>
    <xf numFmtId="166" fontId="4" fillId="3" borderId="8" xfId="0" applyNumberFormat="1" applyFont="1" applyFill="1" applyBorder="1" applyAlignment="1">
      <alignment horizontal="right" vertical="center"/>
    </xf>
    <xf numFmtId="164" fontId="8" fillId="0" borderId="16" xfId="0" applyFont="1" applyBorder="1" applyAlignment="1">
      <alignment horizontal="left" vertical="center" wrapText="1"/>
    </xf>
    <xf numFmtId="166" fontId="4" fillId="0" borderId="3" xfId="0" applyNumberFormat="1" applyFont="1" applyFill="1" applyBorder="1" applyAlignment="1">
      <alignment horizontal="right" vertical="center"/>
    </xf>
    <xf numFmtId="165" fontId="13" fillId="2" borderId="2" xfId="0" applyNumberFormat="1" applyFont="1" applyFill="1" applyBorder="1" applyAlignment="1">
      <alignment horizontal="center" vertical="center"/>
    </xf>
    <xf numFmtId="166" fontId="7" fillId="2" borderId="1" xfId="0" applyNumberFormat="1" applyFont="1" applyFill="1" applyBorder="1" applyAlignment="1">
      <alignment horizontal="right" vertical="center"/>
    </xf>
    <xf numFmtId="165" fontId="17" fillId="0" borderId="1" xfId="0" applyNumberFormat="1" applyFont="1" applyFill="1" applyBorder="1" applyAlignment="1">
      <alignment horizontal="center" vertical="center"/>
    </xf>
    <xf numFmtId="164" fontId="4" fillId="2" borderId="2" xfId="0" applyFont="1" applyFill="1" applyBorder="1" applyAlignment="1">
      <alignment vertical="center"/>
    </xf>
    <xf numFmtId="168" fontId="18" fillId="2" borderId="1" xfId="0" applyNumberFormat="1" applyFont="1" applyFill="1" applyBorder="1" applyAlignment="1">
      <alignment vertical="center"/>
    </xf>
    <xf numFmtId="164" fontId="0" fillId="0" borderId="17" xfId="0" applyFill="1" applyBorder="1" applyAlignment="1">
      <alignment horizontal="center" vertical="center"/>
    </xf>
    <xf numFmtId="168" fontId="18" fillId="0" borderId="17" xfId="0" applyNumberFormat="1" applyFont="1" applyFill="1" applyBorder="1" applyAlignment="1">
      <alignment vertical="center"/>
    </xf>
    <xf numFmtId="164" fontId="7" fillId="2" borderId="2" xfId="0" applyFont="1" applyFill="1" applyBorder="1" applyAlignment="1">
      <alignment horizontal="left" vertical="center" wrapText="1"/>
    </xf>
    <xf numFmtId="167" fontId="18" fillId="2" borderId="1" xfId="0" applyNumberFormat="1" applyFont="1" applyFill="1" applyBorder="1" applyAlignment="1">
      <alignment vertical="center"/>
    </xf>
    <xf numFmtId="165" fontId="10" fillId="0" borderId="3" xfId="0" applyNumberFormat="1" applyFont="1" applyBorder="1" applyAlignment="1">
      <alignment horizontal="left" vertical="center"/>
    </xf>
    <xf numFmtId="164" fontId="18" fillId="6" borderId="4" xfId="0" applyNumberFormat="1" applyFont="1" applyFill="1" applyBorder="1" applyAlignment="1">
      <alignment horizontal="left" vertical="center" wrapText="1"/>
    </xf>
    <xf numFmtId="166" fontId="7" fillId="6" borderId="3" xfId="0" applyNumberFormat="1" applyFont="1" applyFill="1" applyBorder="1" applyAlignment="1">
      <alignment horizontal="right" vertical="center"/>
    </xf>
    <xf numFmtId="165" fontId="8" fillId="3" borderId="2" xfId="0" applyNumberFormat="1" applyFont="1" applyFill="1" applyBorder="1" applyAlignment="1">
      <alignment horizontal="left" vertical="center" wrapText="1"/>
    </xf>
    <xf numFmtId="165" fontId="8" fillId="0" borderId="21" xfId="0" applyNumberFormat="1" applyFont="1" applyBorder="1" applyAlignment="1">
      <alignment horizontal="left" vertical="center" wrapText="1"/>
    </xf>
    <xf numFmtId="164" fontId="8" fillId="0" borderId="9" xfId="0" applyNumberFormat="1" applyFont="1" applyBorder="1" applyAlignment="1">
      <alignment horizontal="left" vertical="center" wrapText="1"/>
    </xf>
    <xf numFmtId="166" fontId="4" fillId="0" borderId="20" xfId="0" applyNumberFormat="1" applyFont="1" applyFill="1" applyBorder="1" applyAlignment="1">
      <alignment horizontal="right" vertical="center"/>
    </xf>
    <xf numFmtId="164" fontId="10" fillId="0" borderId="11" xfId="0" applyFont="1" applyBorder="1" applyAlignment="1">
      <alignment horizontal="center" vertical="center"/>
    </xf>
    <xf numFmtId="164" fontId="8" fillId="0" borderId="18" xfId="0" applyNumberFormat="1" applyFont="1" applyBorder="1" applyAlignment="1">
      <alignment horizontal="left" vertical="center" wrapText="1"/>
    </xf>
    <xf numFmtId="166" fontId="9" fillId="3" borderId="11" xfId="0" applyNumberFormat="1" applyFont="1" applyFill="1" applyBorder="1" applyAlignment="1">
      <alignment horizontal="right" vertical="center"/>
    </xf>
    <xf numFmtId="164" fontId="10" fillId="0" borderId="10" xfId="0" applyFont="1" applyBorder="1" applyAlignment="1">
      <alignment horizontal="center" vertical="center"/>
    </xf>
    <xf numFmtId="165" fontId="10" fillId="0" borderId="11" xfId="0" applyNumberFormat="1" applyFont="1" applyBorder="1" applyAlignment="1">
      <alignment horizontal="left" vertical="center"/>
    </xf>
    <xf numFmtId="164" fontId="14" fillId="3" borderId="18" xfId="0" applyFont="1" applyFill="1" applyBorder="1" applyAlignment="1">
      <alignment wrapText="1"/>
    </xf>
    <xf numFmtId="165" fontId="10" fillId="0" borderId="8" xfId="0" applyNumberFormat="1" applyFont="1" applyBorder="1" applyAlignment="1">
      <alignment horizontal="left" vertical="center"/>
    </xf>
    <xf numFmtId="165" fontId="8" fillId="0" borderId="7" xfId="0" applyNumberFormat="1" applyFont="1" applyBorder="1" applyAlignment="1">
      <alignment horizontal="left" vertical="center" wrapText="1"/>
    </xf>
    <xf numFmtId="166" fontId="4" fillId="0" borderId="8" xfId="0" applyNumberFormat="1" applyFont="1" applyFill="1" applyBorder="1" applyAlignment="1">
      <alignment horizontal="right" vertical="center"/>
    </xf>
    <xf numFmtId="165" fontId="10" fillId="0" borderId="10" xfId="0" applyNumberFormat="1" applyFont="1" applyBorder="1" applyAlignment="1">
      <alignment horizontal="left" vertical="center"/>
    </xf>
    <xf numFmtId="165" fontId="10" fillId="0" borderId="1" xfId="0" applyNumberFormat="1" applyFont="1" applyBorder="1" applyAlignment="1">
      <alignment horizontal="left" vertical="center"/>
    </xf>
    <xf numFmtId="165" fontId="7" fillId="6" borderId="2" xfId="0" applyNumberFormat="1" applyFont="1" applyFill="1" applyBorder="1" applyAlignment="1">
      <alignment horizontal="left" vertical="center" wrapText="1"/>
    </xf>
    <xf numFmtId="166" fontId="7" fillId="6" borderId="1" xfId="0" applyNumberFormat="1" applyFont="1" applyFill="1" applyBorder="1" applyAlignment="1">
      <alignment horizontal="right" vertical="center"/>
    </xf>
    <xf numFmtId="165" fontId="8" fillId="0" borderId="22" xfId="0" applyNumberFormat="1" applyFont="1" applyBorder="1" applyAlignment="1">
      <alignment horizontal="left" vertical="center" wrapText="1"/>
    </xf>
    <xf numFmtId="165" fontId="8" fillId="0" borderId="9" xfId="0" applyNumberFormat="1" applyFont="1" applyBorder="1" applyAlignment="1">
      <alignment horizontal="left" vertical="center" wrapText="1"/>
    </xf>
    <xf numFmtId="165" fontId="7" fillId="2" borderId="2" xfId="0" applyNumberFormat="1" applyFont="1" applyFill="1" applyBorder="1" applyAlignment="1">
      <alignment horizontal="left" vertical="center" wrapText="1"/>
    </xf>
    <xf numFmtId="165" fontId="10" fillId="0" borderId="11" xfId="0" applyNumberFormat="1" applyFont="1" applyFill="1" applyBorder="1" applyAlignment="1">
      <alignment horizontal="center" vertical="center"/>
    </xf>
    <xf numFmtId="164" fontId="8" fillId="2" borderId="22" xfId="0" applyFont="1" applyFill="1" applyBorder="1" applyAlignment="1">
      <alignment vertical="center"/>
    </xf>
    <xf numFmtId="165" fontId="10" fillId="0" borderId="1" xfId="0" applyNumberFormat="1" applyFont="1" applyBorder="1" applyAlignment="1">
      <alignment horizontal="center" vertical="center"/>
    </xf>
    <xf numFmtId="165" fontId="4" fillId="0" borderId="2" xfId="0" applyNumberFormat="1" applyFont="1" applyBorder="1" applyAlignment="1">
      <alignment horizontal="left" vertical="center" wrapText="1"/>
    </xf>
    <xf numFmtId="165" fontId="10" fillId="0" borderId="6" xfId="0" applyNumberFormat="1" applyFont="1" applyBorder="1" applyAlignment="1">
      <alignment horizontal="center" vertical="center"/>
    </xf>
    <xf numFmtId="164" fontId="10" fillId="0" borderId="23" xfId="0" applyFont="1" applyBorder="1" applyAlignment="1">
      <alignment horizontal="justify" vertical="center" wrapText="1"/>
    </xf>
    <xf numFmtId="164" fontId="10" fillId="0" borderId="24" xfId="0" applyFont="1" applyBorder="1" applyAlignment="1">
      <alignment horizontal="justify" vertical="center" wrapText="1"/>
    </xf>
    <xf numFmtId="165" fontId="10" fillId="0" borderId="7" xfId="0" applyNumberFormat="1" applyFont="1" applyBorder="1" applyAlignment="1">
      <alignment horizontal="left" vertical="center" wrapText="1"/>
    </xf>
    <xf numFmtId="165" fontId="10" fillId="0" borderId="9" xfId="0" applyNumberFormat="1" applyFont="1" applyBorder="1" applyAlignment="1">
      <alignment horizontal="left" vertical="center" wrapText="1"/>
    </xf>
    <xf numFmtId="165" fontId="4" fillId="0" borderId="2" xfId="0" applyNumberFormat="1" applyFont="1" applyFill="1" applyBorder="1" applyAlignment="1">
      <alignment horizontal="left" vertical="center" wrapText="1"/>
    </xf>
    <xf numFmtId="165" fontId="10" fillId="0" borderId="6" xfId="0" applyNumberFormat="1" applyFont="1" applyFill="1" applyBorder="1" applyAlignment="1">
      <alignment horizontal="center" vertical="center"/>
    </xf>
    <xf numFmtId="165" fontId="10" fillId="0" borderId="10" xfId="0" applyNumberFormat="1" applyFont="1" applyFill="1" applyBorder="1" applyAlignment="1">
      <alignment horizontal="center" vertical="center"/>
    </xf>
    <xf numFmtId="165" fontId="4" fillId="0" borderId="4" xfId="0" applyNumberFormat="1" applyFont="1" applyBorder="1" applyAlignment="1">
      <alignment horizontal="left" vertical="center" wrapText="1"/>
    </xf>
    <xf numFmtId="166" fontId="4" fillId="3" borderId="3" xfId="0" applyNumberFormat="1" applyFont="1" applyFill="1" applyBorder="1" applyAlignment="1">
      <alignment horizontal="right" vertical="center"/>
    </xf>
    <xf numFmtId="165" fontId="14" fillId="0" borderId="2" xfId="0" applyNumberFormat="1" applyFont="1" applyBorder="1" applyAlignment="1">
      <alignment horizontal="left" vertical="center" wrapText="1"/>
    </xf>
    <xf numFmtId="166" fontId="4" fillId="0" borderId="11" xfId="0" applyNumberFormat="1" applyFont="1" applyFill="1" applyBorder="1" applyAlignment="1">
      <alignment horizontal="right" vertical="center"/>
    </xf>
    <xf numFmtId="165" fontId="19" fillId="0" borderId="21" xfId="0" applyNumberFormat="1" applyFont="1" applyBorder="1" applyAlignment="1">
      <alignment horizontal="left" vertical="center" wrapText="1"/>
    </xf>
    <xf numFmtId="165" fontId="10" fillId="0" borderId="8" xfId="0" applyNumberFormat="1" applyFont="1" applyBorder="1" applyAlignment="1">
      <alignment horizontal="center" vertical="center" wrapText="1"/>
    </xf>
    <xf numFmtId="164" fontId="10" fillId="0" borderId="7" xfId="0" applyNumberFormat="1" applyFont="1" applyBorder="1" applyAlignment="1">
      <alignment horizontal="left" vertical="center" wrapText="1"/>
    </xf>
    <xf numFmtId="166" fontId="4" fillId="0" borderId="12" xfId="0" applyNumberFormat="1" applyFont="1" applyFill="1" applyBorder="1" applyAlignment="1">
      <alignment horizontal="right" vertical="center"/>
    </xf>
    <xf numFmtId="164" fontId="5" fillId="0" borderId="0" xfId="0" applyFont="1" applyFill="1" applyBorder="1" applyAlignment="1">
      <alignment horizontal="center" vertical="center"/>
    </xf>
    <xf numFmtId="165" fontId="10" fillId="0" borderId="12" xfId="0" applyNumberFormat="1" applyFont="1" applyBorder="1" applyAlignment="1">
      <alignment horizontal="center" vertical="center" wrapText="1"/>
    </xf>
    <xf numFmtId="164" fontId="10" fillId="0" borderId="13" xfId="0" applyNumberFormat="1" applyFont="1" applyBorder="1" applyAlignment="1">
      <alignment horizontal="left" vertical="center" wrapText="1"/>
    </xf>
    <xf numFmtId="165" fontId="10" fillId="0" borderId="2" xfId="0" applyNumberFormat="1" applyFont="1" applyBorder="1" applyAlignment="1">
      <alignment horizontal="center" vertical="center" wrapText="1"/>
    </xf>
    <xf numFmtId="164" fontId="10" fillId="0" borderId="2" xfId="0" applyNumberFormat="1" applyFont="1" applyBorder="1" applyAlignment="1">
      <alignment horizontal="left" vertical="center" wrapText="1"/>
    </xf>
    <xf numFmtId="166" fontId="4" fillId="3" borderId="1" xfId="0" applyNumberFormat="1" applyFont="1" applyFill="1" applyBorder="1" applyAlignment="1">
      <alignment horizontal="right" vertical="center"/>
    </xf>
    <xf numFmtId="165" fontId="10" fillId="0" borderId="4" xfId="0" applyNumberFormat="1" applyFont="1" applyBorder="1" applyAlignment="1">
      <alignment horizontal="center" vertical="center"/>
    </xf>
    <xf numFmtId="164" fontId="10" fillId="0" borderId="4" xfId="0" applyNumberFormat="1" applyFont="1" applyBorder="1" applyAlignment="1">
      <alignment horizontal="left" vertical="center" wrapText="1"/>
    </xf>
    <xf numFmtId="165" fontId="10" fillId="0" borderId="2" xfId="0" applyNumberFormat="1" applyFont="1" applyBorder="1" applyAlignment="1">
      <alignment horizontal="left" vertical="center"/>
    </xf>
    <xf numFmtId="164" fontId="19" fillId="0" borderId="2" xfId="0" applyNumberFormat="1" applyFont="1" applyBorder="1" applyAlignment="1">
      <alignment horizontal="left" vertical="center" wrapText="1"/>
    </xf>
    <xf numFmtId="165" fontId="10" fillId="0" borderId="6" xfId="0" applyNumberFormat="1" applyFont="1" applyBorder="1" applyAlignment="1">
      <alignment horizontal="left" vertical="center"/>
    </xf>
    <xf numFmtId="165" fontId="19" fillId="0" borderId="5" xfId="0" applyNumberFormat="1" applyFont="1" applyBorder="1" applyAlignment="1">
      <alignment horizontal="left" vertical="center" wrapText="1"/>
    </xf>
    <xf numFmtId="166" fontId="4" fillId="3" borderId="6" xfId="0" applyNumberFormat="1" applyFont="1" applyFill="1" applyBorder="1" applyAlignment="1">
      <alignment horizontal="right" vertical="center"/>
    </xf>
    <xf numFmtId="165" fontId="20" fillId="0" borderId="10" xfId="0" applyNumberFormat="1" applyFont="1" applyBorder="1" applyAlignment="1">
      <alignment horizontal="left" vertical="center"/>
    </xf>
    <xf numFmtId="166" fontId="4" fillId="3" borderId="20" xfId="0" applyNumberFormat="1" applyFont="1" applyFill="1" applyBorder="1" applyAlignment="1">
      <alignment vertical="center"/>
    </xf>
    <xf numFmtId="165" fontId="19" fillId="0" borderId="2" xfId="0" applyNumberFormat="1" applyFont="1" applyBorder="1" applyAlignment="1">
      <alignment horizontal="left" vertical="center" wrapText="1"/>
    </xf>
    <xf numFmtId="166" fontId="4" fillId="0" borderId="1" xfId="0" applyNumberFormat="1" applyFont="1" applyFill="1" applyBorder="1" applyAlignment="1">
      <alignment vertical="center"/>
    </xf>
    <xf numFmtId="165" fontId="19" fillId="0" borderId="2" xfId="0" applyNumberFormat="1" applyFont="1" applyFill="1" applyBorder="1" applyAlignment="1">
      <alignment horizontal="left" vertical="center" wrapText="1"/>
    </xf>
    <xf numFmtId="164" fontId="10" fillId="0" borderId="23" xfId="0" applyFont="1" applyBorder="1" applyAlignment="1">
      <alignment wrapText="1"/>
    </xf>
    <xf numFmtId="164" fontId="10" fillId="0" borderId="20" xfId="0" applyFont="1" applyFill="1" applyBorder="1" applyAlignment="1">
      <alignment horizontal="center" vertical="center"/>
    </xf>
    <xf numFmtId="164" fontId="10" fillId="0" borderId="21" xfId="0" applyFont="1" applyFill="1" applyBorder="1" applyAlignment="1">
      <alignment vertical="center" wrapText="1"/>
    </xf>
    <xf numFmtId="164" fontId="10" fillId="0" borderId="8" xfId="0" applyFont="1" applyFill="1" applyBorder="1" applyAlignment="1">
      <alignment horizontal="center" vertical="center"/>
    </xf>
    <xf numFmtId="164" fontId="10" fillId="0" borderId="7" xfId="0" applyFont="1" applyFill="1" applyBorder="1" applyAlignment="1">
      <alignment vertical="center" wrapText="1"/>
    </xf>
    <xf numFmtId="164" fontId="10" fillId="0" borderId="10" xfId="0" applyFont="1" applyFill="1" applyBorder="1" applyAlignment="1">
      <alignment horizontal="center" vertical="center"/>
    </xf>
    <xf numFmtId="164" fontId="10" fillId="0" borderId="9" xfId="0" applyFont="1" applyFill="1" applyBorder="1" applyAlignment="1">
      <alignment vertical="center" wrapText="1"/>
    </xf>
    <xf numFmtId="165" fontId="19" fillId="0" borderId="2" xfId="0" applyNumberFormat="1" applyFont="1" applyBorder="1" applyAlignment="1">
      <alignment horizontal="left" vertical="top" wrapText="1"/>
    </xf>
    <xf numFmtId="165" fontId="10" fillId="0" borderId="22" xfId="0" applyNumberFormat="1" applyFont="1" applyBorder="1" applyAlignment="1">
      <alignment horizontal="left" vertical="center" wrapText="1"/>
    </xf>
    <xf numFmtId="165" fontId="19" fillId="0" borderId="22" xfId="0" applyNumberFormat="1" applyFont="1" applyBorder="1" applyAlignment="1">
      <alignment horizontal="left" vertical="top" wrapText="1"/>
    </xf>
    <xf numFmtId="165" fontId="10" fillId="0" borderId="9" xfId="0" applyNumberFormat="1" applyFont="1" applyBorder="1" applyAlignment="1">
      <alignment horizontal="left" vertical="top" wrapText="1"/>
    </xf>
    <xf numFmtId="164" fontId="5" fillId="0" borderId="0" xfId="0" applyFont="1" applyFill="1" applyBorder="1" applyAlignment="1">
      <alignment horizontal="center"/>
    </xf>
    <xf numFmtId="165" fontId="7" fillId="2" borderId="2" xfId="0" applyNumberFormat="1" applyFont="1" applyFill="1" applyBorder="1" applyAlignment="1">
      <alignment vertical="center"/>
    </xf>
    <xf numFmtId="165" fontId="10" fillId="0" borderId="3" xfId="0" applyNumberFormat="1" applyFont="1" applyFill="1" applyBorder="1" applyAlignment="1">
      <alignment horizontal="center" vertical="center"/>
    </xf>
    <xf numFmtId="164" fontId="0" fillId="0" borderId="18" xfId="0" applyFill="1" applyBorder="1" applyAlignment="1">
      <alignment horizontal="center" vertical="center"/>
    </xf>
    <xf numFmtId="164" fontId="4" fillId="0" borderId="18" xfId="0" applyFont="1" applyFill="1" applyBorder="1" applyAlignment="1">
      <alignment vertical="center"/>
    </xf>
    <xf numFmtId="167" fontId="18" fillId="0" borderId="18" xfId="0" applyNumberFormat="1" applyFont="1" applyFill="1" applyBorder="1" applyAlignment="1">
      <alignment vertical="center"/>
    </xf>
    <xf numFmtId="165" fontId="7" fillId="0" borderId="18" xfId="0" applyNumberFormat="1" applyFont="1" applyFill="1" applyBorder="1" applyAlignment="1">
      <alignment horizontal="center" vertical="center"/>
    </xf>
    <xf numFmtId="164" fontId="5" fillId="0" borderId="0" xfId="0" applyFont="1" applyAlignment="1">
      <alignment/>
    </xf>
    <xf numFmtId="165" fontId="6" fillId="7" borderId="3" xfId="0" applyNumberFormat="1" applyFont="1" applyFill="1" applyBorder="1" applyAlignment="1">
      <alignment horizontal="left" vertical="center"/>
    </xf>
    <xf numFmtId="165" fontId="21" fillId="7" borderId="4" xfId="0" applyNumberFormat="1" applyFont="1" applyFill="1" applyBorder="1" applyAlignment="1">
      <alignment horizontal="left" vertical="center" wrapText="1"/>
    </xf>
    <xf numFmtId="166" fontId="11" fillId="7" borderId="3" xfId="0" applyNumberFormat="1" applyFont="1" applyFill="1" applyBorder="1" applyAlignment="1">
      <alignment vertical="center"/>
    </xf>
    <xf numFmtId="164" fontId="6" fillId="0" borderId="1" xfId="0" applyFont="1" applyFill="1" applyBorder="1" applyAlignment="1">
      <alignment horizontal="center" vertical="center"/>
    </xf>
    <xf numFmtId="164" fontId="10" fillId="7" borderId="2" xfId="0" applyFont="1" applyFill="1" applyBorder="1" applyAlignment="1">
      <alignment vertical="center"/>
    </xf>
    <xf numFmtId="169" fontId="10" fillId="7" borderId="1" xfId="0" applyNumberFormat="1" applyFont="1" applyFill="1" applyBorder="1" applyAlignment="1" applyProtection="1">
      <alignment vertical="center"/>
      <protection locked="0"/>
    </xf>
    <xf numFmtId="165" fontId="6" fillId="8" borderId="3" xfId="0" applyNumberFormat="1" applyFont="1" applyFill="1" applyBorder="1" applyAlignment="1">
      <alignment horizontal="left" vertical="center"/>
    </xf>
    <xf numFmtId="165" fontId="22" fillId="8" borderId="4" xfId="0" applyNumberFormat="1" applyFont="1" applyFill="1" applyBorder="1" applyAlignment="1">
      <alignment horizontal="left" vertical="center" wrapText="1"/>
    </xf>
    <xf numFmtId="166" fontId="11" fillId="8" borderId="3" xfId="0" applyNumberFormat="1" applyFont="1" applyFill="1" applyBorder="1" applyAlignment="1">
      <alignment vertical="center"/>
    </xf>
    <xf numFmtId="165" fontId="10" fillId="2" borderId="11" xfId="0" applyNumberFormat="1" applyFont="1" applyFill="1" applyBorder="1" applyAlignment="1">
      <alignment horizontal="center" vertical="center"/>
    </xf>
    <xf numFmtId="165" fontId="23" fillId="2" borderId="22" xfId="0" applyNumberFormat="1" applyFont="1" applyFill="1" applyBorder="1" applyAlignment="1">
      <alignment horizontal="left" vertical="center" wrapText="1"/>
    </xf>
    <xf numFmtId="166" fontId="11" fillId="2" borderId="1" xfId="0" applyNumberFormat="1" applyFont="1" applyFill="1" applyBorder="1" applyAlignment="1">
      <alignment vertical="center"/>
    </xf>
    <xf numFmtId="165" fontId="12" fillId="0" borderId="2" xfId="0" applyNumberFormat="1" applyFont="1" applyFill="1" applyBorder="1" applyAlignment="1">
      <alignment horizontal="left" vertical="center" wrapText="1"/>
    </xf>
    <xf numFmtId="166" fontId="19" fillId="0" borderId="1" xfId="0" applyNumberFormat="1" applyFont="1" applyFill="1" applyBorder="1" applyAlignment="1">
      <alignment vertical="center"/>
    </xf>
    <xf numFmtId="164" fontId="4" fillId="0" borderId="2" xfId="0" applyFont="1" applyBorder="1" applyAlignment="1">
      <alignment vertical="center" wrapText="1"/>
    </xf>
    <xf numFmtId="166" fontId="19" fillId="3" borderId="1" xfId="0" applyNumberFormat="1" applyFont="1" applyFill="1" applyBorder="1" applyAlignment="1">
      <alignment vertical="center"/>
    </xf>
    <xf numFmtId="165" fontId="10" fillId="0" borderId="20" xfId="0" applyNumberFormat="1" applyFont="1" applyFill="1" applyBorder="1" applyAlignment="1">
      <alignment horizontal="center" vertical="center" wrapText="1"/>
    </xf>
    <xf numFmtId="164" fontId="8" fillId="0" borderId="15" xfId="0" applyFont="1" applyFill="1" applyBorder="1" applyAlignment="1">
      <alignment vertical="center" wrapText="1"/>
    </xf>
    <xf numFmtId="166" fontId="19" fillId="0" borderId="14" xfId="0" applyNumberFormat="1" applyFont="1" applyFill="1" applyBorder="1" applyAlignment="1">
      <alignment vertical="center"/>
    </xf>
    <xf numFmtId="164" fontId="8" fillId="0" borderId="13" xfId="0" applyFont="1" applyFill="1" applyBorder="1" applyAlignment="1">
      <alignment vertical="center" wrapText="1"/>
    </xf>
    <xf numFmtId="166" fontId="19" fillId="0" borderId="12" xfId="0" applyNumberFormat="1" applyFont="1" applyFill="1" applyBorder="1" applyAlignment="1">
      <alignment vertical="center"/>
    </xf>
    <xf numFmtId="164" fontId="4" fillId="0" borderId="17" xfId="0" applyFont="1" applyBorder="1" applyAlignment="1">
      <alignment vertical="center" wrapText="1"/>
    </xf>
    <xf numFmtId="164" fontId="4" fillId="0" borderId="2" xfId="0" applyFont="1" applyFill="1" applyBorder="1" applyAlignment="1">
      <alignment vertical="center" wrapText="1"/>
    </xf>
    <xf numFmtId="164" fontId="9" fillId="4" borderId="2" xfId="0" applyFont="1" applyFill="1" applyBorder="1" applyAlignment="1">
      <alignment vertical="center" wrapText="1"/>
    </xf>
    <xf numFmtId="166" fontId="11" fillId="4" borderId="1" xfId="0" applyNumberFormat="1" applyFont="1" applyFill="1" applyBorder="1" applyAlignment="1">
      <alignment vertical="center"/>
    </xf>
    <xf numFmtId="164" fontId="4" fillId="0" borderId="15" xfId="0" applyFont="1" applyFill="1" applyBorder="1" applyAlignment="1">
      <alignment vertical="center" wrapText="1"/>
    </xf>
    <xf numFmtId="164" fontId="4" fillId="0" borderId="7" xfId="0" applyFont="1" applyFill="1" applyBorder="1" applyAlignment="1">
      <alignment vertical="center" wrapText="1"/>
    </xf>
    <xf numFmtId="166" fontId="19" fillId="0" borderId="8" xfId="0" applyNumberFormat="1" applyFont="1" applyFill="1" applyBorder="1" applyAlignment="1">
      <alignment vertical="center"/>
    </xf>
    <xf numFmtId="165" fontId="23" fillId="2" borderId="2" xfId="0" applyNumberFormat="1" applyFont="1" applyFill="1" applyBorder="1" applyAlignment="1">
      <alignment horizontal="left" vertical="center" wrapText="1"/>
    </xf>
    <xf numFmtId="164" fontId="4" fillId="0" borderId="13" xfId="0" applyFont="1" applyFill="1" applyBorder="1" applyAlignment="1">
      <alignment vertical="center" wrapText="1"/>
    </xf>
    <xf numFmtId="165" fontId="10" fillId="0" borderId="14" xfId="0" applyNumberFormat="1" applyFont="1" applyFill="1" applyBorder="1" applyAlignment="1">
      <alignment horizontal="center" vertical="center"/>
    </xf>
    <xf numFmtId="164" fontId="9" fillId="4" borderId="21" xfId="0" applyFont="1" applyFill="1" applyBorder="1" applyAlignment="1">
      <alignment vertical="center" wrapText="1"/>
    </xf>
    <xf numFmtId="166" fontId="11" fillId="4" borderId="20" xfId="0" applyNumberFormat="1" applyFont="1" applyFill="1" applyBorder="1" applyAlignment="1">
      <alignment vertical="center"/>
    </xf>
    <xf numFmtId="165" fontId="10" fillId="0" borderId="10" xfId="0" applyNumberFormat="1" applyFont="1" applyFill="1" applyBorder="1" applyAlignment="1">
      <alignment horizontal="center" vertical="center" wrapText="1"/>
    </xf>
    <xf numFmtId="166" fontId="19" fillId="0" borderId="0" xfId="0" applyNumberFormat="1" applyFont="1" applyFill="1" applyBorder="1" applyAlignment="1">
      <alignment vertical="center"/>
    </xf>
    <xf numFmtId="165" fontId="10" fillId="9" borderId="11" xfId="0" applyNumberFormat="1" applyFont="1" applyFill="1" applyBorder="1" applyAlignment="1">
      <alignment horizontal="center" vertical="center"/>
    </xf>
    <xf numFmtId="164" fontId="24" fillId="9" borderId="2" xfId="0" applyFont="1" applyFill="1" applyBorder="1" applyAlignment="1">
      <alignment vertical="center" wrapText="1"/>
    </xf>
    <xf numFmtId="166" fontId="11" fillId="9" borderId="11" xfId="0" applyNumberFormat="1" applyFont="1" applyFill="1" applyBorder="1" applyAlignment="1">
      <alignment vertical="center"/>
    </xf>
    <xf numFmtId="165" fontId="10" fillId="9" borderId="1" xfId="0" applyNumberFormat="1" applyFont="1" applyFill="1" applyBorder="1" applyAlignment="1">
      <alignment horizontal="center" vertical="center"/>
    </xf>
    <xf numFmtId="164" fontId="24" fillId="9" borderId="17" xfId="0" applyFont="1" applyFill="1" applyBorder="1" applyAlignment="1">
      <alignment vertical="center" wrapText="1"/>
    </xf>
    <xf numFmtId="166" fontId="11" fillId="9" borderId="1" xfId="0" applyNumberFormat="1" applyFont="1" applyFill="1" applyBorder="1" applyAlignment="1">
      <alignment vertical="center"/>
    </xf>
    <xf numFmtId="164" fontId="10" fillId="0" borderId="20" xfId="0" applyFont="1" applyFill="1" applyBorder="1" applyAlignment="1">
      <alignment horizontal="center" vertical="center" wrapText="1"/>
    </xf>
    <xf numFmtId="166" fontId="19" fillId="0" borderId="14" xfId="15" applyNumberFormat="1" applyFont="1" applyFill="1" applyBorder="1" applyAlignment="1" applyProtection="1">
      <alignment vertical="center"/>
      <protection/>
    </xf>
    <xf numFmtId="166" fontId="19" fillId="0" borderId="10" xfId="0" applyNumberFormat="1" applyFont="1" applyFill="1" applyBorder="1" applyAlignment="1">
      <alignment vertical="center"/>
    </xf>
    <xf numFmtId="165" fontId="6" fillId="2" borderId="25" xfId="0" applyNumberFormat="1" applyFont="1" applyFill="1" applyBorder="1" applyAlignment="1">
      <alignment horizontal="center" vertical="center"/>
    </xf>
    <xf numFmtId="165" fontId="21" fillId="2" borderId="26" xfId="0" applyNumberFormat="1" applyFont="1" applyFill="1" applyBorder="1" applyAlignment="1">
      <alignment vertical="center"/>
    </xf>
    <xf numFmtId="166" fontId="11" fillId="2" borderId="25" xfId="0" applyNumberFormat="1" applyFont="1" applyFill="1" applyBorder="1" applyAlignment="1">
      <alignment vertical="center"/>
    </xf>
    <xf numFmtId="165" fontId="25" fillId="0" borderId="1" xfId="0" applyNumberFormat="1" applyFont="1" applyFill="1" applyBorder="1" applyAlignment="1">
      <alignment horizontal="center" vertical="center" wrapText="1"/>
    </xf>
    <xf numFmtId="165" fontId="9" fillId="0" borderId="22" xfId="0" applyNumberFormat="1" applyFont="1" applyFill="1" applyBorder="1" applyAlignment="1">
      <alignment vertical="center" wrapText="1"/>
    </xf>
    <xf numFmtId="166" fontId="7" fillId="3" borderId="11" xfId="0" applyNumberFormat="1" applyFont="1" applyFill="1" applyBorder="1" applyAlignment="1">
      <alignment vertical="center"/>
    </xf>
    <xf numFmtId="164" fontId="18" fillId="0" borderId="13" xfId="0" applyFont="1" applyFill="1" applyBorder="1" applyAlignment="1">
      <alignment horizontal="right" vertical="center"/>
    </xf>
    <xf numFmtId="167" fontId="18" fillId="0" borderId="12" xfId="0" applyNumberFormat="1" applyFont="1" applyFill="1" applyBorder="1" applyAlignment="1">
      <alignment vertical="center"/>
    </xf>
    <xf numFmtId="165" fontId="9" fillId="0" borderId="5" xfId="0" applyNumberFormat="1" applyFont="1" applyFill="1" applyBorder="1" applyAlignment="1">
      <alignment vertical="center" wrapText="1"/>
    </xf>
    <xf numFmtId="166" fontId="7" fillId="3" borderId="6" xfId="0" applyNumberFormat="1" applyFont="1" applyFill="1" applyBorder="1" applyAlignment="1">
      <alignment vertical="center"/>
    </xf>
    <xf numFmtId="164" fontId="18" fillId="0" borderId="9" xfId="0" applyFont="1" applyFill="1" applyBorder="1" applyAlignment="1">
      <alignment horizontal="right" vertical="center"/>
    </xf>
    <xf numFmtId="167" fontId="18" fillId="0" borderId="10" xfId="0" applyNumberFormat="1" applyFont="1" applyFill="1" applyBorder="1" applyAlignment="1">
      <alignment vertical="center"/>
    </xf>
    <xf numFmtId="165" fontId="10" fillId="2" borderId="27" xfId="0" applyNumberFormat="1" applyFont="1" applyFill="1" applyBorder="1" applyAlignment="1">
      <alignment horizontal="center" vertical="center"/>
    </xf>
    <xf numFmtId="165" fontId="7" fillId="2" borderId="28" xfId="0" applyNumberFormat="1" applyFont="1" applyFill="1" applyBorder="1" applyAlignment="1">
      <alignment vertical="center" wrapText="1"/>
    </xf>
    <xf numFmtId="166" fontId="7" fillId="2" borderId="27" xfId="0" applyNumberFormat="1" applyFont="1" applyFill="1" applyBorder="1" applyAlignment="1">
      <alignment vertical="center"/>
    </xf>
    <xf numFmtId="165" fontId="8" fillId="0" borderId="18" xfId="0" applyNumberFormat="1" applyFont="1" applyBorder="1" applyAlignment="1">
      <alignment horizontal="center" vertical="center"/>
    </xf>
    <xf numFmtId="165" fontId="26" fillId="0" borderId="0" xfId="0" applyNumberFormat="1" applyFont="1" applyBorder="1" applyAlignment="1">
      <alignment vertical="center"/>
    </xf>
    <xf numFmtId="166" fontId="7" fillId="0" borderId="0" xfId="0" applyNumberFormat="1" applyFont="1" applyBorder="1" applyAlignment="1">
      <alignment vertical="center"/>
    </xf>
    <xf numFmtId="165" fontId="8" fillId="0" borderId="0" xfId="0" applyNumberFormat="1" applyFont="1" applyBorder="1" applyAlignment="1">
      <alignment horizontal="center" vertical="center"/>
    </xf>
    <xf numFmtId="165" fontId="9" fillId="2" borderId="2" xfId="0" applyNumberFormat="1" applyFont="1" applyFill="1" applyBorder="1" applyAlignment="1">
      <alignment horizontal="left" vertical="center" wrapText="1"/>
    </xf>
    <xf numFmtId="165" fontId="6" fillId="5" borderId="1" xfId="0" applyNumberFormat="1" applyFont="1" applyFill="1" applyBorder="1" applyAlignment="1">
      <alignment horizontal="center" vertical="center"/>
    </xf>
    <xf numFmtId="165" fontId="11" fillId="5" borderId="2" xfId="0" applyNumberFormat="1" applyFont="1" applyFill="1" applyBorder="1" applyAlignment="1">
      <alignment vertical="center" wrapText="1"/>
    </xf>
    <xf numFmtId="166" fontId="7" fillId="5" borderId="1" xfId="0" applyNumberFormat="1" applyFont="1" applyFill="1" applyBorder="1" applyAlignment="1">
      <alignment vertical="center"/>
    </xf>
    <xf numFmtId="165" fontId="4" fillId="0" borderId="5" xfId="0" applyNumberFormat="1" applyFont="1" applyBorder="1" applyAlignment="1">
      <alignment horizontal="left" vertical="center" wrapText="1"/>
    </xf>
    <xf numFmtId="165" fontId="4" fillId="0" borderId="9" xfId="0" applyNumberFormat="1" applyFont="1" applyBorder="1" applyAlignment="1">
      <alignment horizontal="left" vertical="center" wrapText="1"/>
    </xf>
    <xf numFmtId="165" fontId="11" fillId="5" borderId="2" xfId="0" applyNumberFormat="1" applyFont="1" applyFill="1" applyBorder="1" applyAlignment="1">
      <alignment vertical="center"/>
    </xf>
    <xf numFmtId="166" fontId="4" fillId="5" borderId="1" xfId="0" applyNumberFormat="1" applyFont="1" applyFill="1" applyBorder="1" applyAlignment="1">
      <alignment vertical="center"/>
    </xf>
    <xf numFmtId="165" fontId="5" fillId="0" borderId="1" xfId="0" applyNumberFormat="1" applyFont="1" applyBorder="1" applyAlignment="1">
      <alignment/>
    </xf>
    <xf numFmtId="164" fontId="4" fillId="0" borderId="5" xfId="0" applyFont="1" applyBorder="1" applyAlignment="1">
      <alignment/>
    </xf>
    <xf numFmtId="164" fontId="4" fillId="0" borderId="9" xfId="0" applyFont="1" applyBorder="1" applyAlignment="1">
      <alignment/>
    </xf>
    <xf numFmtId="164" fontId="27" fillId="0" borderId="0" xfId="0" applyFont="1" applyFill="1" applyAlignment="1">
      <alignment/>
    </xf>
    <xf numFmtId="164" fontId="2" fillId="0" borderId="0" xfId="0" applyFont="1" applyFill="1" applyBorder="1" applyAlignment="1">
      <alignment horizontal="right"/>
    </xf>
    <xf numFmtId="164" fontId="0" fillId="0" borderId="0" xfId="0" applyFill="1" applyAlignment="1">
      <alignment/>
    </xf>
    <xf numFmtId="164" fontId="3" fillId="0" borderId="0" xfId="0" applyFont="1" applyFill="1" applyBorder="1" applyAlignment="1">
      <alignment horizontal="center" vertical="center"/>
    </xf>
    <xf numFmtId="164" fontId="28" fillId="0" borderId="16" xfId="0" applyFont="1" applyBorder="1" applyAlignment="1">
      <alignment horizontal="right"/>
    </xf>
    <xf numFmtId="165" fontId="28" fillId="0" borderId="1" xfId="0" applyNumberFormat="1" applyFont="1" applyBorder="1" applyAlignment="1">
      <alignment horizontal="center" vertical="center" wrapText="1"/>
    </xf>
    <xf numFmtId="164" fontId="19" fillId="0" borderId="2" xfId="0" applyFont="1" applyBorder="1" applyAlignment="1">
      <alignment horizontal="center" vertical="center" wrapText="1"/>
    </xf>
    <xf numFmtId="165" fontId="13" fillId="0" borderId="1" xfId="0" applyNumberFormat="1" applyFont="1" applyBorder="1" applyAlignment="1">
      <alignment horizontal="center" vertical="center" wrapText="1"/>
    </xf>
    <xf numFmtId="165" fontId="5" fillId="0" borderId="29" xfId="0" applyNumberFormat="1" applyFont="1" applyBorder="1" applyAlignment="1">
      <alignment horizontal="center" vertical="center" wrapText="1"/>
    </xf>
    <xf numFmtId="165" fontId="19" fillId="0" borderId="1" xfId="0" applyNumberFormat="1" applyFont="1" applyBorder="1" applyAlignment="1">
      <alignment horizontal="center" vertical="center" textRotation="90" wrapText="1"/>
    </xf>
    <xf numFmtId="165" fontId="19" fillId="0" borderId="2" xfId="0" applyNumberFormat="1" applyFont="1" applyBorder="1" applyAlignment="1">
      <alignment horizontal="center" vertical="center" textRotation="90" wrapText="1"/>
    </xf>
    <xf numFmtId="165" fontId="10" fillId="0" borderId="30" xfId="0" applyNumberFormat="1" applyFont="1" applyBorder="1" applyAlignment="1">
      <alignment horizontal="center" vertical="center" wrapText="1"/>
    </xf>
    <xf numFmtId="164" fontId="2" fillId="0" borderId="30" xfId="0" applyFont="1" applyBorder="1" applyAlignment="1">
      <alignment horizontal="center" vertical="center" wrapText="1"/>
    </xf>
    <xf numFmtId="164" fontId="2" fillId="0" borderId="31" xfId="0" applyFont="1" applyBorder="1" applyAlignment="1">
      <alignment horizontal="center" vertical="center" wrapText="1"/>
    </xf>
    <xf numFmtId="164" fontId="2" fillId="0" borderId="32" xfId="0" applyFont="1" applyBorder="1" applyAlignment="1">
      <alignment horizontal="center" vertical="center" wrapText="1"/>
    </xf>
    <xf numFmtId="164" fontId="2" fillId="0" borderId="33" xfId="0" applyFont="1" applyBorder="1" applyAlignment="1">
      <alignment horizontal="center" vertical="center" wrapText="1"/>
    </xf>
    <xf numFmtId="165" fontId="17" fillId="2" borderId="1" xfId="0" applyNumberFormat="1" applyFont="1" applyFill="1" applyBorder="1" applyAlignment="1" applyProtection="1">
      <alignment vertical="center" wrapText="1"/>
      <protection/>
    </xf>
    <xf numFmtId="165" fontId="22" fillId="2" borderId="29" xfId="0" applyNumberFormat="1" applyFont="1" applyFill="1" applyBorder="1" applyAlignment="1" applyProtection="1">
      <alignment horizontal="center" vertical="center"/>
      <protection/>
    </xf>
    <xf numFmtId="165" fontId="22" fillId="2" borderId="29" xfId="0" applyNumberFormat="1" applyFont="1" applyFill="1" applyBorder="1" applyAlignment="1" applyProtection="1">
      <alignment horizontal="center" vertical="center" wrapText="1"/>
      <protection/>
    </xf>
    <xf numFmtId="165" fontId="22" fillId="2" borderId="1" xfId="0" applyNumberFormat="1" applyFont="1" applyFill="1" applyBorder="1" applyAlignment="1" applyProtection="1">
      <alignment horizontal="center" vertical="center" wrapText="1"/>
      <protection/>
    </xf>
    <xf numFmtId="165" fontId="22" fillId="2" borderId="1" xfId="0" applyNumberFormat="1" applyFont="1" applyFill="1" applyBorder="1" applyAlignment="1" applyProtection="1">
      <alignment vertical="center" wrapText="1"/>
      <protection/>
    </xf>
    <xf numFmtId="165" fontId="22" fillId="2" borderId="2" xfId="0" applyNumberFormat="1" applyFont="1" applyFill="1" applyBorder="1" applyAlignment="1" applyProtection="1">
      <alignment vertical="center" wrapText="1"/>
      <protection/>
    </xf>
    <xf numFmtId="166" fontId="6" fillId="2" borderId="1" xfId="0" applyNumberFormat="1" applyFont="1" applyFill="1" applyBorder="1" applyAlignment="1">
      <alignment vertical="center"/>
    </xf>
    <xf numFmtId="166" fontId="10" fillId="2" borderId="30" xfId="0" applyNumberFormat="1" applyFont="1" applyFill="1" applyBorder="1" applyAlignment="1">
      <alignment vertical="center"/>
    </xf>
    <xf numFmtId="166" fontId="10" fillId="2" borderId="31" xfId="0" applyNumberFormat="1" applyFont="1" applyFill="1" applyBorder="1" applyAlignment="1">
      <alignment vertical="center"/>
    </xf>
    <xf numFmtId="166" fontId="10" fillId="2" borderId="32" xfId="0" applyNumberFormat="1" applyFont="1" applyFill="1" applyBorder="1" applyAlignment="1">
      <alignment vertical="center"/>
    </xf>
    <xf numFmtId="166" fontId="10" fillId="2" borderId="33" xfId="0" applyNumberFormat="1" applyFont="1" applyFill="1" applyBorder="1" applyAlignment="1">
      <alignment vertical="center"/>
    </xf>
    <xf numFmtId="165" fontId="19" fillId="2" borderId="1" xfId="0" applyNumberFormat="1" applyFont="1" applyFill="1" applyBorder="1" applyAlignment="1" applyProtection="1">
      <alignment horizontal="right" vertical="center" wrapText="1"/>
      <protection/>
    </xf>
    <xf numFmtId="165" fontId="29" fillId="2" borderId="29" xfId="0" applyNumberFormat="1" applyFont="1" applyFill="1" applyBorder="1" applyAlignment="1" applyProtection="1">
      <alignment horizontal="center" vertical="center"/>
      <protection/>
    </xf>
    <xf numFmtId="167" fontId="10" fillId="2" borderId="1" xfId="0" applyNumberFormat="1" applyFont="1" applyFill="1" applyBorder="1" applyAlignment="1">
      <alignment vertical="center"/>
    </xf>
    <xf numFmtId="167" fontId="10" fillId="2" borderId="30" xfId="0" applyNumberFormat="1" applyFont="1" applyFill="1" applyBorder="1" applyAlignment="1">
      <alignment vertical="center"/>
    </xf>
    <xf numFmtId="167" fontId="10" fillId="2" borderId="31" xfId="0" applyNumberFormat="1" applyFont="1" applyFill="1" applyBorder="1" applyAlignment="1">
      <alignment vertical="center"/>
    </xf>
    <xf numFmtId="167" fontId="10" fillId="2" borderId="32" xfId="0" applyNumberFormat="1" applyFont="1" applyFill="1" applyBorder="1" applyAlignment="1">
      <alignment vertical="center"/>
    </xf>
    <xf numFmtId="167" fontId="10" fillId="2" borderId="33" xfId="0" applyNumberFormat="1" applyFont="1" applyFill="1" applyBorder="1" applyAlignment="1">
      <alignment vertical="center"/>
    </xf>
    <xf numFmtId="165" fontId="28" fillId="0" borderId="3" xfId="0" applyNumberFormat="1" applyFont="1" applyFill="1" applyBorder="1" applyAlignment="1" applyProtection="1">
      <alignment vertical="center" wrapText="1"/>
      <protection/>
    </xf>
    <xf numFmtId="165" fontId="19" fillId="0" borderId="34" xfId="0" applyNumberFormat="1" applyFont="1" applyBorder="1" applyAlignment="1" applyProtection="1">
      <alignment horizontal="center" vertical="center"/>
      <protection/>
    </xf>
    <xf numFmtId="165" fontId="19" fillId="0" borderId="34" xfId="0" applyNumberFormat="1" applyFont="1" applyFill="1" applyBorder="1" applyAlignment="1" applyProtection="1">
      <alignment horizontal="center" vertical="center" wrapText="1"/>
      <protection/>
    </xf>
    <xf numFmtId="165" fontId="19" fillId="0" borderId="3" xfId="0" applyNumberFormat="1" applyFont="1" applyFill="1" applyBorder="1" applyAlignment="1" applyProtection="1">
      <alignment horizontal="center" vertical="center" wrapText="1"/>
      <protection/>
    </xf>
    <xf numFmtId="165" fontId="19" fillId="0" borderId="20" xfId="0" applyNumberFormat="1" applyFont="1" applyFill="1" applyBorder="1" applyAlignment="1" applyProtection="1">
      <alignment vertical="center" wrapText="1"/>
      <protection/>
    </xf>
    <xf numFmtId="165" fontId="19" fillId="0" borderId="21" xfId="0" applyNumberFormat="1" applyFont="1" applyFill="1" applyBorder="1" applyAlignment="1" applyProtection="1">
      <alignment vertical="center" wrapText="1"/>
      <protection/>
    </xf>
    <xf numFmtId="166" fontId="6" fillId="0" borderId="3" xfId="0" applyNumberFormat="1" applyFont="1" applyBorder="1" applyAlignment="1">
      <alignment vertical="center"/>
    </xf>
    <xf numFmtId="166" fontId="10" fillId="0" borderId="3" xfId="0" applyNumberFormat="1" applyFont="1" applyBorder="1" applyAlignment="1">
      <alignment vertical="center"/>
    </xf>
    <xf numFmtId="166" fontId="10" fillId="0" borderId="35" xfId="0" applyNumberFormat="1" applyFont="1" applyBorder="1" applyAlignment="1">
      <alignment vertical="center"/>
    </xf>
    <xf numFmtId="166" fontId="10" fillId="0" borderId="36" xfId="0" applyNumberFormat="1" applyFont="1" applyBorder="1" applyAlignment="1">
      <alignment vertical="center"/>
    </xf>
    <xf numFmtId="166" fontId="10" fillId="0" borderId="37" xfId="0" applyNumberFormat="1" applyFont="1" applyBorder="1" applyAlignment="1">
      <alignment vertical="center"/>
    </xf>
    <xf numFmtId="166" fontId="10" fillId="0" borderId="38" xfId="0" applyNumberFormat="1" applyFont="1" applyBorder="1" applyAlignment="1">
      <alignment vertical="center"/>
    </xf>
    <xf numFmtId="165" fontId="28" fillId="0" borderId="1" xfId="0" applyNumberFormat="1" applyFont="1" applyFill="1" applyBorder="1" applyAlignment="1" applyProtection="1">
      <alignment vertical="center" wrapText="1"/>
      <protection/>
    </xf>
    <xf numFmtId="165" fontId="19" fillId="0" borderId="29" xfId="0" applyNumberFormat="1" applyFont="1" applyFill="1" applyBorder="1" applyAlignment="1" applyProtection="1">
      <alignment horizontal="center" vertical="center" wrapText="1"/>
      <protection/>
    </xf>
    <xf numFmtId="165" fontId="19" fillId="0" borderId="1" xfId="0" applyNumberFormat="1" applyFont="1" applyFill="1" applyBorder="1" applyAlignment="1" applyProtection="1">
      <alignment horizontal="center" vertical="center" wrapText="1"/>
      <protection/>
    </xf>
    <xf numFmtId="165" fontId="19" fillId="0" borderId="1" xfId="0" applyNumberFormat="1" applyFont="1" applyFill="1" applyBorder="1" applyAlignment="1" applyProtection="1">
      <alignment vertical="center" wrapText="1"/>
      <protection/>
    </xf>
    <xf numFmtId="165" fontId="19" fillId="0" borderId="2" xfId="0" applyNumberFormat="1" applyFont="1" applyFill="1" applyBorder="1" applyAlignment="1" applyProtection="1">
      <alignment vertical="center" wrapText="1"/>
      <protection/>
    </xf>
    <xf numFmtId="166" fontId="6" fillId="3" borderId="1" xfId="0" applyNumberFormat="1" applyFont="1" applyFill="1" applyBorder="1" applyAlignment="1">
      <alignment vertical="center"/>
    </xf>
    <xf numFmtId="166" fontId="10" fillId="3" borderId="1" xfId="0" applyNumberFormat="1" applyFont="1" applyFill="1" applyBorder="1" applyAlignment="1">
      <alignment vertical="center"/>
    </xf>
    <xf numFmtId="166" fontId="10" fillId="3" borderId="30" xfId="0" applyNumberFormat="1" applyFont="1" applyFill="1" applyBorder="1" applyAlignment="1">
      <alignment vertical="center"/>
    </xf>
    <xf numFmtId="166" fontId="10" fillId="3" borderId="31" xfId="0" applyNumberFormat="1" applyFont="1" applyFill="1" applyBorder="1" applyAlignment="1">
      <alignment vertical="center"/>
    </xf>
    <xf numFmtId="166" fontId="10" fillId="3" borderId="32" xfId="0" applyNumberFormat="1" applyFont="1" applyFill="1" applyBorder="1" applyAlignment="1">
      <alignment vertical="center"/>
    </xf>
    <xf numFmtId="166" fontId="10" fillId="3" borderId="33" xfId="0" applyNumberFormat="1" applyFont="1" applyFill="1" applyBorder="1" applyAlignment="1">
      <alignment vertical="center"/>
    </xf>
    <xf numFmtId="165" fontId="20" fillId="0" borderId="1" xfId="0" applyNumberFormat="1" applyFont="1" applyBorder="1" applyAlignment="1" applyProtection="1">
      <alignment horizontal="center" vertical="center" textRotation="90" wrapText="1"/>
      <protection/>
    </xf>
    <xf numFmtId="165" fontId="30" fillId="0" borderId="6" xfId="0" applyNumberFormat="1" applyFont="1" applyBorder="1" applyAlignment="1" applyProtection="1">
      <alignment vertical="center" wrapText="1"/>
      <protection/>
    </xf>
    <xf numFmtId="165" fontId="19" fillId="0" borderId="1" xfId="0" applyNumberFormat="1" applyFont="1" applyBorder="1" applyAlignment="1" applyProtection="1">
      <alignment horizontal="center" vertical="center" wrapText="1"/>
      <protection/>
    </xf>
    <xf numFmtId="165" fontId="19" fillId="0" borderId="6" xfId="0" applyNumberFormat="1" applyFont="1" applyFill="1" applyBorder="1" applyAlignment="1" applyProtection="1">
      <alignment vertical="center" wrapText="1"/>
      <protection/>
    </xf>
    <xf numFmtId="165" fontId="19" fillId="0" borderId="5" xfId="0" applyNumberFormat="1" applyFont="1" applyFill="1" applyBorder="1" applyAlignment="1" applyProtection="1">
      <alignment vertical="center" wrapText="1"/>
      <protection/>
    </xf>
    <xf numFmtId="166" fontId="6" fillId="0" borderId="6" xfId="0" applyNumberFormat="1" applyFont="1" applyBorder="1" applyAlignment="1">
      <alignment vertical="center"/>
    </xf>
    <xf numFmtId="166" fontId="10" fillId="0" borderId="6" xfId="0" applyNumberFormat="1" applyFont="1" applyBorder="1" applyAlignment="1">
      <alignment vertical="center"/>
    </xf>
    <xf numFmtId="166" fontId="10" fillId="0" borderId="39" xfId="0" applyNumberFormat="1" applyFont="1" applyBorder="1" applyAlignment="1">
      <alignment vertical="center"/>
    </xf>
    <xf numFmtId="166" fontId="10" fillId="0" borderId="40" xfId="0" applyNumberFormat="1" applyFont="1" applyBorder="1" applyAlignment="1">
      <alignment vertical="center"/>
    </xf>
    <xf numFmtId="166" fontId="10" fillId="0" borderId="41" xfId="0" applyNumberFormat="1" applyFont="1" applyBorder="1" applyAlignment="1">
      <alignment vertical="center"/>
    </xf>
    <xf numFmtId="166" fontId="10" fillId="0" borderId="42" xfId="0" applyNumberFormat="1" applyFont="1" applyBorder="1" applyAlignment="1">
      <alignment vertical="center"/>
    </xf>
    <xf numFmtId="165" fontId="30" fillId="0" borderId="8" xfId="0" applyNumberFormat="1" applyFont="1" applyBorder="1" applyAlignment="1" applyProtection="1">
      <alignment vertical="center" wrapText="1"/>
      <protection/>
    </xf>
    <xf numFmtId="165" fontId="19" fillId="0" borderId="8" xfId="0" applyNumberFormat="1" applyFont="1" applyFill="1" applyBorder="1" applyAlignment="1" applyProtection="1">
      <alignment vertical="center" wrapText="1"/>
      <protection/>
    </xf>
    <xf numFmtId="165" fontId="19" fillId="0" borderId="7" xfId="0" applyNumberFormat="1" applyFont="1" applyFill="1" applyBorder="1" applyAlignment="1" applyProtection="1">
      <alignment vertical="center" wrapText="1"/>
      <protection/>
    </xf>
    <xf numFmtId="166" fontId="6" fillId="0" borderId="8" xfId="0" applyNumberFormat="1" applyFont="1" applyBorder="1" applyAlignment="1">
      <alignment vertical="center"/>
    </xf>
    <xf numFmtId="166" fontId="10" fillId="0" borderId="8" xfId="0" applyNumberFormat="1" applyFont="1" applyBorder="1" applyAlignment="1">
      <alignment vertical="center"/>
    </xf>
    <xf numFmtId="166" fontId="10" fillId="0" borderId="43" xfId="0" applyNumberFormat="1" applyFont="1" applyBorder="1" applyAlignment="1">
      <alignment vertical="center"/>
    </xf>
    <xf numFmtId="166" fontId="10" fillId="0" borderId="44" xfId="0" applyNumberFormat="1" applyFont="1" applyBorder="1" applyAlignment="1">
      <alignment vertical="center"/>
    </xf>
    <xf numFmtId="166" fontId="10" fillId="0" borderId="45" xfId="0" applyNumberFormat="1" applyFont="1" applyBorder="1" applyAlignment="1">
      <alignment vertical="center"/>
    </xf>
    <xf numFmtId="166" fontId="10" fillId="0" borderId="46" xfId="0" applyNumberFormat="1" applyFont="1" applyBorder="1" applyAlignment="1">
      <alignment vertical="center"/>
    </xf>
    <xf numFmtId="165" fontId="30" fillId="0" borderId="10" xfId="0" applyNumberFormat="1" applyFont="1" applyBorder="1" applyAlignment="1" applyProtection="1">
      <alignment vertical="center" wrapText="1"/>
      <protection/>
    </xf>
    <xf numFmtId="165" fontId="19" fillId="0" borderId="10" xfId="0" applyNumberFormat="1" applyFont="1" applyFill="1" applyBorder="1" applyAlignment="1" applyProtection="1">
      <alignment vertical="center" wrapText="1"/>
      <protection/>
    </xf>
    <xf numFmtId="165" fontId="19" fillId="0" borderId="9" xfId="0" applyNumberFormat="1" applyFont="1" applyFill="1" applyBorder="1" applyAlignment="1" applyProtection="1">
      <alignment vertical="center" wrapText="1"/>
      <protection/>
    </xf>
    <xf numFmtId="166" fontId="6" fillId="0" borderId="10" xfId="0" applyNumberFormat="1" applyFont="1" applyBorder="1" applyAlignment="1">
      <alignment vertical="center"/>
    </xf>
    <xf numFmtId="166" fontId="10" fillId="0" borderId="10" xfId="0" applyNumberFormat="1" applyFont="1" applyBorder="1" applyAlignment="1">
      <alignment vertical="center"/>
    </xf>
    <xf numFmtId="166" fontId="10" fillId="0" borderId="47" xfId="0" applyNumberFormat="1" applyFont="1" applyBorder="1" applyAlignment="1">
      <alignment vertical="center"/>
    </xf>
    <xf numFmtId="166" fontId="10" fillId="0" borderId="48" xfId="0" applyNumberFormat="1" applyFont="1" applyBorder="1" applyAlignment="1">
      <alignment vertical="center"/>
    </xf>
    <xf numFmtId="166" fontId="10" fillId="0" borderId="49" xfId="0" applyNumberFormat="1" applyFont="1" applyBorder="1" applyAlignment="1">
      <alignment vertical="center"/>
    </xf>
    <xf numFmtId="166" fontId="10" fillId="0" borderId="50" xfId="0" applyNumberFormat="1" applyFont="1" applyBorder="1" applyAlignment="1">
      <alignment vertical="center"/>
    </xf>
    <xf numFmtId="166" fontId="6" fillId="0" borderId="1" xfId="0" applyNumberFormat="1" applyFont="1" applyBorder="1" applyAlignment="1">
      <alignment vertical="center"/>
    </xf>
    <xf numFmtId="166" fontId="10" fillId="0" borderId="1" xfId="0" applyNumberFormat="1" applyFont="1" applyBorder="1" applyAlignment="1">
      <alignment vertical="center"/>
    </xf>
    <xf numFmtId="166" fontId="10" fillId="0" borderId="30" xfId="0" applyNumberFormat="1" applyFont="1" applyBorder="1" applyAlignment="1">
      <alignment vertical="center"/>
    </xf>
    <xf numFmtId="166" fontId="10" fillId="0" borderId="31" xfId="0" applyNumberFormat="1" applyFont="1" applyBorder="1" applyAlignment="1">
      <alignment vertical="center"/>
    </xf>
    <xf numFmtId="166" fontId="10" fillId="0" borderId="32" xfId="0" applyNumberFormat="1" applyFont="1" applyBorder="1" applyAlignment="1">
      <alignment vertical="center"/>
    </xf>
    <xf numFmtId="166" fontId="10" fillId="0" borderId="33" xfId="0" applyNumberFormat="1" applyFont="1" applyBorder="1" applyAlignment="1">
      <alignment vertical="center"/>
    </xf>
    <xf numFmtId="165" fontId="28" fillId="0" borderId="11" xfId="0" applyNumberFormat="1" applyFont="1" applyFill="1" applyBorder="1" applyAlignment="1" applyProtection="1">
      <alignment vertical="center" wrapText="1"/>
      <protection/>
    </xf>
    <xf numFmtId="165" fontId="19" fillId="0" borderId="11" xfId="0" applyNumberFormat="1" applyFont="1" applyBorder="1" applyAlignment="1" applyProtection="1">
      <alignment horizontal="center" vertical="center"/>
      <protection/>
    </xf>
    <xf numFmtId="165" fontId="19" fillId="0" borderId="11" xfId="0" applyNumberFormat="1" applyFont="1" applyFill="1" applyBorder="1" applyAlignment="1" applyProtection="1">
      <alignment horizontal="center" vertical="center" wrapText="1"/>
      <protection/>
    </xf>
    <xf numFmtId="165" fontId="19" fillId="0" borderId="11" xfId="0" applyNumberFormat="1" applyFont="1" applyFill="1" applyBorder="1" applyAlignment="1" applyProtection="1">
      <alignment vertical="center" wrapText="1"/>
      <protection/>
    </xf>
    <xf numFmtId="165" fontId="19" fillId="0" borderId="22" xfId="0" applyNumberFormat="1" applyFont="1" applyFill="1" applyBorder="1" applyAlignment="1" applyProtection="1">
      <alignment vertical="center" wrapText="1"/>
      <protection/>
    </xf>
    <xf numFmtId="165" fontId="28" fillId="0" borderId="1" xfId="0" applyNumberFormat="1" applyFont="1" applyFill="1" applyBorder="1" applyAlignment="1" applyProtection="1">
      <alignment horizontal="left" vertical="center" wrapText="1"/>
      <protection/>
    </xf>
    <xf numFmtId="165" fontId="19" fillId="0" borderId="1" xfId="0" applyNumberFormat="1" applyFont="1" applyBorder="1" applyAlignment="1" applyProtection="1">
      <alignment horizontal="center" vertical="center"/>
      <protection/>
    </xf>
    <xf numFmtId="165" fontId="19" fillId="0" borderId="29" xfId="0" applyNumberFormat="1" applyFont="1" applyFill="1" applyBorder="1" applyAlignment="1" applyProtection="1">
      <alignment horizontal="center" vertical="center"/>
      <protection/>
    </xf>
    <xf numFmtId="165" fontId="19" fillId="0" borderId="1" xfId="0" applyNumberFormat="1" applyFont="1" applyFill="1" applyBorder="1" applyAlignment="1" applyProtection="1">
      <alignment horizontal="center" vertical="center"/>
      <protection/>
    </xf>
    <xf numFmtId="165" fontId="19" fillId="0" borderId="1" xfId="0" applyNumberFormat="1" applyFont="1" applyFill="1" applyBorder="1" applyAlignment="1" applyProtection="1">
      <alignment vertical="center"/>
      <protection/>
    </xf>
    <xf numFmtId="165" fontId="10" fillId="0" borderId="1" xfId="0" applyNumberFormat="1" applyFont="1" applyFill="1" applyBorder="1" applyAlignment="1" applyProtection="1">
      <alignment horizontal="center" vertical="center" textRotation="90" wrapText="1"/>
      <protection/>
    </xf>
    <xf numFmtId="165" fontId="31" fillId="0" borderId="6" xfId="0" applyNumberFormat="1" applyFont="1" applyBorder="1" applyAlignment="1" applyProtection="1">
      <alignment wrapText="1"/>
      <protection/>
    </xf>
    <xf numFmtId="165" fontId="19" fillId="0" borderId="5" xfId="0" applyNumberFormat="1" applyFont="1" applyFill="1" applyBorder="1" applyAlignment="1" applyProtection="1">
      <alignment vertical="center"/>
      <protection/>
    </xf>
    <xf numFmtId="165" fontId="31" fillId="0" borderId="10" xfId="0" applyNumberFormat="1" applyFont="1" applyBorder="1" applyAlignment="1" applyProtection="1">
      <alignment wrapText="1"/>
      <protection/>
    </xf>
    <xf numFmtId="165" fontId="19" fillId="0" borderId="9" xfId="0" applyNumberFormat="1" applyFont="1" applyFill="1" applyBorder="1" applyAlignment="1" applyProtection="1">
      <alignment vertical="center"/>
      <protection/>
    </xf>
    <xf numFmtId="165" fontId="19" fillId="0" borderId="6" xfId="0" applyNumberFormat="1" applyFont="1" applyFill="1" applyBorder="1" applyAlignment="1" applyProtection="1">
      <alignment vertical="center"/>
      <protection/>
    </xf>
    <xf numFmtId="165" fontId="19" fillId="0" borderId="10" xfId="0" applyNumberFormat="1" applyFont="1" applyFill="1" applyBorder="1" applyAlignment="1" applyProtection="1">
      <alignment vertical="center"/>
      <protection/>
    </xf>
    <xf numFmtId="165" fontId="10" fillId="0" borderId="11" xfId="0" applyNumberFormat="1" applyFont="1" applyBorder="1" applyAlignment="1" applyProtection="1">
      <alignment horizontal="center" vertical="center" textRotation="90" wrapText="1"/>
      <protection/>
    </xf>
    <xf numFmtId="165" fontId="2" fillId="0" borderId="6" xfId="0" applyNumberFormat="1" applyFont="1" applyFill="1" applyBorder="1" applyAlignment="1" applyProtection="1">
      <alignment horizontal="left" vertical="center" wrapText="1"/>
      <protection/>
    </xf>
    <xf numFmtId="165" fontId="19" fillId="0" borderId="2" xfId="0" applyNumberFormat="1" applyFont="1" applyFill="1" applyBorder="1" applyAlignment="1" applyProtection="1">
      <alignment vertical="center"/>
      <protection/>
    </xf>
    <xf numFmtId="165" fontId="2" fillId="0" borderId="8" xfId="0" applyNumberFormat="1" applyFont="1" applyFill="1" applyBorder="1" applyAlignment="1" applyProtection="1">
      <alignment vertical="center" wrapText="1"/>
      <protection/>
    </xf>
    <xf numFmtId="165" fontId="19" fillId="0" borderId="8" xfId="0" applyNumberFormat="1" applyFont="1" applyFill="1" applyBorder="1" applyAlignment="1" applyProtection="1">
      <alignment vertical="center"/>
      <protection/>
    </xf>
    <xf numFmtId="165" fontId="2" fillId="0" borderId="8" xfId="0" applyNumberFormat="1" applyFont="1" applyFill="1" applyBorder="1" applyAlignment="1" applyProtection="1">
      <alignment horizontal="left" vertical="center" wrapText="1"/>
      <protection/>
    </xf>
    <xf numFmtId="166" fontId="6" fillId="0" borderId="12" xfId="0" applyNumberFormat="1" applyFont="1" applyBorder="1" applyAlignment="1">
      <alignment vertical="center"/>
    </xf>
    <xf numFmtId="166" fontId="10" fillId="0" borderId="12" xfId="0" applyNumberFormat="1" applyFont="1" applyBorder="1" applyAlignment="1">
      <alignment vertical="center"/>
    </xf>
    <xf numFmtId="166" fontId="10" fillId="0" borderId="51" xfId="0" applyNumberFormat="1" applyFont="1" applyBorder="1" applyAlignment="1">
      <alignment vertical="center"/>
    </xf>
    <xf numFmtId="166" fontId="10" fillId="0" borderId="52" xfId="0" applyNumberFormat="1" applyFont="1" applyBorder="1" applyAlignment="1">
      <alignment vertical="center"/>
    </xf>
    <xf numFmtId="166" fontId="10" fillId="0" borderId="53" xfId="0" applyNumberFormat="1" applyFont="1" applyBorder="1" applyAlignment="1">
      <alignment vertical="center"/>
    </xf>
    <xf numFmtId="166" fontId="10" fillId="0" borderId="54" xfId="0" applyNumberFormat="1" applyFont="1" applyBorder="1" applyAlignment="1">
      <alignment vertical="center"/>
    </xf>
    <xf numFmtId="165" fontId="2" fillId="0" borderId="10" xfId="0" applyNumberFormat="1" applyFont="1" applyFill="1" applyBorder="1" applyAlignment="1" applyProtection="1">
      <alignment horizontal="left" vertical="center" wrapText="1"/>
      <protection/>
    </xf>
    <xf numFmtId="165" fontId="4" fillId="0" borderId="10" xfId="0" applyNumberFormat="1" applyFont="1" applyBorder="1" applyAlignment="1">
      <alignment vertical="center"/>
    </xf>
    <xf numFmtId="165" fontId="19" fillId="3" borderId="1" xfId="0" applyNumberFormat="1" applyFont="1" applyFill="1" applyBorder="1" applyAlignment="1" applyProtection="1">
      <alignment vertical="center" wrapText="1"/>
      <protection/>
    </xf>
    <xf numFmtId="165" fontId="5" fillId="3" borderId="29" xfId="0" applyNumberFormat="1" applyFont="1" applyFill="1" applyBorder="1" applyAlignment="1" applyProtection="1">
      <alignment horizontal="center" vertical="center"/>
      <protection/>
    </xf>
    <xf numFmtId="165" fontId="19" fillId="3" borderId="29" xfId="0" applyNumberFormat="1" applyFont="1" applyFill="1" applyBorder="1" applyAlignment="1" applyProtection="1">
      <alignment horizontal="center" vertical="center"/>
      <protection/>
    </xf>
    <xf numFmtId="165" fontId="19" fillId="3" borderId="1" xfId="0" applyNumberFormat="1" applyFont="1" applyFill="1" applyBorder="1" applyAlignment="1" applyProtection="1">
      <alignment horizontal="center" vertical="center"/>
      <protection/>
    </xf>
    <xf numFmtId="165" fontId="19" fillId="3" borderId="2" xfId="0" applyNumberFormat="1" applyFont="1" applyFill="1" applyBorder="1" applyAlignment="1" applyProtection="1">
      <alignment vertical="center"/>
      <protection/>
    </xf>
    <xf numFmtId="165" fontId="2" fillId="0" borderId="6" xfId="0" applyNumberFormat="1" applyFont="1" applyFill="1" applyBorder="1" applyAlignment="1" applyProtection="1">
      <alignment vertical="center" wrapText="1"/>
      <protection/>
    </xf>
    <xf numFmtId="165" fontId="19" fillId="0" borderId="6" xfId="0" applyNumberFormat="1" applyFont="1" applyFill="1" applyBorder="1" applyAlignment="1" applyProtection="1">
      <alignment horizontal="center" vertical="center" wrapText="1"/>
      <protection/>
    </xf>
    <xf numFmtId="166" fontId="6" fillId="0" borderId="11" xfId="0" applyNumberFormat="1" applyFont="1" applyBorder="1" applyAlignment="1">
      <alignment vertical="center"/>
    </xf>
    <xf numFmtId="166" fontId="10" fillId="0" borderId="11" xfId="0" applyNumberFormat="1" applyFont="1" applyBorder="1" applyAlignment="1">
      <alignment vertical="center"/>
    </xf>
    <xf numFmtId="166" fontId="10" fillId="0" borderId="55" xfId="0" applyNumberFormat="1" applyFont="1" applyBorder="1" applyAlignment="1">
      <alignment vertical="center"/>
    </xf>
    <xf numFmtId="166" fontId="10" fillId="0" borderId="56" xfId="0" applyNumberFormat="1" applyFont="1" applyBorder="1" applyAlignment="1">
      <alignment vertical="center"/>
    </xf>
    <xf numFmtId="166" fontId="10" fillId="0" borderId="57" xfId="0" applyNumberFormat="1" applyFont="1" applyBorder="1" applyAlignment="1">
      <alignment vertical="center"/>
    </xf>
    <xf numFmtId="166" fontId="10" fillId="0" borderId="58" xfId="0" applyNumberFormat="1" applyFont="1" applyBorder="1" applyAlignment="1">
      <alignment vertical="center"/>
    </xf>
    <xf numFmtId="165" fontId="19" fillId="0" borderId="14" xfId="0" applyNumberFormat="1" applyFont="1" applyFill="1" applyBorder="1" applyAlignment="1" applyProtection="1">
      <alignment horizontal="center" vertical="center" wrapText="1"/>
      <protection/>
    </xf>
    <xf numFmtId="165" fontId="19" fillId="0" borderId="14" xfId="0" applyNumberFormat="1" applyFont="1" applyFill="1" applyBorder="1" applyAlignment="1" applyProtection="1">
      <alignment vertical="center" wrapText="1"/>
      <protection/>
    </xf>
    <xf numFmtId="164" fontId="19" fillId="0" borderId="8" xfId="0" applyFont="1" applyBorder="1" applyAlignment="1">
      <alignment horizontal="center" vertical="center" wrapText="1"/>
    </xf>
    <xf numFmtId="165" fontId="5" fillId="0" borderId="8" xfId="0" applyNumberFormat="1" applyFont="1" applyFill="1" applyBorder="1" applyAlignment="1" applyProtection="1">
      <alignment horizontal="center" vertical="center" wrapText="1"/>
      <protection/>
    </xf>
    <xf numFmtId="164" fontId="19" fillId="0" borderId="59" xfId="0" applyFont="1" applyBorder="1" applyAlignment="1">
      <alignment horizontal="center" vertical="center" wrapText="1"/>
    </xf>
    <xf numFmtId="165" fontId="19" fillId="0" borderId="60" xfId="0" applyNumberFormat="1" applyFont="1" applyFill="1" applyBorder="1" applyAlignment="1" applyProtection="1">
      <alignment horizontal="center" vertical="center" wrapText="1"/>
      <protection/>
    </xf>
    <xf numFmtId="165" fontId="19" fillId="0" borderId="12" xfId="0" applyNumberFormat="1" applyFont="1" applyFill="1" applyBorder="1" applyAlignment="1" applyProtection="1">
      <alignment horizontal="center" vertical="center" wrapText="1"/>
      <protection/>
    </xf>
    <xf numFmtId="165" fontId="19" fillId="0" borderId="12" xfId="0" applyNumberFormat="1" applyFont="1" applyFill="1" applyBorder="1" applyAlignment="1" applyProtection="1">
      <alignment vertical="center" wrapText="1"/>
      <protection/>
    </xf>
    <xf numFmtId="165" fontId="19" fillId="0" borderId="13" xfId="0" applyNumberFormat="1" applyFont="1" applyFill="1" applyBorder="1" applyAlignment="1" applyProtection="1">
      <alignment vertical="center" wrapText="1"/>
      <protection/>
    </xf>
    <xf numFmtId="165" fontId="10" fillId="0" borderId="18" xfId="0" applyNumberFormat="1" applyFont="1" applyBorder="1" applyAlignment="1" applyProtection="1">
      <alignment horizontal="center" vertical="center" textRotation="90" wrapText="1"/>
      <protection/>
    </xf>
    <xf numFmtId="165" fontId="2" fillId="0" borderId="18" xfId="0" applyNumberFormat="1" applyFont="1" applyFill="1" applyBorder="1" applyAlignment="1" applyProtection="1">
      <alignment vertical="center" wrapText="1"/>
      <protection/>
    </xf>
    <xf numFmtId="164" fontId="0" fillId="0" borderId="18" xfId="0" applyBorder="1" applyAlignment="1">
      <alignment vertical="center" wrapText="1"/>
    </xf>
    <xf numFmtId="165" fontId="19" fillId="0" borderId="18" xfId="0" applyNumberFormat="1" applyFont="1" applyBorder="1" applyAlignment="1" applyProtection="1">
      <alignment horizontal="center" vertical="center"/>
      <protection/>
    </xf>
    <xf numFmtId="165" fontId="19" fillId="0" borderId="18" xfId="0" applyNumberFormat="1" applyFont="1" applyFill="1" applyBorder="1" applyAlignment="1" applyProtection="1">
      <alignment horizontal="center" vertical="center"/>
      <protection/>
    </xf>
    <xf numFmtId="165" fontId="19" fillId="0" borderId="18" xfId="0" applyNumberFormat="1" applyFont="1" applyFill="1" applyBorder="1" applyAlignment="1" applyProtection="1">
      <alignment vertical="center"/>
      <protection/>
    </xf>
    <xf numFmtId="166" fontId="6" fillId="0" borderId="18" xfId="0" applyNumberFormat="1" applyFont="1" applyBorder="1" applyAlignment="1">
      <alignment vertical="center"/>
    </xf>
    <xf numFmtId="166" fontId="10" fillId="0" borderId="18" xfId="0" applyNumberFormat="1" applyFont="1" applyBorder="1" applyAlignment="1">
      <alignment vertical="center"/>
    </xf>
    <xf numFmtId="165" fontId="6" fillId="0" borderId="18" xfId="0" applyNumberFormat="1" applyFont="1" applyBorder="1" applyAlignment="1">
      <alignment horizontal="center" vertical="center"/>
    </xf>
    <xf numFmtId="165" fontId="2" fillId="0" borderId="0" xfId="0" applyNumberFormat="1" applyFont="1" applyFill="1" applyBorder="1" applyAlignment="1" applyProtection="1">
      <alignment vertical="center" wrapText="1"/>
      <protection/>
    </xf>
    <xf numFmtId="165" fontId="19" fillId="0" borderId="0" xfId="0" applyNumberFormat="1" applyFont="1" applyBorder="1" applyAlignment="1" applyProtection="1">
      <alignment horizontal="center" vertical="center"/>
      <protection/>
    </xf>
    <xf numFmtId="165" fontId="19" fillId="0" borderId="0" xfId="0" applyNumberFormat="1" applyFont="1" applyFill="1" applyBorder="1" applyAlignment="1" applyProtection="1">
      <alignment vertical="center" wrapText="1"/>
      <protection/>
    </xf>
    <xf numFmtId="166" fontId="6" fillId="0" borderId="0" xfId="0" applyNumberFormat="1" applyFont="1" applyBorder="1" applyAlignment="1">
      <alignment vertical="center"/>
    </xf>
    <xf numFmtId="166" fontId="10" fillId="0" borderId="0" xfId="0" applyNumberFormat="1" applyFont="1" applyBorder="1" applyAlignment="1">
      <alignment vertical="center"/>
    </xf>
    <xf numFmtId="165" fontId="11" fillId="2" borderId="29" xfId="0" applyNumberFormat="1" applyFont="1" applyFill="1" applyBorder="1" applyAlignment="1" applyProtection="1">
      <alignment horizontal="center" vertical="center"/>
      <protection/>
    </xf>
    <xf numFmtId="165" fontId="11" fillId="2" borderId="29" xfId="0" applyNumberFormat="1" applyFont="1" applyFill="1" applyBorder="1" applyAlignment="1" applyProtection="1">
      <alignment horizontal="center" vertical="center" wrapText="1"/>
      <protection/>
    </xf>
    <xf numFmtId="165" fontId="11" fillId="2" borderId="1" xfId="0" applyNumberFormat="1" applyFont="1" applyFill="1" applyBorder="1" applyAlignment="1" applyProtection="1">
      <alignment horizontal="center" vertical="center" wrapText="1"/>
      <protection/>
    </xf>
    <xf numFmtId="165" fontId="11" fillId="2" borderId="1" xfId="0" applyNumberFormat="1" applyFont="1" applyFill="1" applyBorder="1" applyAlignment="1" applyProtection="1">
      <alignment vertical="center" wrapText="1"/>
      <protection/>
    </xf>
    <xf numFmtId="165" fontId="11" fillId="2" borderId="2" xfId="0" applyNumberFormat="1" applyFont="1" applyFill="1" applyBorder="1" applyAlignment="1" applyProtection="1">
      <alignment vertical="center" wrapText="1"/>
      <protection/>
    </xf>
    <xf numFmtId="165" fontId="19" fillId="2" borderId="29" xfId="0" applyNumberFormat="1" applyFont="1" applyFill="1" applyBorder="1" applyAlignment="1" applyProtection="1">
      <alignment horizontal="center" vertical="center"/>
      <protection/>
    </xf>
    <xf numFmtId="165" fontId="11" fillId="3" borderId="1" xfId="0" applyNumberFormat="1" applyFont="1" applyFill="1" applyBorder="1" applyAlignment="1" applyProtection="1">
      <alignment vertical="center" wrapText="1"/>
      <protection/>
    </xf>
    <xf numFmtId="165" fontId="11" fillId="3" borderId="1" xfId="0" applyNumberFormat="1" applyFont="1" applyFill="1" applyBorder="1" applyAlignment="1" applyProtection="1">
      <alignment horizontal="center" vertical="center"/>
      <protection/>
    </xf>
    <xf numFmtId="165" fontId="11" fillId="3" borderId="1" xfId="0" applyNumberFormat="1" applyFont="1" applyFill="1" applyBorder="1" applyAlignment="1" applyProtection="1">
      <alignment vertical="center"/>
      <protection/>
    </xf>
    <xf numFmtId="165" fontId="11" fillId="3" borderId="2" xfId="0" applyNumberFormat="1" applyFont="1" applyFill="1" applyBorder="1" applyAlignment="1" applyProtection="1">
      <alignment vertical="center"/>
      <protection/>
    </xf>
    <xf numFmtId="166" fontId="10" fillId="3" borderId="3" xfId="0" applyNumberFormat="1" applyFont="1" applyFill="1" applyBorder="1" applyAlignment="1">
      <alignment vertical="center"/>
    </xf>
    <xf numFmtId="166" fontId="6" fillId="3" borderId="3" xfId="0" applyNumberFormat="1" applyFont="1" applyFill="1" applyBorder="1" applyAlignment="1">
      <alignment vertical="center"/>
    </xf>
    <xf numFmtId="166" fontId="10" fillId="3" borderId="35" xfId="0" applyNumberFormat="1" applyFont="1" applyFill="1" applyBorder="1" applyAlignment="1">
      <alignment vertical="center"/>
    </xf>
    <xf numFmtId="166" fontId="10" fillId="3" borderId="36" xfId="0" applyNumberFormat="1" applyFont="1" applyFill="1" applyBorder="1" applyAlignment="1">
      <alignment vertical="center"/>
    </xf>
    <xf numFmtId="166" fontId="10" fillId="3" borderId="37" xfId="0" applyNumberFormat="1" applyFont="1" applyFill="1" applyBorder="1" applyAlignment="1">
      <alignment vertical="center"/>
    </xf>
    <xf numFmtId="166" fontId="10" fillId="3" borderId="38" xfId="0" applyNumberFormat="1" applyFont="1" applyFill="1" applyBorder="1" applyAlignment="1">
      <alignment vertical="center"/>
    </xf>
    <xf numFmtId="165" fontId="19" fillId="3" borderId="6" xfId="0" applyNumberFormat="1" applyFont="1" applyFill="1" applyBorder="1" applyAlignment="1" applyProtection="1">
      <alignment horizontal="left" vertical="center" wrapText="1"/>
      <protection/>
    </xf>
    <xf numFmtId="165" fontId="19" fillId="3" borderId="6" xfId="0" applyNumberFormat="1" applyFont="1" applyFill="1" applyBorder="1" applyAlignment="1" applyProtection="1">
      <alignment horizontal="center" vertical="center"/>
      <protection/>
    </xf>
    <xf numFmtId="165" fontId="19" fillId="3" borderId="6" xfId="0" applyNumberFormat="1" applyFont="1" applyFill="1" applyBorder="1" applyAlignment="1" applyProtection="1">
      <alignment vertical="center"/>
      <protection/>
    </xf>
    <xf numFmtId="165" fontId="19" fillId="3" borderId="5" xfId="0" applyNumberFormat="1" applyFont="1" applyFill="1" applyBorder="1" applyAlignment="1" applyProtection="1">
      <alignment vertical="center"/>
      <protection/>
    </xf>
    <xf numFmtId="166" fontId="6" fillId="3" borderId="14" xfId="0" applyNumberFormat="1" applyFont="1" applyFill="1" applyBorder="1" applyAlignment="1">
      <alignment vertical="center"/>
    </xf>
    <xf numFmtId="166" fontId="10" fillId="3" borderId="20" xfId="0" applyNumberFormat="1" applyFont="1" applyFill="1" applyBorder="1" applyAlignment="1">
      <alignment vertical="center"/>
    </xf>
    <xf numFmtId="166" fontId="6" fillId="3" borderId="20" xfId="0" applyNumberFormat="1" applyFont="1" applyFill="1" applyBorder="1" applyAlignment="1">
      <alignment vertical="center"/>
    </xf>
    <xf numFmtId="166" fontId="10" fillId="3" borderId="61" xfId="0" applyNumberFormat="1" applyFont="1" applyFill="1" applyBorder="1" applyAlignment="1">
      <alignment vertical="center"/>
    </xf>
    <xf numFmtId="166" fontId="10" fillId="3" borderId="62" xfId="0" applyNumberFormat="1" applyFont="1" applyFill="1" applyBorder="1" applyAlignment="1">
      <alignment vertical="center"/>
    </xf>
    <xf numFmtId="166" fontId="10" fillId="3" borderId="63" xfId="0" applyNumberFormat="1" applyFont="1" applyFill="1" applyBorder="1" applyAlignment="1">
      <alignment vertical="center"/>
    </xf>
    <xf numFmtId="166" fontId="10" fillId="3" borderId="64" xfId="0" applyNumberFormat="1" applyFont="1" applyFill="1" applyBorder="1" applyAlignment="1">
      <alignment vertical="center"/>
    </xf>
    <xf numFmtId="165" fontId="20" fillId="0" borderId="20" xfId="0" applyNumberFormat="1" applyFont="1" applyFill="1" applyBorder="1" applyAlignment="1" applyProtection="1">
      <alignment horizontal="center" vertical="center" textRotation="90" wrapText="1"/>
      <protection/>
    </xf>
    <xf numFmtId="165" fontId="30" fillId="0" borderId="14" xfId="0" applyNumberFormat="1" applyFont="1" applyFill="1" applyBorder="1" applyAlignment="1" applyProtection="1">
      <alignment vertical="center" wrapText="1"/>
      <protection/>
    </xf>
    <xf numFmtId="165" fontId="19" fillId="0" borderId="20" xfId="0" applyNumberFormat="1" applyFont="1" applyFill="1" applyBorder="1" applyAlignment="1" applyProtection="1">
      <alignment horizontal="center" vertical="center"/>
      <protection/>
    </xf>
    <xf numFmtId="165" fontId="2" fillId="0" borderId="20" xfId="0" applyNumberFormat="1" applyFont="1" applyFill="1" applyBorder="1" applyAlignment="1" applyProtection="1">
      <alignment horizontal="center" vertical="center"/>
      <protection/>
    </xf>
    <xf numFmtId="165" fontId="19" fillId="0" borderId="20" xfId="0" applyNumberFormat="1" applyFont="1" applyFill="1" applyBorder="1" applyAlignment="1" applyProtection="1">
      <alignment vertical="center"/>
      <protection/>
    </xf>
    <xf numFmtId="165" fontId="2" fillId="0" borderId="20" xfId="0" applyNumberFormat="1" applyFont="1" applyFill="1" applyBorder="1" applyAlignment="1" applyProtection="1">
      <alignment vertical="center"/>
      <protection/>
    </xf>
    <xf numFmtId="166" fontId="6" fillId="0" borderId="14" xfId="0" applyNumberFormat="1" applyFont="1" applyBorder="1" applyAlignment="1">
      <alignment vertical="center"/>
    </xf>
    <xf numFmtId="166" fontId="10" fillId="0" borderId="8" xfId="0" applyNumberFormat="1" applyFont="1" applyFill="1" applyBorder="1" applyAlignment="1">
      <alignment vertical="center"/>
    </xf>
    <xf numFmtId="166" fontId="6" fillId="0" borderId="8" xfId="0" applyNumberFormat="1" applyFont="1" applyFill="1" applyBorder="1" applyAlignment="1">
      <alignment vertical="center"/>
    </xf>
    <xf numFmtId="166" fontId="10" fillId="0" borderId="43" xfId="0" applyNumberFormat="1" applyFont="1" applyFill="1" applyBorder="1" applyAlignment="1">
      <alignment vertical="center"/>
    </xf>
    <xf numFmtId="166" fontId="10" fillId="0" borderId="44" xfId="0" applyNumberFormat="1" applyFont="1" applyFill="1" applyBorder="1" applyAlignment="1">
      <alignment vertical="center"/>
    </xf>
    <xf numFmtId="166" fontId="10" fillId="0" borderId="45" xfId="0" applyNumberFormat="1" applyFont="1" applyFill="1" applyBorder="1" applyAlignment="1">
      <alignment vertical="center"/>
    </xf>
    <xf numFmtId="166" fontId="10" fillId="0" borderId="46" xfId="0" applyNumberFormat="1" applyFont="1" applyFill="1" applyBorder="1" applyAlignment="1">
      <alignment vertical="center"/>
    </xf>
    <xf numFmtId="165" fontId="30" fillId="0" borderId="8" xfId="0" applyNumberFormat="1" applyFont="1" applyFill="1" applyBorder="1" applyAlignment="1" applyProtection="1">
      <alignment vertical="center" wrapText="1"/>
      <protection/>
    </xf>
    <xf numFmtId="165" fontId="30" fillId="0" borderId="12" xfId="0" applyNumberFormat="1" applyFont="1" applyFill="1" applyBorder="1" applyAlignment="1" applyProtection="1">
      <alignment vertical="center" wrapText="1"/>
      <protection/>
    </xf>
    <xf numFmtId="166" fontId="6" fillId="0" borderId="20" xfId="0" applyNumberFormat="1" applyFont="1" applyBorder="1" applyAlignment="1">
      <alignment vertical="center"/>
    </xf>
    <xf numFmtId="166" fontId="10" fillId="0" borderId="12" xfId="0" applyNumberFormat="1" applyFont="1" applyFill="1" applyBorder="1" applyAlignment="1">
      <alignment vertical="center"/>
    </xf>
    <xf numFmtId="166" fontId="6" fillId="0" borderId="12" xfId="0" applyNumberFormat="1" applyFont="1" applyFill="1" applyBorder="1" applyAlignment="1">
      <alignment vertical="center"/>
    </xf>
    <xf numFmtId="166" fontId="10" fillId="0" borderId="51" xfId="0" applyNumberFormat="1" applyFont="1" applyFill="1" applyBorder="1" applyAlignment="1">
      <alignment vertical="center"/>
    </xf>
    <xf numFmtId="166" fontId="10" fillId="0" borderId="52" xfId="0" applyNumberFormat="1" applyFont="1" applyFill="1" applyBorder="1" applyAlignment="1">
      <alignment vertical="center"/>
    </xf>
    <xf numFmtId="166" fontId="10" fillId="0" borderId="53" xfId="0" applyNumberFormat="1" applyFont="1" applyFill="1" applyBorder="1" applyAlignment="1">
      <alignment vertical="center"/>
    </xf>
    <xf numFmtId="166" fontId="10" fillId="0" borderId="54" xfId="0" applyNumberFormat="1" applyFont="1" applyFill="1" applyBorder="1" applyAlignment="1">
      <alignment vertical="center"/>
    </xf>
    <xf numFmtId="166" fontId="6" fillId="3" borderId="6" xfId="0" applyNumberFormat="1" applyFont="1" applyFill="1" applyBorder="1" applyAlignment="1">
      <alignment vertical="center"/>
    </xf>
    <xf numFmtId="166" fontId="10" fillId="3" borderId="6" xfId="0" applyNumberFormat="1" applyFont="1" applyFill="1" applyBorder="1" applyAlignment="1">
      <alignment vertical="center"/>
    </xf>
    <xf numFmtId="166" fontId="10" fillId="3" borderId="39" xfId="0" applyNumberFormat="1" applyFont="1" applyFill="1" applyBorder="1" applyAlignment="1">
      <alignment vertical="center"/>
    </xf>
    <xf numFmtId="166" fontId="10" fillId="3" borderId="40" xfId="0" applyNumberFormat="1" applyFont="1" applyFill="1" applyBorder="1" applyAlignment="1">
      <alignment vertical="center"/>
    </xf>
    <xf numFmtId="166" fontId="10" fillId="3" borderId="41" xfId="0" applyNumberFormat="1" applyFont="1" applyFill="1" applyBorder="1" applyAlignment="1">
      <alignment vertical="center"/>
    </xf>
    <xf numFmtId="166" fontId="10" fillId="3" borderId="42" xfId="0" applyNumberFormat="1" applyFont="1" applyFill="1" applyBorder="1" applyAlignment="1">
      <alignment vertical="center"/>
    </xf>
    <xf numFmtId="165" fontId="19" fillId="0" borderId="10" xfId="0" applyNumberFormat="1" applyFont="1" applyFill="1" applyBorder="1" applyAlignment="1" applyProtection="1">
      <alignment horizontal="center" vertical="center" textRotation="90" wrapText="1"/>
      <protection/>
    </xf>
    <xf numFmtId="165" fontId="19" fillId="3" borderId="8" xfId="0" applyNumberFormat="1" applyFont="1" applyFill="1" applyBorder="1" applyAlignment="1" applyProtection="1">
      <alignment vertical="center" wrapText="1"/>
      <protection/>
    </xf>
    <xf numFmtId="165" fontId="19" fillId="3" borderId="8" xfId="0" applyNumberFormat="1" applyFont="1" applyFill="1" applyBorder="1" applyAlignment="1" applyProtection="1">
      <alignment horizontal="center" vertical="center"/>
      <protection/>
    </xf>
    <xf numFmtId="165" fontId="2" fillId="3" borderId="8" xfId="0" applyNumberFormat="1" applyFont="1" applyFill="1" applyBorder="1" applyAlignment="1" applyProtection="1">
      <alignment horizontal="center" vertical="center"/>
      <protection/>
    </xf>
    <xf numFmtId="165" fontId="19" fillId="3" borderId="8" xfId="0" applyNumberFormat="1" applyFont="1" applyFill="1" applyBorder="1" applyAlignment="1" applyProtection="1">
      <alignment vertical="center"/>
      <protection/>
    </xf>
    <xf numFmtId="165" fontId="2" fillId="3" borderId="7" xfId="0" applyNumberFormat="1" applyFont="1" applyFill="1" applyBorder="1" applyAlignment="1" applyProtection="1">
      <alignment vertical="center"/>
      <protection/>
    </xf>
    <xf numFmtId="166" fontId="6" fillId="3" borderId="8" xfId="0" applyNumberFormat="1" applyFont="1" applyFill="1" applyBorder="1" applyAlignment="1">
      <alignment vertical="center"/>
    </xf>
    <xf numFmtId="166" fontId="10" fillId="3" borderId="8" xfId="0" applyNumberFormat="1" applyFont="1" applyFill="1" applyBorder="1" applyAlignment="1">
      <alignment vertical="center"/>
    </xf>
    <xf numFmtId="166" fontId="10" fillId="3" borderId="43" xfId="0" applyNumberFormat="1" applyFont="1" applyFill="1" applyBorder="1" applyAlignment="1">
      <alignment vertical="center"/>
    </xf>
    <xf numFmtId="166" fontId="10" fillId="3" borderId="44" xfId="0" applyNumberFormat="1" applyFont="1" applyFill="1" applyBorder="1" applyAlignment="1">
      <alignment vertical="center"/>
    </xf>
    <xf numFmtId="166" fontId="10" fillId="3" borderId="45" xfId="0" applyNumberFormat="1" applyFont="1" applyFill="1" applyBorder="1" applyAlignment="1">
      <alignment vertical="center"/>
    </xf>
    <xf numFmtId="166" fontId="10" fillId="3" borderId="46" xfId="0" applyNumberFormat="1" applyFont="1" applyFill="1" applyBorder="1" applyAlignment="1">
      <alignment vertical="center"/>
    </xf>
    <xf numFmtId="165" fontId="10" fillId="0" borderId="8" xfId="0" applyNumberFormat="1" applyFont="1" applyFill="1" applyBorder="1" applyAlignment="1" applyProtection="1">
      <alignment horizontal="center" vertical="center" wrapText="1"/>
      <protection/>
    </xf>
    <xf numFmtId="165" fontId="10" fillId="0" borderId="65" xfId="0" applyNumberFormat="1" applyFont="1" applyFill="1" applyBorder="1" applyAlignment="1" applyProtection="1">
      <alignment vertical="center" wrapText="1"/>
      <protection/>
    </xf>
    <xf numFmtId="165" fontId="19" fillId="0" borderId="8" xfId="0" applyNumberFormat="1" applyFont="1" applyFill="1" applyBorder="1" applyAlignment="1" applyProtection="1">
      <alignment horizontal="center" vertical="center"/>
      <protection/>
    </xf>
    <xf numFmtId="165" fontId="2" fillId="0" borderId="8" xfId="0" applyNumberFormat="1" applyFont="1" applyFill="1" applyBorder="1" applyAlignment="1" applyProtection="1">
      <alignment horizontal="center" vertical="center"/>
      <protection/>
    </xf>
    <xf numFmtId="165" fontId="2" fillId="0" borderId="7" xfId="0" applyNumberFormat="1" applyFont="1" applyFill="1" applyBorder="1" applyAlignment="1" applyProtection="1">
      <alignment vertical="center"/>
      <protection/>
    </xf>
    <xf numFmtId="165" fontId="10" fillId="0" borderId="10" xfId="0" applyNumberFormat="1" applyFont="1" applyFill="1" applyBorder="1" applyAlignment="1" applyProtection="1">
      <alignment horizontal="center" vertical="center" wrapText="1"/>
      <protection/>
    </xf>
    <xf numFmtId="165" fontId="19" fillId="0" borderId="10" xfId="0" applyNumberFormat="1" applyFont="1" applyFill="1" applyBorder="1" applyAlignment="1" applyProtection="1">
      <alignment horizontal="center" vertical="center"/>
      <protection/>
    </xf>
    <xf numFmtId="165" fontId="2" fillId="0" borderId="10" xfId="0" applyNumberFormat="1" applyFont="1" applyFill="1" applyBorder="1" applyAlignment="1" applyProtection="1">
      <alignment horizontal="center" vertical="center"/>
      <protection/>
    </xf>
    <xf numFmtId="165" fontId="10" fillId="0" borderId="66" xfId="0" applyNumberFormat="1" applyFont="1" applyFill="1" applyBorder="1" applyAlignment="1" applyProtection="1">
      <alignment vertical="center" wrapText="1"/>
      <protection/>
    </xf>
    <xf numFmtId="165" fontId="2" fillId="0" borderId="9" xfId="0" applyNumberFormat="1" applyFont="1" applyFill="1" applyBorder="1" applyAlignment="1" applyProtection="1">
      <alignment vertical="center"/>
      <protection/>
    </xf>
    <xf numFmtId="166" fontId="10" fillId="0" borderId="10" xfId="0" applyNumberFormat="1" applyFont="1" applyFill="1" applyBorder="1" applyAlignment="1">
      <alignment vertical="center"/>
    </xf>
    <xf numFmtId="166" fontId="6" fillId="0" borderId="10" xfId="0" applyNumberFormat="1" applyFont="1" applyFill="1" applyBorder="1" applyAlignment="1">
      <alignment vertical="center"/>
    </xf>
    <xf numFmtId="166" fontId="10" fillId="0" borderId="47" xfId="0" applyNumberFormat="1" applyFont="1" applyFill="1" applyBorder="1" applyAlignment="1">
      <alignment vertical="center"/>
    </xf>
    <xf numFmtId="166" fontId="10" fillId="0" borderId="48" xfId="0" applyNumberFormat="1" applyFont="1" applyFill="1" applyBorder="1" applyAlignment="1">
      <alignment vertical="center"/>
    </xf>
    <xf numFmtId="166" fontId="10" fillId="0" borderId="49" xfId="0" applyNumberFormat="1" applyFont="1" applyFill="1" applyBorder="1" applyAlignment="1">
      <alignment vertical="center"/>
    </xf>
    <xf numFmtId="166" fontId="10" fillId="0" borderId="50" xfId="0" applyNumberFormat="1" applyFont="1" applyFill="1" applyBorder="1" applyAlignment="1">
      <alignment vertical="center"/>
    </xf>
    <xf numFmtId="165" fontId="11" fillId="3" borderId="6" xfId="0" applyNumberFormat="1" applyFont="1" applyFill="1" applyBorder="1" applyAlignment="1" applyProtection="1">
      <alignment vertical="center" wrapText="1"/>
      <protection/>
    </xf>
    <xf numFmtId="165" fontId="11" fillId="3" borderId="6" xfId="0" applyNumberFormat="1" applyFont="1" applyFill="1" applyBorder="1" applyAlignment="1" applyProtection="1">
      <alignment horizontal="center" vertical="center"/>
      <protection/>
    </xf>
    <xf numFmtId="165" fontId="11" fillId="3" borderId="6" xfId="0" applyNumberFormat="1" applyFont="1" applyFill="1" applyBorder="1" applyAlignment="1" applyProtection="1">
      <alignment vertical="center"/>
      <protection/>
    </xf>
    <xf numFmtId="165" fontId="11" fillId="3" borderId="5" xfId="0" applyNumberFormat="1" applyFont="1" applyFill="1" applyBorder="1" applyAlignment="1" applyProtection="1">
      <alignment vertical="center"/>
      <protection/>
    </xf>
    <xf numFmtId="165" fontId="19" fillId="0" borderId="10" xfId="0" applyNumberFormat="1" applyFont="1" applyBorder="1" applyAlignment="1" applyProtection="1">
      <alignment horizontal="center" vertical="center" textRotation="90" wrapText="1"/>
      <protection/>
    </xf>
    <xf numFmtId="165" fontId="2" fillId="0" borderId="65" xfId="0" applyNumberFormat="1" applyFont="1" applyBorder="1" applyAlignment="1" applyProtection="1">
      <alignment vertical="center" wrapText="1"/>
      <protection/>
    </xf>
    <xf numFmtId="165" fontId="19" fillId="0" borderId="10" xfId="0" applyNumberFormat="1" applyFont="1" applyBorder="1" applyAlignment="1">
      <alignment horizontal="center" vertical="center"/>
    </xf>
    <xf numFmtId="165" fontId="19" fillId="0" borderId="10" xfId="0" applyNumberFormat="1" applyFont="1" applyBorder="1" applyAlignment="1" applyProtection="1">
      <alignment horizontal="center" vertical="center"/>
      <protection/>
    </xf>
    <xf numFmtId="165" fontId="19" fillId="0" borderId="8" xfId="0" applyNumberFormat="1" applyFont="1" applyBorder="1" applyAlignment="1" applyProtection="1">
      <alignment vertical="center"/>
      <protection/>
    </xf>
    <xf numFmtId="165" fontId="19" fillId="0" borderId="7" xfId="0" applyNumberFormat="1" applyFont="1" applyFill="1" applyBorder="1" applyAlignment="1" applyProtection="1">
      <alignment vertical="center"/>
      <protection/>
    </xf>
    <xf numFmtId="165" fontId="2" fillId="0" borderId="66" xfId="0" applyNumberFormat="1" applyFont="1" applyBorder="1" applyAlignment="1" applyProtection="1">
      <alignment vertical="center" wrapText="1"/>
      <protection/>
    </xf>
    <xf numFmtId="165" fontId="19" fillId="0" borderId="3" xfId="0" applyNumberFormat="1" applyFont="1" applyBorder="1" applyAlignment="1" applyProtection="1">
      <alignment vertical="center"/>
      <protection/>
    </xf>
    <xf numFmtId="165" fontId="19" fillId="0" borderId="4" xfId="0" applyNumberFormat="1" applyFont="1" applyFill="1" applyBorder="1" applyAlignment="1" applyProtection="1">
      <alignment vertical="center"/>
      <protection/>
    </xf>
    <xf numFmtId="164" fontId="4" fillId="0" borderId="18" xfId="0" applyFont="1" applyBorder="1" applyAlignment="1">
      <alignment horizontal="center" vertical="center" textRotation="90" wrapText="1"/>
    </xf>
    <xf numFmtId="165" fontId="2" fillId="0" borderId="18" xfId="0" applyNumberFormat="1" applyFont="1" applyBorder="1" applyAlignment="1" applyProtection="1">
      <alignment vertical="center" wrapText="1"/>
      <protection/>
    </xf>
    <xf numFmtId="165" fontId="0" fillId="0" borderId="18" xfId="0" applyNumberFormat="1" applyBorder="1" applyAlignment="1">
      <alignment horizontal="center" vertical="center"/>
    </xf>
    <xf numFmtId="165" fontId="19" fillId="0" borderId="18" xfId="0" applyNumberFormat="1" applyFont="1" applyBorder="1" applyAlignment="1" applyProtection="1">
      <alignment vertical="center"/>
      <protection/>
    </xf>
    <xf numFmtId="165" fontId="11" fillId="0" borderId="18" xfId="0" applyNumberFormat="1" applyFont="1" applyBorder="1" applyAlignment="1">
      <alignment horizontal="center" vertical="center"/>
    </xf>
    <xf numFmtId="164" fontId="4" fillId="0" borderId="0" xfId="0" applyFont="1" applyBorder="1" applyAlignment="1">
      <alignment horizontal="center" vertical="center" textRotation="90" wrapText="1"/>
    </xf>
    <xf numFmtId="165" fontId="2" fillId="0" borderId="0" xfId="0" applyNumberFormat="1" applyFont="1" applyBorder="1" applyAlignment="1" applyProtection="1">
      <alignment vertical="center" wrapText="1"/>
      <protection/>
    </xf>
    <xf numFmtId="164" fontId="0" fillId="0" borderId="0" xfId="0" applyBorder="1" applyAlignment="1">
      <alignment vertical="center" wrapText="1"/>
    </xf>
    <xf numFmtId="165" fontId="0" fillId="0" borderId="0" xfId="0" applyNumberFormat="1" applyBorder="1" applyAlignment="1">
      <alignment horizontal="center" vertical="center"/>
    </xf>
    <xf numFmtId="165" fontId="19" fillId="0" borderId="0" xfId="0" applyNumberFormat="1" applyFont="1" applyBorder="1" applyAlignment="1" applyProtection="1">
      <alignment vertical="center"/>
      <protection/>
    </xf>
    <xf numFmtId="165" fontId="19" fillId="0" borderId="0" xfId="0" applyNumberFormat="1" applyFont="1" applyFill="1" applyBorder="1" applyAlignment="1" applyProtection="1">
      <alignment vertical="center"/>
      <protection/>
    </xf>
    <xf numFmtId="165" fontId="11" fillId="2" borderId="2" xfId="0" applyNumberFormat="1" applyFont="1" applyFill="1" applyBorder="1" applyAlignment="1" applyProtection="1">
      <alignment horizontal="center" vertical="center" wrapText="1"/>
      <protection/>
    </xf>
    <xf numFmtId="165" fontId="22" fillId="2" borderId="2" xfId="0" applyNumberFormat="1" applyFont="1" applyFill="1" applyBorder="1" applyAlignment="1" applyProtection="1">
      <alignment horizontal="center" vertical="center" wrapText="1"/>
      <protection/>
    </xf>
    <xf numFmtId="165" fontId="17" fillId="8" borderId="3" xfId="0" applyNumberFormat="1" applyFont="1" applyFill="1" applyBorder="1" applyAlignment="1" applyProtection="1">
      <alignment vertical="center" wrapText="1"/>
      <protection/>
    </xf>
    <xf numFmtId="165" fontId="11" fillId="8" borderId="34" xfId="0" applyNumberFormat="1" applyFont="1" applyFill="1" applyBorder="1" applyAlignment="1" applyProtection="1">
      <alignment horizontal="center" vertical="center"/>
      <protection/>
    </xf>
    <xf numFmtId="165" fontId="11" fillId="8" borderId="3" xfId="0" applyNumberFormat="1" applyFont="1" applyFill="1" applyBorder="1" applyAlignment="1" applyProtection="1">
      <alignment horizontal="center" vertical="center"/>
      <protection/>
    </xf>
    <xf numFmtId="165" fontId="11" fillId="8" borderId="4" xfId="0" applyNumberFormat="1" applyFont="1" applyFill="1" applyBorder="1" applyAlignment="1" applyProtection="1">
      <alignment horizontal="center" vertical="center"/>
      <protection/>
    </xf>
    <xf numFmtId="166" fontId="6" fillId="8" borderId="3" xfId="0" applyNumberFormat="1" applyFont="1" applyFill="1" applyBorder="1" applyAlignment="1">
      <alignment vertical="center"/>
    </xf>
    <xf numFmtId="166" fontId="10" fillId="8" borderId="35" xfId="0" applyNumberFormat="1" applyFont="1" applyFill="1" applyBorder="1" applyAlignment="1">
      <alignment vertical="center"/>
    </xf>
    <xf numFmtId="166" fontId="10" fillId="8" borderId="36" xfId="0" applyNumberFormat="1" applyFont="1" applyFill="1" applyBorder="1" applyAlignment="1">
      <alignment vertical="center"/>
    </xf>
    <xf numFmtId="166" fontId="10" fillId="8" borderId="37" xfId="0" applyNumberFormat="1" applyFont="1" applyFill="1" applyBorder="1" applyAlignment="1">
      <alignment vertical="center"/>
    </xf>
    <xf numFmtId="166" fontId="10" fillId="8" borderId="38" xfId="0" applyNumberFormat="1" applyFont="1" applyFill="1" applyBorder="1" applyAlignment="1">
      <alignment vertical="center"/>
    </xf>
    <xf numFmtId="165" fontId="19" fillId="8" borderId="1" xfId="0" applyNumberFormat="1" applyFont="1" applyFill="1" applyBorder="1" applyAlignment="1" applyProtection="1">
      <alignment vertical="center" wrapText="1"/>
      <protection/>
    </xf>
    <xf numFmtId="164" fontId="19" fillId="8" borderId="29" xfId="0" applyFont="1" applyFill="1" applyBorder="1" applyAlignment="1">
      <alignment horizontal="center" vertical="center" wrapText="1"/>
    </xf>
    <xf numFmtId="165" fontId="19" fillId="8" borderId="1" xfId="0" applyNumberFormat="1" applyFont="1" applyFill="1" applyBorder="1" applyAlignment="1" applyProtection="1">
      <alignment horizontal="center" vertical="center"/>
      <protection/>
    </xf>
    <xf numFmtId="165" fontId="19" fillId="8" borderId="2" xfId="0" applyNumberFormat="1" applyFont="1" applyFill="1" applyBorder="1" applyAlignment="1" applyProtection="1">
      <alignment horizontal="center" vertical="center"/>
      <protection/>
    </xf>
    <xf numFmtId="166" fontId="6" fillId="8" borderId="1" xfId="0" applyNumberFormat="1" applyFont="1" applyFill="1" applyBorder="1" applyAlignment="1">
      <alignment vertical="center"/>
    </xf>
    <xf numFmtId="166" fontId="10" fillId="8" borderId="1" xfId="0" applyNumberFormat="1" applyFont="1" applyFill="1" applyBorder="1" applyAlignment="1">
      <alignment vertical="center"/>
    </xf>
    <xf numFmtId="166" fontId="10" fillId="8" borderId="30" xfId="0" applyNumberFormat="1" applyFont="1" applyFill="1" applyBorder="1" applyAlignment="1">
      <alignment vertical="center"/>
    </xf>
    <xf numFmtId="166" fontId="10" fillId="8" borderId="31" xfId="0" applyNumberFormat="1" applyFont="1" applyFill="1" applyBorder="1" applyAlignment="1">
      <alignment vertical="center"/>
    </xf>
    <xf numFmtId="166" fontId="10" fillId="8" borderId="32" xfId="0" applyNumberFormat="1" applyFont="1" applyFill="1" applyBorder="1" applyAlignment="1">
      <alignment vertical="center"/>
    </xf>
    <xf numFmtId="166" fontId="10" fillId="8" borderId="33" xfId="0" applyNumberFormat="1" applyFont="1" applyFill="1" applyBorder="1" applyAlignment="1">
      <alignment vertical="center"/>
    </xf>
    <xf numFmtId="165" fontId="19" fillId="6" borderId="14" xfId="0" applyNumberFormat="1" applyFont="1" applyFill="1" applyBorder="1" applyAlignment="1" applyProtection="1">
      <alignment vertical="center" wrapText="1"/>
      <protection/>
    </xf>
    <xf numFmtId="164" fontId="19" fillId="6" borderId="67" xfId="0" applyFont="1" applyFill="1" applyBorder="1" applyAlignment="1">
      <alignment horizontal="center" vertical="center"/>
    </xf>
    <xf numFmtId="165" fontId="19" fillId="6" borderId="14" xfId="0" applyNumberFormat="1" applyFont="1" applyFill="1" applyBorder="1" applyAlignment="1" applyProtection="1">
      <alignment horizontal="center" vertical="center"/>
      <protection/>
    </xf>
    <xf numFmtId="165" fontId="19" fillId="6" borderId="15" xfId="0" applyNumberFormat="1" applyFont="1" applyFill="1" applyBorder="1" applyAlignment="1" applyProtection="1">
      <alignment horizontal="center" vertical="center"/>
      <protection/>
    </xf>
    <xf numFmtId="166" fontId="6" fillId="6" borderId="14" xfId="0" applyNumberFormat="1" applyFont="1" applyFill="1" applyBorder="1" applyAlignment="1">
      <alignment vertical="center"/>
    </xf>
    <xf numFmtId="166" fontId="10" fillId="6" borderId="14" xfId="0" applyNumberFormat="1" applyFont="1" applyFill="1" applyBorder="1" applyAlignment="1">
      <alignment vertical="center"/>
    </xf>
    <xf numFmtId="166" fontId="10" fillId="6" borderId="68" xfId="0" applyNumberFormat="1" applyFont="1" applyFill="1" applyBorder="1" applyAlignment="1">
      <alignment vertical="center"/>
    </xf>
    <xf numFmtId="166" fontId="10" fillId="6" borderId="69" xfId="0" applyNumberFormat="1" applyFont="1" applyFill="1" applyBorder="1" applyAlignment="1">
      <alignment vertical="center"/>
    </xf>
    <xf numFmtId="166" fontId="10" fillId="6" borderId="70" xfId="0" applyNumberFormat="1" applyFont="1" applyFill="1" applyBorder="1" applyAlignment="1">
      <alignment vertical="center"/>
    </xf>
    <xf numFmtId="166" fontId="10" fillId="6" borderId="71" xfId="0" applyNumberFormat="1" applyFont="1" applyFill="1" applyBorder="1" applyAlignment="1">
      <alignment vertical="center"/>
    </xf>
    <xf numFmtId="165" fontId="2" fillId="0" borderId="8" xfId="0" applyNumberFormat="1" applyFont="1" applyBorder="1" applyAlignment="1" applyProtection="1">
      <alignment vertical="center" wrapText="1"/>
      <protection/>
    </xf>
    <xf numFmtId="164" fontId="19" fillId="0" borderId="60" xfId="0" applyFont="1" applyBorder="1" applyAlignment="1">
      <alignment horizontal="center" vertical="center"/>
    </xf>
    <xf numFmtId="165" fontId="19" fillId="0" borderId="12" xfId="0" applyNumberFormat="1" applyFont="1" applyFill="1" applyBorder="1" applyAlignment="1" applyProtection="1">
      <alignment horizontal="center" vertical="center"/>
      <protection/>
    </xf>
    <xf numFmtId="165" fontId="19" fillId="0" borderId="7" xfId="0" applyNumberFormat="1" applyFont="1" applyFill="1" applyBorder="1" applyAlignment="1" applyProtection="1">
      <alignment horizontal="center" vertical="center"/>
      <protection/>
    </xf>
    <xf numFmtId="165" fontId="2" fillId="3" borderId="8" xfId="0" applyNumberFormat="1" applyFont="1" applyFill="1" applyBorder="1" applyAlignment="1" applyProtection="1">
      <alignment vertical="center" wrapText="1"/>
      <protection/>
    </xf>
    <xf numFmtId="164" fontId="19" fillId="3" borderId="65" xfId="0" applyFont="1" applyFill="1" applyBorder="1" applyAlignment="1">
      <alignment horizontal="center" vertical="center"/>
    </xf>
    <xf numFmtId="165" fontId="19" fillId="3" borderId="7" xfId="0" applyNumberFormat="1" applyFont="1" applyFill="1" applyBorder="1" applyAlignment="1" applyProtection="1">
      <alignment horizontal="center" vertical="center"/>
      <protection/>
    </xf>
    <xf numFmtId="164" fontId="4" fillId="0" borderId="12" xfId="0" applyFont="1" applyBorder="1" applyAlignment="1">
      <alignment horizontal="center" vertical="center"/>
    </xf>
    <xf numFmtId="165" fontId="4" fillId="0" borderId="13" xfId="0" applyNumberFormat="1" applyFont="1" applyBorder="1" applyAlignment="1">
      <alignment horizontal="center" vertical="center"/>
    </xf>
    <xf numFmtId="165" fontId="2" fillId="0" borderId="10" xfId="0" applyNumberFormat="1" applyFont="1" applyBorder="1" applyAlignment="1" applyProtection="1">
      <alignment vertical="center" wrapText="1"/>
      <protection/>
    </xf>
    <xf numFmtId="164" fontId="19" fillId="0" borderId="3" xfId="0" applyFont="1" applyBorder="1" applyAlignment="1">
      <alignment horizontal="center" vertical="center"/>
    </xf>
    <xf numFmtId="164" fontId="4" fillId="0" borderId="3" xfId="0" applyFont="1" applyBorder="1" applyAlignment="1">
      <alignment horizontal="center" vertical="center"/>
    </xf>
    <xf numFmtId="165" fontId="4" fillId="0" borderId="4" xfId="0" applyNumberFormat="1" applyFont="1" applyBorder="1" applyAlignment="1">
      <alignment horizontal="center" vertical="center"/>
    </xf>
    <xf numFmtId="164" fontId="8" fillId="0" borderId="18" xfId="0" applyFont="1" applyFill="1" applyBorder="1" applyAlignment="1">
      <alignment horizontal="center" vertical="center" textRotation="90" wrapText="1"/>
    </xf>
    <xf numFmtId="164" fontId="2" fillId="0" borderId="18" xfId="0" applyFont="1" applyBorder="1" applyAlignment="1">
      <alignment vertical="center" wrapText="1"/>
    </xf>
    <xf numFmtId="164" fontId="19" fillId="0" borderId="18" xfId="0" applyFont="1" applyBorder="1" applyAlignment="1">
      <alignment horizontal="center" vertical="center"/>
    </xf>
    <xf numFmtId="164" fontId="4" fillId="0" borderId="18" xfId="0" applyFont="1" applyBorder="1" applyAlignment="1">
      <alignment horizontal="center" vertical="center"/>
    </xf>
    <xf numFmtId="165" fontId="4" fillId="0" borderId="18" xfId="0" applyNumberFormat="1" applyFont="1" applyBorder="1" applyAlignment="1">
      <alignment horizontal="center" vertical="center"/>
    </xf>
    <xf numFmtId="166" fontId="6" fillId="0" borderId="18" xfId="0" applyNumberFormat="1" applyFont="1" applyFill="1" applyBorder="1" applyAlignment="1">
      <alignment vertical="center"/>
    </xf>
    <xf numFmtId="166" fontId="10" fillId="0" borderId="18" xfId="0" applyNumberFormat="1" applyFont="1" applyFill="1" applyBorder="1" applyAlignment="1">
      <alignment vertical="center"/>
    </xf>
    <xf numFmtId="164" fontId="8" fillId="0" borderId="0" xfId="0" applyFont="1" applyFill="1" applyBorder="1" applyAlignment="1">
      <alignment horizontal="center" vertical="center" textRotation="90" wrapText="1"/>
    </xf>
    <xf numFmtId="164" fontId="2" fillId="0" borderId="0" xfId="0" applyFont="1" applyBorder="1" applyAlignment="1">
      <alignment vertical="center" wrapText="1"/>
    </xf>
    <xf numFmtId="164" fontId="19" fillId="0" borderId="0" xfId="0" applyFont="1" applyBorder="1" applyAlignment="1">
      <alignment horizontal="center" vertical="center"/>
    </xf>
    <xf numFmtId="165" fontId="19" fillId="0" borderId="0" xfId="0" applyNumberFormat="1" applyFont="1" applyFill="1" applyBorder="1" applyAlignment="1" applyProtection="1">
      <alignment horizontal="center" vertical="center"/>
      <protection/>
    </xf>
    <xf numFmtId="165" fontId="4" fillId="0" borderId="0" xfId="0" applyNumberFormat="1" applyFont="1" applyBorder="1" applyAlignment="1">
      <alignment horizontal="center" vertical="center"/>
    </xf>
    <xf numFmtId="166" fontId="6" fillId="0" borderId="0" xfId="0" applyNumberFormat="1" applyFont="1" applyFill="1" applyBorder="1" applyAlignment="1">
      <alignment vertical="center"/>
    </xf>
    <xf numFmtId="164" fontId="8" fillId="0" borderId="1" xfId="0" applyFont="1" applyFill="1" applyBorder="1" applyAlignment="1">
      <alignment horizontal="center" vertical="center" textRotation="90" wrapText="1"/>
    </xf>
    <xf numFmtId="165" fontId="28" fillId="8" borderId="14" xfId="0" applyNumberFormat="1" applyFont="1" applyFill="1" applyBorder="1" applyAlignment="1" applyProtection="1">
      <alignment vertical="center" wrapText="1"/>
      <protection/>
    </xf>
    <xf numFmtId="165" fontId="19" fillId="8" borderId="14" xfId="0" applyNumberFormat="1" applyFont="1" applyFill="1" applyBorder="1" applyAlignment="1" applyProtection="1">
      <alignment horizontal="center" vertical="center"/>
      <protection/>
    </xf>
    <xf numFmtId="165" fontId="19" fillId="8" borderId="20" xfId="0" applyNumberFormat="1" applyFont="1" applyFill="1" applyBorder="1" applyAlignment="1" applyProtection="1">
      <alignment horizontal="center" vertical="center"/>
      <protection/>
    </xf>
    <xf numFmtId="165" fontId="19" fillId="8" borderId="21" xfId="0" applyNumberFormat="1" applyFont="1" applyFill="1" applyBorder="1" applyAlignment="1" applyProtection="1">
      <alignment horizontal="center" vertical="center"/>
      <protection/>
    </xf>
    <xf numFmtId="166" fontId="6" fillId="8" borderId="14" xfId="0" applyNumberFormat="1" applyFont="1" applyFill="1" applyBorder="1" applyAlignment="1">
      <alignment vertical="center"/>
    </xf>
    <xf numFmtId="166" fontId="10" fillId="8" borderId="14" xfId="0" applyNumberFormat="1" applyFont="1" applyFill="1" applyBorder="1" applyAlignment="1">
      <alignment vertical="center"/>
    </xf>
    <xf numFmtId="166" fontId="10" fillId="8" borderId="68" xfId="0" applyNumberFormat="1" applyFont="1" applyFill="1" applyBorder="1" applyAlignment="1">
      <alignment vertical="center"/>
    </xf>
    <xf numFmtId="166" fontId="10" fillId="8" borderId="69" xfId="0" applyNumberFormat="1" applyFont="1" applyFill="1" applyBorder="1" applyAlignment="1">
      <alignment vertical="center"/>
    </xf>
    <xf numFmtId="166" fontId="10" fillId="8" borderId="70" xfId="0" applyNumberFormat="1" applyFont="1" applyFill="1" applyBorder="1" applyAlignment="1">
      <alignment vertical="center"/>
    </xf>
    <xf numFmtId="166" fontId="10" fillId="8" borderId="71" xfId="0" applyNumberFormat="1" applyFont="1" applyFill="1" applyBorder="1" applyAlignment="1">
      <alignment vertical="center"/>
    </xf>
    <xf numFmtId="164" fontId="19" fillId="0" borderId="10" xfId="0" applyFont="1" applyBorder="1" applyAlignment="1">
      <alignment horizontal="center" vertical="center" wrapText="1"/>
    </xf>
    <xf numFmtId="165" fontId="4" fillId="0" borderId="10" xfId="0" applyNumberFormat="1" applyFont="1" applyFill="1" applyBorder="1" applyAlignment="1">
      <alignment horizontal="center" vertical="center"/>
    </xf>
    <xf numFmtId="165" fontId="19" fillId="0" borderId="9" xfId="0" applyNumberFormat="1" applyFont="1" applyFill="1" applyBorder="1" applyAlignment="1" applyProtection="1">
      <alignment horizontal="center" vertical="center"/>
      <protection/>
    </xf>
    <xf numFmtId="165" fontId="28" fillId="8" borderId="11" xfId="0" applyNumberFormat="1" applyFont="1" applyFill="1" applyBorder="1" applyAlignment="1" applyProtection="1">
      <alignment vertical="center" wrapText="1"/>
      <protection/>
    </xf>
    <xf numFmtId="165" fontId="19" fillId="8" borderId="6" xfId="0" applyNumberFormat="1" applyFont="1" applyFill="1" applyBorder="1" applyAlignment="1" applyProtection="1">
      <alignment horizontal="center" vertical="center"/>
      <protection/>
    </xf>
    <xf numFmtId="165" fontId="19" fillId="8" borderId="11" xfId="0" applyNumberFormat="1" applyFont="1" applyFill="1" applyBorder="1" applyAlignment="1" applyProtection="1">
      <alignment horizontal="center" vertical="center"/>
      <protection/>
    </xf>
    <xf numFmtId="165" fontId="19" fillId="8" borderId="22" xfId="0" applyNumberFormat="1" applyFont="1" applyFill="1" applyBorder="1" applyAlignment="1" applyProtection="1">
      <alignment horizontal="center" vertical="center"/>
      <protection/>
    </xf>
    <xf numFmtId="166" fontId="6" fillId="8" borderId="11" xfId="0" applyNumberFormat="1" applyFont="1" applyFill="1" applyBorder="1" applyAlignment="1">
      <alignment vertical="center"/>
    </xf>
    <xf numFmtId="166" fontId="10" fillId="8" borderId="11" xfId="0" applyNumberFormat="1" applyFont="1" applyFill="1" applyBorder="1" applyAlignment="1">
      <alignment vertical="center"/>
    </xf>
    <xf numFmtId="166" fontId="10" fillId="8" borderId="55" xfId="0" applyNumberFormat="1" applyFont="1" applyFill="1" applyBorder="1" applyAlignment="1">
      <alignment vertical="center"/>
    </xf>
    <xf numFmtId="166" fontId="10" fillId="8" borderId="56" xfId="0" applyNumberFormat="1" applyFont="1" applyFill="1" applyBorder="1" applyAlignment="1">
      <alignment vertical="center"/>
    </xf>
    <xf numFmtId="166" fontId="10" fillId="8" borderId="57" xfId="0" applyNumberFormat="1" applyFont="1" applyFill="1" applyBorder="1" applyAlignment="1">
      <alignment vertical="center"/>
    </xf>
    <xf numFmtId="166" fontId="10" fillId="8" borderId="58" xfId="0" applyNumberFormat="1" applyFont="1" applyFill="1" applyBorder="1" applyAlignment="1">
      <alignment vertical="center"/>
    </xf>
    <xf numFmtId="165" fontId="32" fillId="3" borderId="8" xfId="0" applyNumberFormat="1" applyFont="1" applyFill="1" applyBorder="1" applyAlignment="1" applyProtection="1">
      <alignment vertical="center" wrapText="1"/>
      <protection/>
    </xf>
    <xf numFmtId="165" fontId="4" fillId="0" borderId="8" xfId="0" applyNumberFormat="1" applyFont="1" applyFill="1" applyBorder="1" applyAlignment="1">
      <alignment horizontal="center" vertical="center"/>
    </xf>
    <xf numFmtId="165" fontId="19" fillId="0" borderId="8" xfId="0" applyNumberFormat="1" applyFont="1" applyBorder="1" applyAlignment="1" applyProtection="1">
      <alignment horizontal="center" vertical="center"/>
      <protection/>
    </xf>
    <xf numFmtId="165" fontId="2" fillId="0" borderId="12" xfId="0" applyNumberFormat="1" applyFont="1" applyFill="1" applyBorder="1" applyAlignment="1" applyProtection="1">
      <alignment vertical="center" wrapText="1"/>
      <protection/>
    </xf>
    <xf numFmtId="164" fontId="4" fillId="0" borderId="14" xfId="0" applyFont="1" applyBorder="1" applyAlignment="1">
      <alignment horizontal="center" vertical="center"/>
    </xf>
    <xf numFmtId="165" fontId="4" fillId="0" borderId="8" xfId="0" applyNumberFormat="1" applyFont="1" applyBorder="1" applyAlignment="1">
      <alignment horizontal="center" vertical="center"/>
    </xf>
    <xf numFmtId="165" fontId="19" fillId="0" borderId="20" xfId="0" applyNumberFormat="1" applyFont="1" applyBorder="1" applyAlignment="1" applyProtection="1">
      <alignment horizontal="center" vertical="center"/>
      <protection/>
    </xf>
    <xf numFmtId="165" fontId="19" fillId="0" borderId="21" xfId="0" applyNumberFormat="1" applyFont="1" applyFill="1" applyBorder="1" applyAlignment="1" applyProtection="1">
      <alignment horizontal="center" vertical="center"/>
      <protection/>
    </xf>
    <xf numFmtId="164" fontId="19" fillId="3" borderId="65" xfId="0" applyFont="1" applyFill="1" applyBorder="1" applyAlignment="1">
      <alignment horizontal="center" vertical="center" wrapText="1"/>
    </xf>
    <xf numFmtId="165" fontId="4" fillId="3" borderId="8" xfId="0" applyNumberFormat="1" applyFont="1" applyFill="1" applyBorder="1" applyAlignment="1">
      <alignment horizontal="center" vertical="center"/>
    </xf>
    <xf numFmtId="165" fontId="4" fillId="0" borderId="66" xfId="0" applyNumberFormat="1" applyFont="1" applyFill="1" applyBorder="1" applyAlignment="1">
      <alignment horizontal="center" vertical="center"/>
    </xf>
    <xf numFmtId="165" fontId="17" fillId="8" borderId="1" xfId="0" applyNumberFormat="1" applyFont="1" applyFill="1" applyBorder="1" applyAlignment="1" applyProtection="1">
      <alignment vertical="center" wrapText="1"/>
      <protection/>
    </xf>
    <xf numFmtId="165" fontId="11" fillId="8" borderId="29" xfId="0" applyNumberFormat="1" applyFont="1" applyFill="1" applyBorder="1" applyAlignment="1" applyProtection="1">
      <alignment horizontal="center" vertical="center"/>
      <protection/>
    </xf>
    <xf numFmtId="165" fontId="11" fillId="8" borderId="1" xfId="0" applyNumberFormat="1" applyFont="1" applyFill="1" applyBorder="1" applyAlignment="1" applyProtection="1">
      <alignment horizontal="center" vertical="center"/>
      <protection/>
    </xf>
    <xf numFmtId="165" fontId="11" fillId="8" borderId="2" xfId="0" applyNumberFormat="1" applyFont="1" applyFill="1" applyBorder="1" applyAlignment="1" applyProtection="1">
      <alignment horizontal="center" vertical="center"/>
      <protection/>
    </xf>
    <xf numFmtId="165" fontId="20" fillId="0" borderId="10" xfId="0" applyNumberFormat="1" applyFont="1" applyBorder="1" applyAlignment="1" applyProtection="1">
      <alignment horizontal="center" vertical="center" textRotation="90" wrapText="1"/>
      <protection/>
    </xf>
    <xf numFmtId="164" fontId="19" fillId="0" borderId="6" xfId="0" applyFont="1" applyBorder="1" applyAlignment="1">
      <alignment horizontal="center" vertical="center" wrapText="1"/>
    </xf>
    <xf numFmtId="165" fontId="4" fillId="0" borderId="20" xfId="0" applyNumberFormat="1" applyFont="1" applyBorder="1" applyAlignment="1">
      <alignment horizontal="center" vertical="center"/>
    </xf>
    <xf numFmtId="165" fontId="19" fillId="0" borderId="7" xfId="0" applyNumberFormat="1" applyFont="1" applyBorder="1" applyAlignment="1" applyProtection="1">
      <alignment horizontal="center" vertical="center" wrapText="1"/>
      <protection/>
    </xf>
    <xf numFmtId="164" fontId="19" fillId="0" borderId="12" xfId="0" applyFont="1" applyBorder="1" applyAlignment="1">
      <alignment horizontal="center" vertical="center" wrapText="1"/>
    </xf>
    <xf numFmtId="165" fontId="19" fillId="0" borderId="12" xfId="0" applyNumberFormat="1" applyFont="1" applyBorder="1" applyAlignment="1" applyProtection="1">
      <alignment horizontal="center" vertical="center"/>
      <protection/>
    </xf>
    <xf numFmtId="165" fontId="19" fillId="0" borderId="13" xfId="0" applyNumberFormat="1" applyFont="1" applyBorder="1" applyAlignment="1" applyProtection="1">
      <alignment horizontal="center" vertical="center" wrapText="1"/>
      <protection/>
    </xf>
    <xf numFmtId="165" fontId="5" fillId="0" borderId="18" xfId="0" applyNumberFormat="1" applyFont="1" applyBorder="1" applyAlignment="1" applyProtection="1">
      <alignment vertical="center" wrapText="1"/>
      <protection/>
    </xf>
    <xf numFmtId="164" fontId="19" fillId="0" borderId="18" xfId="0" applyFont="1" applyBorder="1" applyAlignment="1">
      <alignment horizontal="center" vertical="center" wrapText="1"/>
    </xf>
    <xf numFmtId="165" fontId="19" fillId="0" borderId="18" xfId="0" applyNumberFormat="1" applyFont="1" applyBorder="1" applyAlignment="1" applyProtection="1">
      <alignment horizontal="center" vertical="center" wrapText="1"/>
      <protection/>
    </xf>
    <xf numFmtId="165" fontId="11" fillId="8" borderId="2" xfId="0" applyNumberFormat="1" applyFont="1" applyFill="1" applyBorder="1" applyAlignment="1" applyProtection="1">
      <alignment horizontal="center" vertical="center" wrapText="1"/>
      <protection/>
    </xf>
    <xf numFmtId="165" fontId="19" fillId="0" borderId="1" xfId="0" applyNumberFormat="1" applyFont="1" applyBorder="1" applyAlignment="1" applyProtection="1">
      <alignment horizontal="center" vertical="center" textRotation="90" wrapText="1"/>
      <protection/>
    </xf>
    <xf numFmtId="165" fontId="28" fillId="3" borderId="1" xfId="0" applyNumberFormat="1" applyFont="1" applyFill="1" applyBorder="1" applyAlignment="1" applyProtection="1">
      <alignment vertical="center" wrapText="1"/>
      <protection/>
    </xf>
    <xf numFmtId="165" fontId="19" fillId="3" borderId="2" xfId="0" applyNumberFormat="1" applyFont="1" applyFill="1" applyBorder="1" applyAlignment="1" applyProtection="1">
      <alignment horizontal="center" vertical="center" wrapText="1"/>
      <protection/>
    </xf>
    <xf numFmtId="165" fontId="30" fillId="0" borderId="6" xfId="0" applyNumberFormat="1" applyFont="1" applyFill="1" applyBorder="1" applyAlignment="1" applyProtection="1">
      <alignment vertical="center" wrapText="1"/>
      <protection/>
    </xf>
    <xf numFmtId="165" fontId="19" fillId="0" borderId="2" xfId="0" applyNumberFormat="1" applyFont="1" applyFill="1" applyBorder="1" applyAlignment="1" applyProtection="1">
      <alignment horizontal="center" vertical="center" wrapText="1"/>
      <protection/>
    </xf>
    <xf numFmtId="165" fontId="30" fillId="0" borderId="10" xfId="0" applyNumberFormat="1" applyFont="1" applyFill="1" applyBorder="1" applyAlignment="1" applyProtection="1">
      <alignment vertical="center" wrapText="1"/>
      <protection/>
    </xf>
    <xf numFmtId="165" fontId="28" fillId="3" borderId="6" xfId="0" applyNumberFormat="1" applyFont="1" applyFill="1" applyBorder="1" applyAlignment="1" applyProtection="1">
      <alignment vertical="center" wrapText="1"/>
      <protection/>
    </xf>
    <xf numFmtId="165" fontId="19" fillId="3" borderId="5" xfId="0" applyNumberFormat="1" applyFont="1" applyFill="1" applyBorder="1" applyAlignment="1" applyProtection="1">
      <alignment horizontal="center" vertical="center"/>
      <protection/>
    </xf>
    <xf numFmtId="165" fontId="10" fillId="0" borderId="8" xfId="0" applyNumberFormat="1" applyFont="1" applyFill="1" applyBorder="1" applyAlignment="1" applyProtection="1">
      <alignment vertical="center" wrapText="1"/>
      <protection/>
    </xf>
    <xf numFmtId="165" fontId="19" fillId="0" borderId="13" xfId="0" applyNumberFormat="1" applyFont="1" applyFill="1" applyBorder="1" applyAlignment="1" applyProtection="1">
      <alignment horizontal="center" vertical="center"/>
      <protection/>
    </xf>
    <xf numFmtId="166" fontId="10" fillId="0" borderId="61" xfId="0" applyNumberFormat="1" applyFont="1" applyBorder="1" applyAlignment="1">
      <alignment vertical="center"/>
    </xf>
    <xf numFmtId="166" fontId="10" fillId="0" borderId="62" xfId="0" applyNumberFormat="1" applyFont="1" applyBorder="1" applyAlignment="1">
      <alignment vertical="center"/>
    </xf>
    <xf numFmtId="166" fontId="10" fillId="0" borderId="63" xfId="0" applyNumberFormat="1" applyFont="1" applyBorder="1" applyAlignment="1">
      <alignment vertical="center"/>
    </xf>
    <xf numFmtId="166" fontId="10" fillId="0" borderId="64" xfId="0" applyNumberFormat="1" applyFont="1" applyBorder="1" applyAlignment="1">
      <alignment vertical="center"/>
    </xf>
    <xf numFmtId="165" fontId="10" fillId="0" borderId="12" xfId="0" applyNumberFormat="1" applyFont="1" applyFill="1" applyBorder="1" applyAlignment="1" applyProtection="1">
      <alignment vertical="center" wrapText="1"/>
      <protection/>
    </xf>
    <xf numFmtId="165" fontId="28" fillId="3" borderId="11" xfId="0" applyNumberFormat="1" applyFont="1" applyFill="1" applyBorder="1" applyAlignment="1" applyProtection="1">
      <alignment vertical="center" wrapText="1"/>
      <protection/>
    </xf>
    <xf numFmtId="165" fontId="19" fillId="3" borderId="5" xfId="0" applyNumberFormat="1" applyFont="1" applyFill="1" applyBorder="1" applyAlignment="1" applyProtection="1">
      <alignment horizontal="center" vertical="center" wrapText="1"/>
      <protection/>
    </xf>
    <xf numFmtId="165" fontId="19" fillId="0" borderId="10" xfId="0" applyNumberFormat="1" applyFont="1" applyFill="1" applyBorder="1" applyAlignment="1" applyProtection="1">
      <alignment horizontal="center" vertical="center" wrapText="1"/>
      <protection/>
    </xf>
    <xf numFmtId="165" fontId="19" fillId="3" borderId="72" xfId="0" applyNumberFormat="1" applyFont="1" applyFill="1" applyBorder="1" applyAlignment="1" applyProtection="1">
      <alignment horizontal="center" vertical="center"/>
      <protection/>
    </xf>
    <xf numFmtId="165" fontId="19" fillId="0" borderId="7" xfId="0" applyNumberFormat="1" applyFont="1" applyFill="1" applyBorder="1" applyAlignment="1" applyProtection="1">
      <alignment horizontal="center" vertical="center" wrapText="1"/>
      <protection/>
    </xf>
    <xf numFmtId="165" fontId="19" fillId="0" borderId="9" xfId="0" applyNumberFormat="1" applyFont="1" applyFill="1" applyBorder="1" applyAlignment="1" applyProtection="1">
      <alignment horizontal="center" vertical="center" wrapText="1"/>
      <protection/>
    </xf>
    <xf numFmtId="166" fontId="6" fillId="0" borderId="20" xfId="0" applyNumberFormat="1" applyFont="1" applyFill="1" applyBorder="1" applyAlignment="1">
      <alignment vertical="center"/>
    </xf>
    <xf numFmtId="166" fontId="10" fillId="0" borderId="61" xfId="0" applyNumberFormat="1" applyFont="1" applyFill="1" applyBorder="1" applyAlignment="1">
      <alignment vertical="center"/>
    </xf>
    <xf numFmtId="166" fontId="10" fillId="0" borderId="62" xfId="0" applyNumberFormat="1" applyFont="1" applyFill="1" applyBorder="1" applyAlignment="1">
      <alignment vertical="center"/>
    </xf>
    <xf numFmtId="166" fontId="10" fillId="0" borderId="63" xfId="0" applyNumberFormat="1" applyFont="1" applyFill="1" applyBorder="1" applyAlignment="1">
      <alignment vertical="center"/>
    </xf>
    <xf numFmtId="166" fontId="10" fillId="0" borderId="64" xfId="0" applyNumberFormat="1" applyFont="1" applyFill="1" applyBorder="1" applyAlignment="1">
      <alignment vertical="center"/>
    </xf>
    <xf numFmtId="165" fontId="10" fillId="0" borderId="1" xfId="0" applyNumberFormat="1" applyFont="1" applyBorder="1" applyAlignment="1" applyProtection="1">
      <alignment horizontal="center" vertical="center" textRotation="90" wrapText="1"/>
      <protection/>
    </xf>
    <xf numFmtId="165" fontId="28" fillId="0" borderId="18" xfId="0" applyNumberFormat="1" applyFont="1" applyFill="1" applyBorder="1" applyAlignment="1" applyProtection="1">
      <alignment vertical="center" wrapText="1"/>
      <protection/>
    </xf>
    <xf numFmtId="165" fontId="19" fillId="0" borderId="6" xfId="0" applyNumberFormat="1" applyFont="1" applyBorder="1" applyAlignment="1" applyProtection="1">
      <alignment horizontal="center" vertical="center"/>
      <protection/>
    </xf>
    <xf numFmtId="165" fontId="19" fillId="0" borderId="23" xfId="0" applyNumberFormat="1" applyFont="1" applyBorder="1" applyAlignment="1" applyProtection="1">
      <alignment horizontal="center" vertical="center"/>
      <protection/>
    </xf>
    <xf numFmtId="165" fontId="19" fillId="0" borderId="5" xfId="0" applyNumberFormat="1" applyFont="1" applyBorder="1" applyAlignment="1" applyProtection="1">
      <alignment horizontal="center" vertical="center" wrapText="1"/>
      <protection/>
    </xf>
    <xf numFmtId="166" fontId="10" fillId="0" borderId="39" xfId="0" applyNumberFormat="1" applyFont="1" applyFill="1" applyBorder="1" applyAlignment="1">
      <alignment vertical="center"/>
    </xf>
    <xf numFmtId="166" fontId="10" fillId="0" borderId="40" xfId="0" applyNumberFormat="1" applyFont="1" applyFill="1" applyBorder="1" applyAlignment="1">
      <alignment vertical="center"/>
    </xf>
    <xf numFmtId="166" fontId="10" fillId="0" borderId="41" xfId="0" applyNumberFormat="1" applyFont="1" applyFill="1" applyBorder="1" applyAlignment="1">
      <alignment vertical="center"/>
    </xf>
    <xf numFmtId="165" fontId="19" fillId="0" borderId="10" xfId="0" applyNumberFormat="1" applyFont="1" applyBorder="1" applyAlignment="1" applyProtection="1">
      <alignment vertical="center" wrapText="1"/>
      <protection/>
    </xf>
    <xf numFmtId="164" fontId="2" fillId="0" borderId="66" xfId="0" applyFont="1" applyBorder="1" applyAlignment="1">
      <alignment vertical="center" wrapText="1"/>
    </xf>
    <xf numFmtId="165" fontId="19" fillId="0" borderId="19" xfId="0" applyNumberFormat="1" applyFont="1" applyBorder="1" applyAlignment="1" applyProtection="1">
      <alignment vertical="center"/>
      <protection/>
    </xf>
    <xf numFmtId="165" fontId="19" fillId="0" borderId="9" xfId="0" applyNumberFormat="1" applyFont="1" applyBorder="1" applyAlignment="1" applyProtection="1">
      <alignment horizontal="center" vertical="center" wrapText="1"/>
      <protection/>
    </xf>
    <xf numFmtId="164" fontId="0" fillId="0" borderId="18" xfId="0" applyBorder="1" applyAlignment="1">
      <alignment horizontal="center" vertical="center" textRotation="90" wrapText="1"/>
    </xf>
    <xf numFmtId="165" fontId="19" fillId="0" borderId="18" xfId="0" applyNumberFormat="1" applyFont="1" applyBorder="1" applyAlignment="1" applyProtection="1">
      <alignment vertical="center" wrapText="1"/>
      <protection/>
    </xf>
    <xf numFmtId="164" fontId="19" fillId="0" borderId="18" xfId="0" applyFont="1" applyBorder="1" applyAlignment="1">
      <alignment vertical="center" wrapText="1"/>
    </xf>
    <xf numFmtId="164" fontId="0" fillId="0" borderId="0" xfId="0" applyBorder="1" applyAlignment="1">
      <alignment horizontal="center" vertical="center" textRotation="90" wrapText="1"/>
    </xf>
    <xf numFmtId="165" fontId="19" fillId="0" borderId="0" xfId="0" applyNumberFormat="1" applyFont="1" applyBorder="1" applyAlignment="1" applyProtection="1">
      <alignment horizontal="center" vertical="center" wrapText="1"/>
      <protection/>
    </xf>
    <xf numFmtId="165" fontId="29" fillId="2" borderId="1" xfId="0" applyNumberFormat="1" applyFont="1" applyFill="1" applyBorder="1" applyAlignment="1" applyProtection="1">
      <alignment horizontal="center" vertical="center"/>
      <protection/>
    </xf>
    <xf numFmtId="165" fontId="10" fillId="2" borderId="1" xfId="0" applyNumberFormat="1" applyFont="1" applyFill="1" applyBorder="1" applyAlignment="1" applyProtection="1">
      <alignment horizontal="center" vertical="center" textRotation="90" wrapText="1"/>
      <protection/>
    </xf>
    <xf numFmtId="165" fontId="11" fillId="2" borderId="67" xfId="0" applyNumberFormat="1" applyFont="1" applyFill="1" applyBorder="1" applyAlignment="1" applyProtection="1">
      <alignment vertical="center" wrapText="1"/>
      <protection/>
    </xf>
    <xf numFmtId="165" fontId="10" fillId="2" borderId="14" xfId="0" applyNumberFormat="1" applyFont="1" applyFill="1" applyBorder="1" applyAlignment="1" applyProtection="1">
      <alignment horizontal="center" vertical="center"/>
      <protection/>
    </xf>
    <xf numFmtId="165" fontId="19" fillId="2" borderId="73" xfId="0" applyNumberFormat="1" applyFont="1" applyFill="1" applyBorder="1" applyAlignment="1" applyProtection="1">
      <alignment horizontal="center" vertical="center" wrapText="1"/>
      <protection/>
    </xf>
    <xf numFmtId="165" fontId="19" fillId="2" borderId="15" xfId="0" applyNumberFormat="1" applyFont="1" applyFill="1" applyBorder="1" applyAlignment="1" applyProtection="1">
      <alignment horizontal="center" vertical="center" wrapText="1"/>
      <protection/>
    </xf>
    <xf numFmtId="165" fontId="19" fillId="2" borderId="14" xfId="0" applyNumberFormat="1" applyFont="1" applyFill="1" applyBorder="1" applyAlignment="1" applyProtection="1">
      <alignment horizontal="center" vertical="center" wrapText="1"/>
      <protection/>
    </xf>
    <xf numFmtId="166" fontId="6" fillId="2" borderId="14" xfId="0" applyNumberFormat="1" applyFont="1" applyFill="1" applyBorder="1" applyAlignment="1">
      <alignment vertical="center"/>
    </xf>
    <xf numFmtId="166" fontId="10" fillId="2" borderId="68" xfId="0" applyNumberFormat="1" applyFont="1" applyFill="1" applyBorder="1" applyAlignment="1">
      <alignment vertical="center"/>
    </xf>
    <xf numFmtId="166" fontId="10" fillId="2" borderId="69" xfId="0" applyNumberFormat="1" applyFont="1" applyFill="1" applyBorder="1" applyAlignment="1">
      <alignment vertical="center"/>
    </xf>
    <xf numFmtId="166" fontId="10" fillId="2" borderId="70" xfId="0" applyNumberFormat="1" applyFont="1" applyFill="1" applyBorder="1" applyAlignment="1">
      <alignment vertical="center"/>
    </xf>
    <xf numFmtId="166" fontId="10" fillId="2" borderId="71" xfId="0" applyNumberFormat="1" applyFont="1" applyFill="1" applyBorder="1" applyAlignment="1">
      <alignment vertical="center"/>
    </xf>
    <xf numFmtId="165" fontId="11" fillId="2" borderId="65" xfId="0" applyNumberFormat="1" applyFont="1" applyFill="1" applyBorder="1" applyAlignment="1" applyProtection="1">
      <alignment horizontal="left" vertical="center" wrapText="1"/>
      <protection/>
    </xf>
    <xf numFmtId="165" fontId="10" fillId="2" borderId="8" xfId="0" applyNumberFormat="1" applyFont="1" applyFill="1" applyBorder="1" applyAlignment="1" applyProtection="1">
      <alignment horizontal="center" vertical="center" wrapText="1"/>
      <protection/>
    </xf>
    <xf numFmtId="165" fontId="19" fillId="2" borderId="24" xfId="0" applyNumberFormat="1" applyFont="1" applyFill="1" applyBorder="1" applyAlignment="1" applyProtection="1">
      <alignment horizontal="center" vertical="center" wrapText="1"/>
      <protection/>
    </xf>
    <xf numFmtId="165" fontId="19" fillId="2" borderId="7" xfId="0" applyNumberFormat="1" applyFont="1" applyFill="1" applyBorder="1" applyAlignment="1" applyProtection="1">
      <alignment horizontal="center" vertical="center" wrapText="1"/>
      <protection/>
    </xf>
    <xf numFmtId="165" fontId="19" fillId="2" borderId="8" xfId="0" applyNumberFormat="1" applyFont="1" applyFill="1" applyBorder="1" applyAlignment="1" applyProtection="1">
      <alignment horizontal="center" vertical="center" wrapText="1"/>
      <protection/>
    </xf>
    <xf numFmtId="166" fontId="6" fillId="2" borderId="8" xfId="0" applyNumberFormat="1" applyFont="1" applyFill="1" applyBorder="1" applyAlignment="1">
      <alignment vertical="center"/>
    </xf>
    <xf numFmtId="166" fontId="10" fillId="2" borderId="43" xfId="0" applyNumberFormat="1" applyFont="1" applyFill="1" applyBorder="1" applyAlignment="1">
      <alignment vertical="center"/>
    </xf>
    <xf numFmtId="166" fontId="10" fillId="2" borderId="44" xfId="0" applyNumberFormat="1" applyFont="1" applyFill="1" applyBorder="1" applyAlignment="1">
      <alignment vertical="center"/>
    </xf>
    <xf numFmtId="166" fontId="10" fillId="2" borderId="45" xfId="0" applyNumberFormat="1" applyFont="1" applyFill="1" applyBorder="1" applyAlignment="1">
      <alignment vertical="center"/>
    </xf>
    <xf numFmtId="166" fontId="10" fillId="2" borderId="46" xfId="0" applyNumberFormat="1" applyFont="1" applyFill="1" applyBorder="1" applyAlignment="1">
      <alignment vertical="center"/>
    </xf>
    <xf numFmtId="165" fontId="11" fillId="2" borderId="66" xfId="0" applyNumberFormat="1" applyFont="1" applyFill="1" applyBorder="1" applyAlignment="1" applyProtection="1">
      <alignment horizontal="left" vertical="center" wrapText="1"/>
      <protection/>
    </xf>
    <xf numFmtId="165" fontId="10" fillId="2" borderId="10" xfId="0" applyNumberFormat="1" applyFont="1" applyFill="1" applyBorder="1" applyAlignment="1" applyProtection="1">
      <alignment horizontal="center" vertical="center" wrapText="1"/>
      <protection/>
    </xf>
    <xf numFmtId="165" fontId="19" fillId="2" borderId="19" xfId="0" applyNumberFormat="1" applyFont="1" applyFill="1" applyBorder="1" applyAlignment="1" applyProtection="1">
      <alignment horizontal="center" vertical="center" wrapText="1"/>
      <protection/>
    </xf>
    <xf numFmtId="165" fontId="19" fillId="2" borderId="9" xfId="0" applyNumberFormat="1" applyFont="1" applyFill="1" applyBorder="1" applyAlignment="1" applyProtection="1">
      <alignment horizontal="center" vertical="center" wrapText="1"/>
      <protection/>
    </xf>
    <xf numFmtId="165" fontId="19" fillId="2" borderId="10" xfId="0" applyNumberFormat="1" applyFont="1" applyFill="1" applyBorder="1" applyAlignment="1" applyProtection="1">
      <alignment horizontal="center" vertical="center" wrapText="1"/>
      <protection/>
    </xf>
    <xf numFmtId="166" fontId="6" fillId="2" borderId="10" xfId="0" applyNumberFormat="1" applyFont="1" applyFill="1" applyBorder="1" applyAlignment="1">
      <alignment vertical="center"/>
    </xf>
    <xf numFmtId="166" fontId="10" fillId="2" borderId="47" xfId="0" applyNumberFormat="1" applyFont="1" applyFill="1" applyBorder="1" applyAlignment="1">
      <alignment vertical="center"/>
    </xf>
    <xf numFmtId="166" fontId="10" fillId="2" borderId="48" xfId="0" applyNumberFormat="1" applyFont="1" applyFill="1" applyBorder="1" applyAlignment="1">
      <alignment vertical="center"/>
    </xf>
    <xf numFmtId="166" fontId="10" fillId="2" borderId="49" xfId="0" applyNumberFormat="1" applyFont="1" applyFill="1" applyBorder="1" applyAlignment="1">
      <alignment vertical="center"/>
    </xf>
    <xf numFmtId="166" fontId="10" fillId="2" borderId="50" xfId="0" applyNumberFormat="1" applyFont="1" applyFill="1" applyBorder="1" applyAlignment="1">
      <alignment vertical="center"/>
    </xf>
    <xf numFmtId="165" fontId="19" fillId="0" borderId="74" xfId="0" applyNumberFormat="1" applyFont="1" applyBorder="1" applyAlignment="1" applyProtection="1">
      <alignment vertical="center" wrapText="1"/>
      <protection/>
    </xf>
    <xf numFmtId="165" fontId="19" fillId="0" borderId="3" xfId="0" applyNumberFormat="1" applyFont="1" applyBorder="1" applyAlignment="1" applyProtection="1">
      <alignment horizontal="center" vertical="center"/>
      <protection/>
    </xf>
    <xf numFmtId="165" fontId="19" fillId="0" borderId="4" xfId="0" applyNumberFormat="1" applyFont="1" applyBorder="1" applyAlignment="1" applyProtection="1">
      <alignment horizontal="center" vertical="center"/>
      <protection/>
    </xf>
    <xf numFmtId="165" fontId="19" fillId="0" borderId="65" xfId="0" applyNumberFormat="1" applyFont="1" applyBorder="1" applyAlignment="1" applyProtection="1">
      <alignment vertical="center" wrapText="1"/>
      <protection/>
    </xf>
    <xf numFmtId="165" fontId="19" fillId="0" borderId="66" xfId="0" applyNumberFormat="1" applyFont="1" applyBorder="1" applyAlignment="1" applyProtection="1">
      <alignment vertical="center" wrapText="1"/>
      <protection/>
    </xf>
    <xf numFmtId="165" fontId="6" fillId="3" borderId="29" xfId="0" applyNumberFormat="1" applyFont="1" applyFill="1" applyBorder="1" applyAlignment="1" applyProtection="1">
      <alignment vertical="center" wrapText="1"/>
      <protection/>
    </xf>
    <xf numFmtId="165" fontId="6" fillId="3" borderId="29" xfId="0" applyNumberFormat="1" applyFont="1" applyFill="1" applyBorder="1" applyAlignment="1" applyProtection="1">
      <alignment horizontal="center" vertical="center"/>
      <protection/>
    </xf>
    <xf numFmtId="165" fontId="6" fillId="3" borderId="1" xfId="0" applyNumberFormat="1" applyFont="1" applyFill="1" applyBorder="1" applyAlignment="1" applyProtection="1">
      <alignment horizontal="center" vertical="center"/>
      <protection/>
    </xf>
    <xf numFmtId="165" fontId="6" fillId="3" borderId="2" xfId="0" applyNumberFormat="1" applyFont="1" applyFill="1" applyBorder="1" applyAlignment="1" applyProtection="1">
      <alignment horizontal="center" vertical="center"/>
      <protection/>
    </xf>
    <xf numFmtId="166" fontId="6" fillId="3" borderId="10" xfId="0" applyNumberFormat="1" applyFont="1" applyFill="1" applyBorder="1" applyAlignment="1">
      <alignment vertical="center"/>
    </xf>
    <xf numFmtId="166" fontId="10" fillId="3" borderId="47" xfId="0" applyNumberFormat="1" applyFont="1" applyFill="1" applyBorder="1" applyAlignment="1">
      <alignment vertical="center"/>
    </xf>
    <xf numFmtId="166" fontId="10" fillId="3" borderId="48" xfId="0" applyNumberFormat="1" applyFont="1" applyFill="1" applyBorder="1" applyAlignment="1">
      <alignment vertical="center"/>
    </xf>
    <xf numFmtId="166" fontId="10" fillId="3" borderId="49" xfId="0" applyNumberFormat="1" applyFont="1" applyFill="1" applyBorder="1" applyAlignment="1">
      <alignment vertical="center"/>
    </xf>
    <xf numFmtId="166" fontId="10" fillId="3" borderId="50" xfId="0" applyNumberFormat="1" applyFont="1" applyFill="1" applyBorder="1" applyAlignment="1">
      <alignment vertical="center"/>
    </xf>
    <xf numFmtId="165" fontId="10" fillId="0" borderId="72" xfId="0" applyNumberFormat="1" applyFont="1" applyFill="1" applyBorder="1" applyAlignment="1" applyProtection="1">
      <alignment vertical="center" wrapText="1"/>
      <protection/>
    </xf>
    <xf numFmtId="165" fontId="19" fillId="0" borderId="6" xfId="0" applyNumberFormat="1" applyFont="1" applyFill="1" applyBorder="1" applyAlignment="1" applyProtection="1">
      <alignment horizontal="center" vertical="center"/>
      <protection/>
    </xf>
    <xf numFmtId="165" fontId="19" fillId="0" borderId="74" xfId="0" applyNumberFormat="1" applyFont="1" applyFill="1" applyBorder="1" applyAlignment="1" applyProtection="1">
      <alignment horizontal="center" vertical="center"/>
      <protection/>
    </xf>
    <xf numFmtId="165" fontId="19" fillId="0" borderId="5" xfId="0" applyNumberFormat="1" applyFont="1" applyFill="1" applyBorder="1" applyAlignment="1" applyProtection="1">
      <alignment horizontal="center" vertical="center"/>
      <protection/>
    </xf>
    <xf numFmtId="165" fontId="2" fillId="0" borderId="65" xfId="0" applyNumberFormat="1" applyFont="1" applyFill="1" applyBorder="1" applyAlignment="1" applyProtection="1">
      <alignment vertical="center" wrapText="1"/>
      <protection/>
    </xf>
    <xf numFmtId="165" fontId="19" fillId="0" borderId="60" xfId="0" applyNumberFormat="1" applyFont="1" applyBorder="1" applyAlignment="1" applyProtection="1">
      <alignment horizontal="center" vertical="center"/>
      <protection/>
    </xf>
    <xf numFmtId="165" fontId="19" fillId="0" borderId="13" xfId="0" applyNumberFormat="1" applyFont="1" applyBorder="1" applyAlignment="1" applyProtection="1">
      <alignment horizontal="center" vertical="center"/>
      <protection/>
    </xf>
    <xf numFmtId="165" fontId="19" fillId="0" borderId="65" xfId="0" applyNumberFormat="1" applyFont="1" applyFill="1" applyBorder="1" applyAlignment="1" applyProtection="1">
      <alignment vertical="center" wrapText="1"/>
      <protection/>
    </xf>
    <xf numFmtId="164" fontId="4" fillId="0" borderId="8" xfId="0" applyFont="1" applyBorder="1" applyAlignment="1">
      <alignment horizontal="center" vertical="center"/>
    </xf>
    <xf numFmtId="165" fontId="19" fillId="0" borderId="65" xfId="0" applyNumberFormat="1" applyFont="1" applyBorder="1" applyAlignment="1" applyProtection="1">
      <alignment horizontal="center" vertical="center"/>
      <protection/>
    </xf>
    <xf numFmtId="165" fontId="19" fillId="0" borderId="7" xfId="0" applyNumberFormat="1" applyFont="1" applyBorder="1" applyAlignment="1" applyProtection="1">
      <alignment horizontal="center" vertical="center"/>
      <protection/>
    </xf>
    <xf numFmtId="165" fontId="10" fillId="10" borderId="66" xfId="0" applyNumberFormat="1" applyFont="1" applyFill="1" applyBorder="1" applyAlignment="1" applyProtection="1">
      <alignment vertical="center" wrapText="1"/>
      <protection/>
    </xf>
    <xf numFmtId="164" fontId="4" fillId="10" borderId="10" xfId="0" applyFont="1" applyFill="1" applyBorder="1" applyAlignment="1">
      <alignment horizontal="center" vertical="center"/>
    </xf>
    <xf numFmtId="165" fontId="19" fillId="10" borderId="66" xfId="0" applyNumberFormat="1" applyFont="1" applyFill="1" applyBorder="1" applyAlignment="1" applyProtection="1">
      <alignment horizontal="center" vertical="center"/>
      <protection/>
    </xf>
    <xf numFmtId="165" fontId="19" fillId="10" borderId="10" xfId="0" applyNumberFormat="1" applyFont="1" applyFill="1" applyBorder="1" applyAlignment="1" applyProtection="1">
      <alignment horizontal="center" vertical="center"/>
      <protection/>
    </xf>
    <xf numFmtId="165" fontId="19" fillId="10" borderId="9" xfId="0" applyNumberFormat="1" applyFont="1" applyFill="1" applyBorder="1" applyAlignment="1" applyProtection="1">
      <alignment horizontal="center" vertical="center"/>
      <protection/>
    </xf>
    <xf numFmtId="165" fontId="11" fillId="2" borderId="1" xfId="0" applyNumberFormat="1" applyFont="1" applyFill="1" applyBorder="1" applyAlignment="1" applyProtection="1">
      <alignment horizontal="center" vertical="center"/>
      <protection/>
    </xf>
    <xf numFmtId="165" fontId="11" fillId="2" borderId="2" xfId="0" applyNumberFormat="1" applyFont="1" applyFill="1" applyBorder="1" applyAlignment="1" applyProtection="1">
      <alignment horizontal="center" vertical="center"/>
      <protection/>
    </xf>
    <xf numFmtId="166" fontId="10" fillId="2" borderId="56" xfId="0" applyNumberFormat="1" applyFont="1" applyFill="1" applyBorder="1" applyAlignment="1">
      <alignment vertical="center"/>
    </xf>
    <xf numFmtId="165" fontId="11" fillId="0" borderId="18" xfId="0" applyNumberFormat="1" applyFont="1" applyFill="1" applyBorder="1" applyAlignment="1" applyProtection="1">
      <alignment vertical="center" wrapText="1"/>
      <protection/>
    </xf>
    <xf numFmtId="165" fontId="19" fillId="0" borderId="18" xfId="0" applyNumberFormat="1" applyFont="1" applyFill="1" applyBorder="1" applyAlignment="1" applyProtection="1">
      <alignment vertical="center" wrapText="1"/>
      <protection/>
    </xf>
    <xf numFmtId="165" fontId="11" fillId="0" borderId="18" xfId="0" applyNumberFormat="1" applyFont="1" applyFill="1" applyBorder="1" applyAlignment="1" applyProtection="1">
      <alignment horizontal="center" vertical="center"/>
      <protection/>
    </xf>
    <xf numFmtId="165" fontId="11" fillId="0" borderId="0" xfId="0" applyNumberFormat="1" applyFont="1" applyFill="1" applyBorder="1" applyAlignment="1" applyProtection="1">
      <alignment vertical="center" wrapText="1"/>
      <protection/>
    </xf>
    <xf numFmtId="165" fontId="11" fillId="0" borderId="0" xfId="0" applyNumberFormat="1" applyFont="1" applyFill="1" applyBorder="1" applyAlignment="1" applyProtection="1">
      <alignment horizontal="center" vertical="center"/>
      <protection/>
    </xf>
    <xf numFmtId="165" fontId="19" fillId="0" borderId="72" xfId="0" applyNumberFormat="1" applyFont="1" applyBorder="1" applyAlignment="1" applyProtection="1">
      <alignment vertical="center" wrapText="1"/>
      <protection/>
    </xf>
    <xf numFmtId="165" fontId="19" fillId="3" borderId="11" xfId="0" applyNumberFormat="1" applyFont="1" applyFill="1" applyBorder="1" applyAlignment="1" applyProtection="1">
      <alignment horizontal="center" vertical="center"/>
      <protection/>
    </xf>
    <xf numFmtId="165" fontId="19" fillId="3" borderId="22" xfId="0" applyNumberFormat="1" applyFont="1" applyFill="1" applyBorder="1" applyAlignment="1" applyProtection="1">
      <alignment horizontal="center" vertical="center"/>
      <protection/>
    </xf>
    <xf numFmtId="165" fontId="10" fillId="0" borderId="65" xfId="0" applyNumberFormat="1" applyFont="1" applyBorder="1" applyAlignment="1" applyProtection="1">
      <alignment vertical="center" wrapText="1"/>
      <protection/>
    </xf>
    <xf numFmtId="166" fontId="10" fillId="0" borderId="68" xfId="0" applyNumberFormat="1" applyFont="1" applyBorder="1" applyAlignment="1">
      <alignment vertical="center"/>
    </xf>
    <xf numFmtId="166" fontId="10" fillId="0" borderId="69" xfId="0" applyNumberFormat="1" applyFont="1" applyBorder="1" applyAlignment="1">
      <alignment vertical="center"/>
    </xf>
    <xf numFmtId="166" fontId="10" fillId="0" borderId="70" xfId="0" applyNumberFormat="1" applyFont="1" applyBorder="1" applyAlignment="1">
      <alignment vertical="center"/>
    </xf>
    <xf numFmtId="166" fontId="10" fillId="0" borderId="71" xfId="0" applyNumberFormat="1" applyFont="1" applyBorder="1" applyAlignment="1">
      <alignment vertical="center"/>
    </xf>
    <xf numFmtId="165" fontId="10" fillId="0" borderId="66" xfId="0" applyNumberFormat="1" applyFont="1" applyBorder="1" applyAlignment="1" applyProtection="1">
      <alignment vertical="center" wrapText="1"/>
      <protection/>
    </xf>
    <xf numFmtId="165" fontId="19" fillId="0" borderId="67" xfId="0" applyNumberFormat="1" applyFont="1" applyBorder="1" applyAlignment="1" applyProtection="1">
      <alignment vertical="center" wrapText="1"/>
      <protection/>
    </xf>
    <xf numFmtId="165" fontId="19" fillId="3" borderId="20" xfId="0" applyNumberFormat="1" applyFont="1" applyFill="1" applyBorder="1" applyAlignment="1" applyProtection="1">
      <alignment horizontal="center" vertical="center"/>
      <protection/>
    </xf>
    <xf numFmtId="165" fontId="19" fillId="3" borderId="59" xfId="0" applyNumberFormat="1" applyFont="1" applyFill="1" applyBorder="1" applyAlignment="1" applyProtection="1">
      <alignment horizontal="center" vertical="center"/>
      <protection/>
    </xf>
    <xf numFmtId="165" fontId="19" fillId="3" borderId="21" xfId="0" applyNumberFormat="1" applyFont="1" applyFill="1" applyBorder="1" applyAlignment="1" applyProtection="1">
      <alignment horizontal="center" vertical="center"/>
      <protection/>
    </xf>
    <xf numFmtId="164" fontId="19" fillId="0" borderId="0" xfId="0" applyFont="1" applyFill="1" applyAlignment="1">
      <alignment/>
    </xf>
    <xf numFmtId="165" fontId="19" fillId="0" borderId="60" xfId="0" applyNumberFormat="1" applyFont="1" applyBorder="1" applyAlignment="1" applyProtection="1">
      <alignment vertical="center" wrapText="1"/>
      <protection/>
    </xf>
    <xf numFmtId="165" fontId="6" fillId="2" borderId="11" xfId="0" applyNumberFormat="1" applyFont="1" applyFill="1" applyBorder="1" applyAlignment="1" applyProtection="1">
      <alignment horizontal="left" vertical="center" wrapText="1"/>
      <protection/>
    </xf>
    <xf numFmtId="165" fontId="6" fillId="2" borderId="72" xfId="0" applyNumberFormat="1" applyFont="1" applyFill="1" applyBorder="1" applyAlignment="1" applyProtection="1">
      <alignment horizontal="center" vertical="center"/>
      <protection/>
    </xf>
    <xf numFmtId="165" fontId="6" fillId="2" borderId="11" xfId="0" applyNumberFormat="1" applyFont="1" applyFill="1" applyBorder="1" applyAlignment="1" applyProtection="1">
      <alignment horizontal="center" vertical="center"/>
      <protection/>
    </xf>
    <xf numFmtId="165" fontId="6" fillId="2" borderId="22" xfId="0" applyNumberFormat="1" applyFont="1" applyFill="1" applyBorder="1" applyAlignment="1" applyProtection="1">
      <alignment horizontal="center" vertical="center"/>
      <protection/>
    </xf>
    <xf numFmtId="166" fontId="6" fillId="2" borderId="11" xfId="0" applyNumberFormat="1" applyFont="1" applyFill="1" applyBorder="1" applyAlignment="1">
      <alignment vertical="center"/>
    </xf>
    <xf numFmtId="166" fontId="10" fillId="2" borderId="55" xfId="0" applyNumberFormat="1" applyFont="1" applyFill="1" applyBorder="1" applyAlignment="1">
      <alignment vertical="center"/>
    </xf>
    <xf numFmtId="166" fontId="10" fillId="2" borderId="57" xfId="0" applyNumberFormat="1" applyFont="1" applyFill="1" applyBorder="1" applyAlignment="1">
      <alignment vertical="center"/>
    </xf>
    <xf numFmtId="166" fontId="10" fillId="2" borderId="58" xfId="0" applyNumberFormat="1" applyFont="1" applyFill="1" applyBorder="1" applyAlignment="1">
      <alignment vertical="center"/>
    </xf>
    <xf numFmtId="165" fontId="10" fillId="5" borderId="8" xfId="0" applyNumberFormat="1" applyFont="1" applyFill="1" applyBorder="1" applyAlignment="1" applyProtection="1">
      <alignment vertical="center" wrapText="1"/>
      <protection/>
    </xf>
    <xf numFmtId="165" fontId="19" fillId="5" borderId="10" xfId="0" applyNumberFormat="1" applyFont="1" applyFill="1" applyBorder="1" applyAlignment="1" applyProtection="1">
      <alignment horizontal="center" vertical="center"/>
      <protection/>
    </xf>
    <xf numFmtId="165" fontId="19" fillId="5" borderId="8" xfId="0" applyNumberFormat="1" applyFont="1" applyFill="1" applyBorder="1" applyAlignment="1" applyProtection="1">
      <alignment horizontal="center" vertical="center"/>
      <protection/>
    </xf>
    <xf numFmtId="166" fontId="6" fillId="5" borderId="8" xfId="0" applyNumberFormat="1" applyFont="1" applyFill="1" applyBorder="1" applyAlignment="1">
      <alignment vertical="center"/>
    </xf>
    <xf numFmtId="166" fontId="10" fillId="5" borderId="43" xfId="0" applyNumberFormat="1" applyFont="1" applyFill="1" applyBorder="1" applyAlignment="1">
      <alignment vertical="center"/>
    </xf>
    <xf numFmtId="166" fontId="10" fillId="5" borderId="44" xfId="0" applyNumberFormat="1" applyFont="1" applyFill="1" applyBorder="1" applyAlignment="1">
      <alignment vertical="center"/>
    </xf>
    <xf numFmtId="166" fontId="10" fillId="5" borderId="45" xfId="0" applyNumberFormat="1" applyFont="1" applyFill="1" applyBorder="1" applyAlignment="1">
      <alignment vertical="center"/>
    </xf>
    <xf numFmtId="166" fontId="10" fillId="5" borderId="46" xfId="0" applyNumberFormat="1" applyFont="1" applyFill="1" applyBorder="1" applyAlignment="1">
      <alignment vertical="center"/>
    </xf>
    <xf numFmtId="165" fontId="10" fillId="5" borderId="10" xfId="0" applyNumberFormat="1" applyFont="1" applyFill="1" applyBorder="1" applyAlignment="1" applyProtection="1">
      <alignment vertical="center" wrapText="1"/>
      <protection/>
    </xf>
    <xf numFmtId="166" fontId="6" fillId="5" borderId="10" xfId="0" applyNumberFormat="1" applyFont="1" applyFill="1" applyBorder="1" applyAlignment="1">
      <alignment vertical="center"/>
    </xf>
    <xf numFmtId="166" fontId="10" fillId="5" borderId="47" xfId="0" applyNumberFormat="1" applyFont="1" applyFill="1" applyBorder="1" applyAlignment="1">
      <alignment vertical="center"/>
    </xf>
    <xf numFmtId="166" fontId="10" fillId="5" borderId="48" xfId="0" applyNumberFormat="1" applyFont="1" applyFill="1" applyBorder="1" applyAlignment="1">
      <alignment vertical="center"/>
    </xf>
    <xf numFmtId="166" fontId="10" fillId="5" borderId="49" xfId="0" applyNumberFormat="1" applyFont="1" applyFill="1" applyBorder="1" applyAlignment="1">
      <alignment vertical="center"/>
    </xf>
    <xf numFmtId="166" fontId="10" fillId="5" borderId="50" xfId="0" applyNumberFormat="1" applyFont="1" applyFill="1" applyBorder="1" applyAlignment="1">
      <alignment vertical="center"/>
    </xf>
    <xf numFmtId="164" fontId="0" fillId="0" borderId="18" xfId="0" applyFill="1" applyBorder="1" applyAlignment="1">
      <alignment horizontal="center" vertical="center" textRotation="90" wrapText="1"/>
    </xf>
    <xf numFmtId="165" fontId="10" fillId="0" borderId="18" xfId="0" applyNumberFormat="1" applyFont="1" applyFill="1" applyBorder="1" applyAlignment="1" applyProtection="1">
      <alignment vertical="center" wrapText="1"/>
      <protection/>
    </xf>
    <xf numFmtId="164" fontId="0" fillId="0" borderId="18" xfId="0" applyFill="1" applyBorder="1" applyAlignment="1">
      <alignment vertical="center" wrapText="1"/>
    </xf>
    <xf numFmtId="164" fontId="0" fillId="0" borderId="0" xfId="0" applyFill="1" applyBorder="1" applyAlignment="1">
      <alignment horizontal="center" vertical="center" textRotation="90" wrapText="1"/>
    </xf>
    <xf numFmtId="165" fontId="10" fillId="0" borderId="0" xfId="0" applyNumberFormat="1" applyFont="1" applyFill="1" applyBorder="1" applyAlignment="1" applyProtection="1">
      <alignment vertical="center" wrapText="1"/>
      <protection/>
    </xf>
    <xf numFmtId="164" fontId="0" fillId="0" borderId="0" xfId="0" applyFill="1" applyBorder="1" applyAlignment="1">
      <alignment vertical="center" wrapText="1"/>
    </xf>
    <xf numFmtId="164" fontId="10" fillId="0" borderId="2" xfId="0" applyFont="1" applyBorder="1" applyAlignment="1">
      <alignment horizontal="center" vertical="center" textRotation="90" wrapText="1"/>
    </xf>
    <xf numFmtId="165" fontId="2" fillId="0" borderId="1" xfId="0" applyNumberFormat="1" applyFont="1" applyFill="1" applyBorder="1" applyAlignment="1" applyProtection="1">
      <alignment horizontal="left" vertical="center" wrapText="1"/>
      <protection/>
    </xf>
    <xf numFmtId="165" fontId="19" fillId="0" borderId="2" xfId="0" applyNumberFormat="1" applyFont="1" applyFill="1" applyBorder="1" applyAlignment="1" applyProtection="1">
      <alignment horizontal="center" vertical="center"/>
      <protection/>
    </xf>
    <xf numFmtId="165" fontId="19" fillId="0" borderId="72" xfId="0" applyNumberFormat="1" applyFont="1" applyFill="1" applyBorder="1" applyAlignment="1" applyProtection="1">
      <alignment horizontal="center" vertical="center"/>
      <protection/>
    </xf>
    <xf numFmtId="165" fontId="19" fillId="0" borderId="11" xfId="0" applyNumberFormat="1" applyFont="1" applyFill="1" applyBorder="1" applyAlignment="1" applyProtection="1">
      <alignment horizontal="center" vertical="center"/>
      <protection/>
    </xf>
    <xf numFmtId="165" fontId="19" fillId="0" borderId="22" xfId="0" applyNumberFormat="1" applyFont="1" applyFill="1" applyBorder="1" applyAlignment="1" applyProtection="1">
      <alignment horizontal="center" vertical="center"/>
      <protection/>
    </xf>
    <xf numFmtId="165" fontId="2" fillId="0" borderId="1" xfId="0" applyNumberFormat="1" applyFont="1" applyFill="1" applyBorder="1" applyAlignment="1" applyProtection="1">
      <alignment vertical="center" wrapText="1"/>
      <protection/>
    </xf>
    <xf numFmtId="165" fontId="6" fillId="0" borderId="1" xfId="0" applyNumberFormat="1" applyFont="1" applyFill="1" applyBorder="1" applyAlignment="1" applyProtection="1">
      <alignment horizontal="center" vertical="center"/>
      <protection/>
    </xf>
    <xf numFmtId="165" fontId="6" fillId="0" borderId="2" xfId="0" applyNumberFormat="1" applyFont="1" applyFill="1" applyBorder="1" applyAlignment="1" applyProtection="1">
      <alignment horizontal="center" vertical="center"/>
      <protection/>
    </xf>
    <xf numFmtId="166" fontId="6" fillId="0" borderId="1" xfId="0" applyNumberFormat="1" applyFont="1" applyFill="1" applyBorder="1" applyAlignment="1">
      <alignment vertical="center"/>
    </xf>
    <xf numFmtId="166" fontId="10" fillId="0" borderId="30" xfId="0" applyNumberFormat="1" applyFont="1" applyFill="1" applyBorder="1" applyAlignment="1">
      <alignment vertical="center"/>
    </xf>
    <xf numFmtId="166" fontId="10" fillId="0" borderId="31" xfId="0" applyNumberFormat="1" applyFont="1" applyFill="1" applyBorder="1" applyAlignment="1">
      <alignment vertical="center"/>
    </xf>
    <xf numFmtId="166" fontId="10" fillId="0" borderId="32" xfId="0" applyNumberFormat="1" applyFont="1" applyFill="1" applyBorder="1" applyAlignment="1">
      <alignment vertical="center"/>
    </xf>
    <xf numFmtId="166" fontId="10" fillId="0" borderId="33" xfId="0" applyNumberFormat="1" applyFont="1" applyFill="1" applyBorder="1" applyAlignment="1">
      <alignment vertical="center"/>
    </xf>
    <xf numFmtId="164" fontId="7" fillId="2" borderId="1" xfId="0" applyFont="1" applyFill="1" applyBorder="1" applyAlignment="1">
      <alignment horizontal="left" vertical="center" wrapText="1"/>
    </xf>
    <xf numFmtId="165" fontId="10" fillId="0" borderId="20" xfId="0" applyNumberFormat="1" applyFont="1" applyBorder="1" applyAlignment="1" applyProtection="1">
      <alignment horizontal="center" vertical="center" textRotation="90" wrapText="1"/>
      <protection/>
    </xf>
    <xf numFmtId="165" fontId="19" fillId="0" borderId="65" xfId="0" applyNumberFormat="1" applyFont="1" applyBorder="1" applyAlignment="1" applyProtection="1">
      <alignment horizontal="left" vertical="center" wrapText="1"/>
      <protection/>
    </xf>
    <xf numFmtId="165" fontId="19" fillId="0" borderId="67" xfId="0" applyNumberFormat="1" applyFont="1" applyFill="1" applyBorder="1" applyAlignment="1" applyProtection="1">
      <alignment horizontal="left" vertical="center" wrapText="1"/>
      <protection/>
    </xf>
    <xf numFmtId="164" fontId="19" fillId="0" borderId="11" xfId="0" applyFont="1" applyBorder="1" applyAlignment="1">
      <alignment horizontal="center" vertical="center"/>
    </xf>
    <xf numFmtId="165" fontId="19" fillId="0" borderId="22" xfId="0" applyNumberFormat="1" applyFont="1" applyBorder="1" applyAlignment="1" applyProtection="1">
      <alignment horizontal="center" vertical="center"/>
      <protection/>
    </xf>
    <xf numFmtId="165" fontId="19" fillId="0" borderId="60" xfId="0" applyNumberFormat="1" applyFont="1" applyFill="1" applyBorder="1" applyAlignment="1" applyProtection="1">
      <alignment horizontal="left" vertical="center" wrapText="1"/>
      <protection/>
    </xf>
    <xf numFmtId="165" fontId="19" fillId="3" borderId="66" xfId="0" applyNumberFormat="1" applyFont="1" applyFill="1" applyBorder="1" applyAlignment="1" applyProtection="1">
      <alignment vertical="center" wrapText="1"/>
      <protection/>
    </xf>
    <xf numFmtId="164" fontId="19" fillId="3" borderId="66" xfId="0" applyFont="1" applyFill="1" applyBorder="1" applyAlignment="1">
      <alignment horizontal="center" vertical="center"/>
    </xf>
    <xf numFmtId="165" fontId="19" fillId="3" borderId="66" xfId="0" applyNumberFormat="1" applyFont="1" applyFill="1" applyBorder="1" applyAlignment="1" applyProtection="1">
      <alignment horizontal="center" vertical="center"/>
      <protection/>
    </xf>
    <xf numFmtId="165" fontId="19" fillId="3" borderId="10" xfId="0" applyNumberFormat="1" applyFont="1" applyFill="1" applyBorder="1" applyAlignment="1" applyProtection="1">
      <alignment horizontal="center" vertical="center"/>
      <protection/>
    </xf>
    <xf numFmtId="165" fontId="19" fillId="3" borderId="9" xfId="0" applyNumberFormat="1" applyFont="1" applyFill="1" applyBorder="1" applyAlignment="1" applyProtection="1">
      <alignment horizontal="center" vertical="center"/>
      <protection/>
    </xf>
    <xf numFmtId="165" fontId="6" fillId="2" borderId="29" xfId="0" applyNumberFormat="1" applyFont="1" applyFill="1" applyBorder="1" applyAlignment="1" applyProtection="1">
      <alignment horizontal="left" vertical="center" wrapText="1"/>
      <protection/>
    </xf>
    <xf numFmtId="165" fontId="11" fillId="2" borderId="1" xfId="0" applyNumberFormat="1" applyFont="1" applyFill="1" applyBorder="1" applyAlignment="1" applyProtection="1">
      <alignment horizontal="left" vertical="center" wrapText="1"/>
      <protection/>
    </xf>
    <xf numFmtId="165" fontId="11" fillId="3" borderId="67" xfId="0" applyNumberFormat="1" applyFont="1" applyFill="1" applyBorder="1" applyAlignment="1" applyProtection="1">
      <alignment horizontal="left" vertical="center" wrapText="1"/>
      <protection/>
    </xf>
    <xf numFmtId="165" fontId="19" fillId="3" borderId="20" xfId="0" applyNumberFormat="1" applyFont="1" applyFill="1" applyBorder="1" applyAlignment="1" applyProtection="1">
      <alignment horizontal="center" vertical="center" wrapText="1"/>
      <protection/>
    </xf>
    <xf numFmtId="165" fontId="19" fillId="0" borderId="75" xfId="0" applyNumberFormat="1" applyFont="1" applyFill="1" applyBorder="1" applyAlignment="1" applyProtection="1">
      <alignment horizontal="left" vertical="center" wrapText="1"/>
      <protection/>
    </xf>
    <xf numFmtId="165" fontId="19" fillId="0" borderId="8" xfId="0" applyNumberFormat="1" applyFont="1" applyBorder="1" applyAlignment="1" applyProtection="1">
      <alignment vertical="center" wrapText="1"/>
      <protection/>
    </xf>
    <xf numFmtId="164" fontId="4" fillId="0" borderId="10" xfId="0" applyFont="1" applyBorder="1" applyAlignment="1">
      <alignment horizontal="center" vertical="center" wrapText="1"/>
    </xf>
    <xf numFmtId="165" fontId="11" fillId="3" borderId="74" xfId="0" applyNumberFormat="1" applyFont="1" applyFill="1" applyBorder="1" applyAlignment="1" applyProtection="1">
      <alignment horizontal="left" vertical="center" wrapText="1"/>
      <protection/>
    </xf>
    <xf numFmtId="164" fontId="4" fillId="3" borderId="6" xfId="0" applyFont="1" applyFill="1" applyBorder="1" applyAlignment="1">
      <alignment horizontal="center" vertical="center" wrapText="1"/>
    </xf>
    <xf numFmtId="165" fontId="19" fillId="3" borderId="74" xfId="0" applyNumberFormat="1" applyFont="1" applyFill="1" applyBorder="1" applyAlignment="1" applyProtection="1">
      <alignment horizontal="center" vertical="center"/>
      <protection/>
    </xf>
    <xf numFmtId="165" fontId="19" fillId="0" borderId="9" xfId="0" applyNumberFormat="1" applyFont="1" applyBorder="1" applyAlignment="1" applyProtection="1">
      <alignment horizontal="center" vertical="center"/>
      <protection/>
    </xf>
    <xf numFmtId="165" fontId="19" fillId="0" borderId="12" xfId="0" applyNumberFormat="1" applyFont="1" applyBorder="1" applyAlignment="1" applyProtection="1">
      <alignment vertical="center" wrapText="1"/>
      <protection/>
    </xf>
    <xf numFmtId="165" fontId="19" fillId="0" borderId="34" xfId="0" applyNumberFormat="1" applyFont="1" applyBorder="1" applyAlignment="1">
      <alignment horizontal="center" vertical="center" wrapText="1"/>
    </xf>
    <xf numFmtId="165" fontId="19" fillId="0" borderId="34" xfId="0" applyNumberFormat="1" applyFont="1" applyBorder="1" applyAlignment="1">
      <alignment horizontal="center" vertical="center"/>
    </xf>
    <xf numFmtId="165" fontId="19" fillId="0" borderId="3" xfId="0" applyNumberFormat="1" applyFont="1" applyBorder="1" applyAlignment="1">
      <alignment horizontal="center" vertical="center"/>
    </xf>
    <xf numFmtId="165" fontId="19" fillId="0" borderId="4" xfId="0" applyNumberFormat="1" applyFont="1" applyBorder="1" applyAlignment="1">
      <alignment horizontal="center" vertical="center"/>
    </xf>
    <xf numFmtId="165" fontId="19" fillId="0" borderId="6" xfId="0" applyNumberFormat="1" applyFont="1" applyBorder="1" applyAlignment="1" applyProtection="1">
      <alignment vertical="center" wrapText="1"/>
      <protection/>
    </xf>
    <xf numFmtId="165" fontId="19" fillId="0" borderId="5" xfId="0" applyNumberFormat="1" applyFont="1" applyBorder="1" applyAlignment="1" applyProtection="1">
      <alignment horizontal="center" vertical="center"/>
      <protection/>
    </xf>
    <xf numFmtId="165" fontId="19" fillId="0" borderId="10" xfId="0" applyNumberFormat="1" applyFont="1" applyBorder="1" applyAlignment="1" applyProtection="1">
      <alignment vertical="top" wrapText="1"/>
      <protection/>
    </xf>
    <xf numFmtId="165" fontId="28" fillId="0" borderId="59" xfId="0" applyNumberFormat="1" applyFont="1" applyBorder="1" applyAlignment="1" applyProtection="1">
      <alignment vertical="center" wrapText="1"/>
      <protection/>
    </xf>
    <xf numFmtId="165" fontId="19" fillId="3" borderId="1" xfId="0" applyNumberFormat="1" applyFont="1" applyFill="1" applyBorder="1" applyAlignment="1">
      <alignment horizontal="center" vertical="center"/>
    </xf>
    <xf numFmtId="165" fontId="19" fillId="0" borderId="14" xfId="0" applyNumberFormat="1" applyFont="1" applyBorder="1" applyAlignment="1">
      <alignment horizontal="center" vertical="center"/>
    </xf>
    <xf numFmtId="165" fontId="19" fillId="0" borderId="14" xfId="0" applyNumberFormat="1" applyFont="1" applyFill="1" applyBorder="1" applyAlignment="1" applyProtection="1">
      <alignment horizontal="center" vertical="center"/>
      <protection/>
    </xf>
    <xf numFmtId="165" fontId="19" fillId="0" borderId="15" xfId="0" applyNumberFormat="1" applyFont="1" applyFill="1" applyBorder="1" applyAlignment="1" applyProtection="1">
      <alignment horizontal="center" vertical="center"/>
      <protection/>
    </xf>
    <xf numFmtId="165" fontId="2" fillId="0" borderId="10" xfId="0" applyNumberFormat="1" applyFont="1" applyFill="1" applyBorder="1" applyAlignment="1" applyProtection="1">
      <alignment vertical="center" wrapText="1"/>
      <protection/>
    </xf>
    <xf numFmtId="165" fontId="19" fillId="0" borderId="66" xfId="0" applyNumberFormat="1" applyFont="1" applyFill="1" applyBorder="1" applyAlignment="1" applyProtection="1">
      <alignment horizontal="center" vertical="center"/>
      <protection/>
    </xf>
    <xf numFmtId="165" fontId="11" fillId="0" borderId="18" xfId="0" applyNumberFormat="1" applyFont="1" applyFill="1" applyBorder="1" applyAlignment="1" applyProtection="1">
      <alignment horizontal="left" vertical="center" wrapText="1"/>
      <protection/>
    </xf>
    <xf numFmtId="165" fontId="11" fillId="0" borderId="0" xfId="0" applyNumberFormat="1" applyFont="1" applyFill="1" applyBorder="1" applyAlignment="1" applyProtection="1">
      <alignment horizontal="left" vertical="center" wrapText="1"/>
      <protection/>
    </xf>
    <xf numFmtId="165" fontId="17" fillId="2" borderId="3" xfId="0" applyNumberFormat="1" applyFont="1" applyFill="1" applyBorder="1" applyAlignment="1" applyProtection="1">
      <alignment vertical="center" wrapText="1"/>
      <protection/>
    </xf>
    <xf numFmtId="165" fontId="11" fillId="2" borderId="34" xfId="0" applyNumberFormat="1" applyFont="1" applyFill="1" applyBorder="1" applyAlignment="1" applyProtection="1">
      <alignment horizontal="center" vertical="center"/>
      <protection/>
    </xf>
    <xf numFmtId="165" fontId="11" fillId="2" borderId="3" xfId="0" applyNumberFormat="1" applyFont="1" applyFill="1" applyBorder="1" applyAlignment="1" applyProtection="1">
      <alignment horizontal="center" vertical="center" wrapText="1"/>
      <protection/>
    </xf>
    <xf numFmtId="165" fontId="11" fillId="2" borderId="16" xfId="0" applyNumberFormat="1" applyFont="1" applyFill="1" applyBorder="1" applyAlignment="1" applyProtection="1">
      <alignment horizontal="center" vertical="center" wrapText="1"/>
      <protection/>
    </xf>
    <xf numFmtId="165" fontId="11" fillId="2" borderId="4" xfId="0" applyNumberFormat="1" applyFont="1" applyFill="1" applyBorder="1" applyAlignment="1" applyProtection="1">
      <alignment horizontal="center" vertical="center" wrapText="1"/>
      <protection/>
    </xf>
    <xf numFmtId="166" fontId="6" fillId="2" borderId="3" xfId="0" applyNumberFormat="1" applyFont="1" applyFill="1" applyBorder="1" applyAlignment="1">
      <alignment vertical="center"/>
    </xf>
    <xf numFmtId="166" fontId="10" fillId="2" borderId="35" xfId="0" applyNumberFormat="1" applyFont="1" applyFill="1" applyBorder="1" applyAlignment="1">
      <alignment vertical="center"/>
    </xf>
    <xf numFmtId="166" fontId="10" fillId="2" borderId="36" xfId="0" applyNumberFormat="1" applyFont="1" applyFill="1" applyBorder="1" applyAlignment="1">
      <alignment vertical="center"/>
    </xf>
    <xf numFmtId="166" fontId="10" fillId="2" borderId="37" xfId="0" applyNumberFormat="1" applyFont="1" applyFill="1" applyBorder="1" applyAlignment="1">
      <alignment vertical="center"/>
    </xf>
    <xf numFmtId="166" fontId="10" fillId="2" borderId="38" xfId="0" applyNumberFormat="1" applyFont="1" applyFill="1" applyBorder="1" applyAlignment="1">
      <alignment vertical="center"/>
    </xf>
    <xf numFmtId="165" fontId="28" fillId="8" borderId="3" xfId="0" applyNumberFormat="1" applyFont="1" applyFill="1" applyBorder="1" applyAlignment="1" applyProtection="1">
      <alignment vertical="center" wrapText="1"/>
      <protection/>
    </xf>
    <xf numFmtId="165" fontId="11" fillId="8" borderId="3" xfId="0" applyNumberFormat="1" applyFont="1" applyFill="1" applyBorder="1" applyAlignment="1" applyProtection="1">
      <alignment horizontal="center" vertical="center" wrapText="1"/>
      <protection/>
    </xf>
    <xf numFmtId="165" fontId="11" fillId="8" borderId="4" xfId="0" applyNumberFormat="1" applyFont="1" applyFill="1" applyBorder="1" applyAlignment="1" applyProtection="1">
      <alignment horizontal="center" vertical="center" wrapText="1"/>
      <protection/>
    </xf>
    <xf numFmtId="165" fontId="19" fillId="0" borderId="1" xfId="0" applyNumberFormat="1" applyFont="1" applyFill="1" applyBorder="1" applyAlignment="1" applyProtection="1">
      <alignment horizontal="center" vertical="center" textRotation="90" wrapText="1"/>
      <protection/>
    </xf>
    <xf numFmtId="165" fontId="19" fillId="0" borderId="8" xfId="0" applyNumberFormat="1" applyFont="1" applyBorder="1" applyAlignment="1" applyProtection="1">
      <alignment horizontal="left" vertical="center" wrapText="1"/>
      <protection/>
    </xf>
    <xf numFmtId="166" fontId="19" fillId="3" borderId="8" xfId="0" applyNumberFormat="1" applyFont="1" applyFill="1" applyBorder="1" applyAlignment="1" applyProtection="1">
      <alignment horizontal="center" vertical="center"/>
      <protection/>
    </xf>
    <xf numFmtId="166" fontId="19" fillId="3" borderId="7" xfId="0" applyNumberFormat="1" applyFont="1" applyFill="1" applyBorder="1" applyAlignment="1" applyProtection="1">
      <alignment horizontal="center" vertical="center"/>
      <protection/>
    </xf>
    <xf numFmtId="165" fontId="30" fillId="0" borderId="12" xfId="0" applyNumberFormat="1" applyFont="1" applyBorder="1" applyAlignment="1" applyProtection="1">
      <alignment vertical="center" wrapText="1"/>
      <protection/>
    </xf>
    <xf numFmtId="165" fontId="4" fillId="0" borderId="60" xfId="0" applyNumberFormat="1" applyFont="1" applyBorder="1" applyAlignment="1">
      <alignment horizontal="center" vertical="center"/>
    </xf>
    <xf numFmtId="165" fontId="4" fillId="0" borderId="12" xfId="0" applyNumberFormat="1" applyFont="1" applyBorder="1" applyAlignment="1">
      <alignment horizontal="center" vertical="center"/>
    </xf>
    <xf numFmtId="164" fontId="4" fillId="0" borderId="10" xfId="0" applyFont="1" applyBorder="1" applyAlignment="1">
      <alignment horizontal="center" vertical="center"/>
    </xf>
    <xf numFmtId="165" fontId="19" fillId="0" borderId="66" xfId="0" applyNumberFormat="1" applyFont="1" applyBorder="1" applyAlignment="1" applyProtection="1">
      <alignment horizontal="center" vertical="center"/>
      <protection/>
    </xf>
    <xf numFmtId="165" fontId="19" fillId="0" borderId="1" xfId="0" applyNumberFormat="1" applyFont="1" applyBorder="1" applyAlignment="1" applyProtection="1">
      <alignment vertical="center" wrapText="1"/>
      <protection/>
    </xf>
    <xf numFmtId="165" fontId="19" fillId="0" borderId="2" xfId="0" applyNumberFormat="1" applyFont="1" applyBorder="1" applyAlignment="1" applyProtection="1">
      <alignment horizontal="center" vertical="center"/>
      <protection/>
    </xf>
    <xf numFmtId="165" fontId="10" fillId="0" borderId="17" xfId="0" applyNumberFormat="1" applyFont="1" applyFill="1" applyBorder="1" applyAlignment="1" applyProtection="1">
      <alignment horizontal="center" vertical="center" textRotation="90" wrapText="1"/>
      <protection/>
    </xf>
    <xf numFmtId="165" fontId="19" fillId="0" borderId="17" xfId="0" applyNumberFormat="1" applyFont="1" applyFill="1" applyBorder="1" applyAlignment="1" applyProtection="1">
      <alignment vertical="center" wrapText="1"/>
      <protection/>
    </xf>
    <xf numFmtId="165" fontId="5" fillId="0" borderId="17" xfId="0" applyNumberFormat="1" applyFont="1" applyFill="1" applyBorder="1" applyAlignment="1" applyProtection="1">
      <alignment vertical="center" wrapText="1"/>
      <protection/>
    </xf>
    <xf numFmtId="164" fontId="4" fillId="0" borderId="17" xfId="0" applyFont="1" applyFill="1" applyBorder="1" applyAlignment="1">
      <alignment horizontal="center" vertical="center"/>
    </xf>
    <xf numFmtId="165" fontId="19" fillId="0" borderId="17" xfId="0" applyNumberFormat="1" applyFont="1" applyFill="1" applyBorder="1" applyAlignment="1" applyProtection="1">
      <alignment horizontal="center" vertical="center"/>
      <protection/>
    </xf>
    <xf numFmtId="166" fontId="6" fillId="0" borderId="17" xfId="0" applyNumberFormat="1" applyFont="1" applyFill="1" applyBorder="1" applyAlignment="1">
      <alignment vertical="center"/>
    </xf>
    <xf numFmtId="166" fontId="10" fillId="0" borderId="17" xfId="0" applyNumberFormat="1" applyFont="1" applyFill="1" applyBorder="1" applyAlignment="1">
      <alignment vertical="center"/>
    </xf>
    <xf numFmtId="165" fontId="11" fillId="2" borderId="17" xfId="0" applyNumberFormat="1" applyFont="1" applyFill="1" applyBorder="1" applyAlignment="1" applyProtection="1">
      <alignment horizontal="center" vertical="center" wrapText="1"/>
      <protection/>
    </xf>
    <xf numFmtId="166" fontId="10" fillId="2" borderId="1" xfId="0" applyNumberFormat="1" applyFont="1" applyFill="1" applyBorder="1" applyAlignment="1">
      <alignment vertical="center"/>
    </xf>
    <xf numFmtId="165" fontId="28" fillId="8" borderId="1" xfId="0" applyNumberFormat="1" applyFont="1" applyFill="1" applyBorder="1" applyAlignment="1" applyProtection="1">
      <alignment vertical="center" wrapText="1"/>
      <protection/>
    </xf>
    <xf numFmtId="165" fontId="11" fillId="8" borderId="17" xfId="0" applyNumberFormat="1" applyFont="1" applyFill="1" applyBorder="1" applyAlignment="1" applyProtection="1">
      <alignment horizontal="center" vertical="center"/>
      <protection/>
    </xf>
    <xf numFmtId="165" fontId="11" fillId="8" borderId="1" xfId="0" applyNumberFormat="1" applyFont="1" applyFill="1" applyBorder="1" applyAlignment="1" applyProtection="1">
      <alignment horizontal="center" vertical="center" wrapText="1"/>
      <protection/>
    </xf>
    <xf numFmtId="165" fontId="6" fillId="8" borderId="17" xfId="0" applyNumberFormat="1" applyFont="1" applyFill="1" applyBorder="1" applyAlignment="1" applyProtection="1">
      <alignment horizontal="center" vertical="center" wrapText="1"/>
      <protection/>
    </xf>
    <xf numFmtId="165" fontId="19" fillId="3" borderId="2" xfId="0" applyNumberFormat="1" applyFont="1" applyFill="1" applyBorder="1" applyAlignment="1" applyProtection="1">
      <alignment horizontal="center" vertical="center"/>
      <protection/>
    </xf>
    <xf numFmtId="165" fontId="20" fillId="0" borderId="14" xfId="0" applyNumberFormat="1" applyFont="1" applyBorder="1" applyAlignment="1" applyProtection="1">
      <alignment vertical="center" wrapText="1"/>
      <protection/>
    </xf>
    <xf numFmtId="165" fontId="19" fillId="0" borderId="21" xfId="0" applyNumberFormat="1" applyFont="1" applyBorder="1" applyAlignment="1" applyProtection="1">
      <alignment horizontal="center" vertical="center"/>
      <protection/>
    </xf>
    <xf numFmtId="165" fontId="19" fillId="0" borderId="29" xfId="0" applyNumberFormat="1" applyFont="1" applyBorder="1" applyAlignment="1" applyProtection="1">
      <alignment horizontal="center" vertical="center"/>
      <protection/>
    </xf>
    <xf numFmtId="164" fontId="0" fillId="0" borderId="21" xfId="0" applyBorder="1" applyAlignment="1">
      <alignment vertical="center" wrapText="1"/>
    </xf>
    <xf numFmtId="164" fontId="0" fillId="0" borderId="20" xfId="0" applyBorder="1" applyAlignment="1">
      <alignment horizontal="center" vertical="center"/>
    </xf>
    <xf numFmtId="164" fontId="4" fillId="0" borderId="18" xfId="0" applyFont="1" applyBorder="1" applyAlignment="1">
      <alignment vertical="center" wrapText="1"/>
    </xf>
    <xf numFmtId="164" fontId="0" fillId="0" borderId="18" xfId="0" applyBorder="1" applyAlignment="1">
      <alignment horizontal="center" vertical="center"/>
    </xf>
    <xf numFmtId="165" fontId="19" fillId="0" borderId="0" xfId="0" applyNumberFormat="1" applyFont="1" applyBorder="1" applyAlignment="1" applyProtection="1">
      <alignment vertical="center" wrapText="1"/>
      <protection/>
    </xf>
    <xf numFmtId="164" fontId="4" fillId="0" borderId="0" xfId="0" applyFont="1" applyBorder="1" applyAlignment="1">
      <alignment vertical="center" wrapText="1"/>
    </xf>
    <xf numFmtId="164" fontId="0" fillId="0" borderId="0" xfId="0" applyBorder="1" applyAlignment="1">
      <alignment horizontal="center" vertical="center"/>
    </xf>
    <xf numFmtId="165" fontId="19" fillId="8" borderId="17" xfId="0" applyNumberFormat="1" applyFont="1" applyFill="1" applyBorder="1" applyAlignment="1" applyProtection="1">
      <alignment horizontal="center" vertical="center"/>
      <protection/>
    </xf>
    <xf numFmtId="165" fontId="19" fillId="8" borderId="2" xfId="0" applyNumberFormat="1" applyFont="1" applyFill="1" applyBorder="1" applyAlignment="1" applyProtection="1">
      <alignment horizontal="center" vertical="center" wrapText="1"/>
      <protection/>
    </xf>
    <xf numFmtId="165" fontId="19" fillId="8" borderId="1" xfId="0" applyNumberFormat="1" applyFont="1" applyFill="1" applyBorder="1" applyAlignment="1" applyProtection="1">
      <alignment horizontal="center" vertical="center" wrapText="1"/>
      <protection/>
    </xf>
    <xf numFmtId="165" fontId="19" fillId="0" borderId="6" xfId="0" applyNumberFormat="1" applyFont="1" applyBorder="1" applyAlignment="1" applyProtection="1">
      <alignment horizontal="center" vertical="center" wrapText="1"/>
      <protection/>
    </xf>
    <xf numFmtId="165" fontId="19" fillId="0" borderId="10" xfId="0" applyNumberFormat="1" applyFont="1" applyBorder="1" applyAlignment="1" applyProtection="1">
      <alignment horizontal="center" vertical="center" wrapText="1"/>
      <protection/>
    </xf>
    <xf numFmtId="165" fontId="10" fillId="0" borderId="11" xfId="0" applyNumberFormat="1" applyFont="1" applyFill="1" applyBorder="1" applyAlignment="1" applyProtection="1">
      <alignment horizontal="center" vertical="center" textRotation="90" wrapText="1"/>
      <protection/>
    </xf>
    <xf numFmtId="165" fontId="19" fillId="0" borderId="11" xfId="0" applyNumberFormat="1" applyFont="1" applyBorder="1" applyAlignment="1" applyProtection="1">
      <alignment vertical="center" wrapText="1"/>
      <protection/>
    </xf>
    <xf numFmtId="164" fontId="8" fillId="0" borderId="13" xfId="0" applyFont="1" applyBorder="1" applyAlignment="1">
      <alignment horizontal="center" vertical="center" wrapText="1"/>
    </xf>
    <xf numFmtId="164" fontId="28" fillId="0" borderId="2" xfId="0" applyFont="1" applyBorder="1" applyAlignment="1">
      <alignment vertical="center" wrapText="1"/>
    </xf>
    <xf numFmtId="165" fontId="4" fillId="0" borderId="1" xfId="0" applyNumberFormat="1" applyFont="1" applyBorder="1" applyAlignment="1">
      <alignment horizontal="center" vertical="center"/>
    </xf>
    <xf numFmtId="165" fontId="19" fillId="0" borderId="2" xfId="0" applyNumberFormat="1" applyFont="1" applyBorder="1" applyAlignment="1" applyProtection="1">
      <alignment horizontal="center" vertical="center" wrapText="1"/>
      <protection/>
    </xf>
    <xf numFmtId="165" fontId="19" fillId="3" borderId="14" xfId="0" applyNumberFormat="1" applyFont="1" applyFill="1" applyBorder="1" applyAlignment="1" applyProtection="1">
      <alignment vertical="center" wrapText="1"/>
      <protection/>
    </xf>
    <xf numFmtId="165" fontId="4" fillId="3" borderId="14" xfId="0" applyNumberFormat="1" applyFont="1" applyFill="1" applyBorder="1" applyAlignment="1">
      <alignment horizontal="center" vertical="center"/>
    </xf>
    <xf numFmtId="165" fontId="19" fillId="3" borderId="14" xfId="0" applyNumberFormat="1" applyFont="1" applyFill="1" applyBorder="1" applyAlignment="1" applyProtection="1">
      <alignment horizontal="center" vertical="center"/>
      <protection/>
    </xf>
    <xf numFmtId="165" fontId="19" fillId="3" borderId="15" xfId="0" applyNumberFormat="1" applyFont="1" applyFill="1" applyBorder="1" applyAlignment="1" applyProtection="1">
      <alignment horizontal="center" vertical="center"/>
      <protection/>
    </xf>
    <xf numFmtId="166" fontId="10" fillId="3" borderId="68" xfId="0" applyNumberFormat="1" applyFont="1" applyFill="1" applyBorder="1" applyAlignment="1">
      <alignment vertical="center"/>
    </xf>
    <xf numFmtId="164" fontId="8" fillId="0" borderId="8" xfId="0" applyFont="1" applyBorder="1" applyAlignment="1">
      <alignment vertical="center" wrapText="1"/>
    </xf>
    <xf numFmtId="164" fontId="8" fillId="0" borderId="12" xfId="0" applyFont="1" applyBorder="1" applyAlignment="1">
      <alignment vertical="center" wrapText="1"/>
    </xf>
    <xf numFmtId="165" fontId="19" fillId="0" borderId="3" xfId="0" applyNumberFormat="1" applyFont="1" applyFill="1" applyBorder="1" applyAlignment="1" applyProtection="1">
      <alignment horizontal="center" vertical="center"/>
      <protection/>
    </xf>
    <xf numFmtId="165" fontId="19" fillId="0" borderId="4" xfId="0" applyNumberFormat="1" applyFont="1" applyFill="1" applyBorder="1" applyAlignment="1" applyProtection="1">
      <alignment horizontal="center" vertical="center"/>
      <protection/>
    </xf>
    <xf numFmtId="165" fontId="5" fillId="3" borderId="72" xfId="0" applyNumberFormat="1" applyFont="1" applyFill="1" applyBorder="1" applyAlignment="1" applyProtection="1">
      <alignment horizontal="center" vertical="center" wrapText="1"/>
      <protection/>
    </xf>
    <xf numFmtId="165" fontId="19" fillId="0" borderId="1" xfId="0" applyNumberFormat="1" applyFont="1" applyFill="1" applyBorder="1" applyAlignment="1" applyProtection="1">
      <alignment horizontal="left" vertical="center" wrapText="1"/>
      <protection/>
    </xf>
    <xf numFmtId="165" fontId="4" fillId="0" borderId="1" xfId="0" applyNumberFormat="1" applyFont="1" applyBorder="1" applyAlignment="1">
      <alignment horizontal="center" vertical="center" wrapText="1"/>
    </xf>
    <xf numFmtId="165" fontId="4" fillId="0" borderId="5" xfId="0" applyNumberFormat="1" applyFont="1" applyBorder="1" applyAlignment="1">
      <alignment horizontal="center" vertical="center"/>
    </xf>
    <xf numFmtId="165" fontId="4" fillId="0" borderId="9" xfId="0" applyNumberFormat="1" applyFont="1" applyBorder="1" applyAlignment="1">
      <alignment horizontal="center" vertical="center"/>
    </xf>
    <xf numFmtId="164" fontId="19" fillId="0" borderId="1" xfId="0" applyFont="1" applyBorder="1" applyAlignment="1">
      <alignment vertical="center" wrapText="1"/>
    </xf>
    <xf numFmtId="165" fontId="4" fillId="0" borderId="20" xfId="0" applyNumberFormat="1" applyFont="1" applyBorder="1" applyAlignment="1">
      <alignment horizontal="center" vertical="center" wrapText="1"/>
    </xf>
    <xf numFmtId="165" fontId="4" fillId="0" borderId="21" xfId="0" applyNumberFormat="1" applyFont="1" applyBorder="1" applyAlignment="1">
      <alignment horizontal="center" vertical="center"/>
    </xf>
    <xf numFmtId="164" fontId="4" fillId="0" borderId="1" xfId="0" applyFont="1" applyBorder="1" applyAlignment="1">
      <alignment horizontal="center" vertical="center" wrapText="1"/>
    </xf>
    <xf numFmtId="165" fontId="4" fillId="0" borderId="2" xfId="0" applyNumberFormat="1" applyFont="1" applyBorder="1" applyAlignment="1">
      <alignment horizontal="center" vertical="center"/>
    </xf>
    <xf numFmtId="164" fontId="0" fillId="0" borderId="18" xfId="0" applyFill="1" applyBorder="1" applyAlignment="1">
      <alignment/>
    </xf>
    <xf numFmtId="164" fontId="4" fillId="0" borderId="18" xfId="0" applyFont="1" applyFill="1" applyBorder="1" applyAlignment="1">
      <alignment horizontal="center" vertical="center" wrapText="1"/>
    </xf>
    <xf numFmtId="164" fontId="4" fillId="0" borderId="18" xfId="0" applyFont="1" applyFill="1" applyBorder="1" applyAlignment="1">
      <alignment horizontal="center" vertical="center"/>
    </xf>
    <xf numFmtId="165" fontId="4" fillId="0" borderId="18" xfId="0" applyNumberFormat="1" applyFont="1" applyFill="1" applyBorder="1" applyAlignment="1">
      <alignment horizontal="center" vertical="center"/>
    </xf>
    <xf numFmtId="164" fontId="8" fillId="0" borderId="17" xfId="0" applyFont="1" applyFill="1" applyBorder="1" applyAlignment="1">
      <alignment horizontal="center" vertical="center" textRotation="90" wrapText="1"/>
    </xf>
    <xf numFmtId="164" fontId="0" fillId="0" borderId="17" xfId="0" applyFill="1" applyBorder="1" applyAlignment="1">
      <alignment/>
    </xf>
    <xf numFmtId="164" fontId="4" fillId="0" borderId="17" xfId="0" applyFont="1" applyFill="1" applyBorder="1" applyAlignment="1">
      <alignment horizontal="center" vertical="center" wrapText="1"/>
    </xf>
    <xf numFmtId="165" fontId="4" fillId="0" borderId="17" xfId="0" applyNumberFormat="1" applyFont="1" applyFill="1" applyBorder="1" applyAlignment="1">
      <alignment horizontal="center" vertical="center"/>
    </xf>
    <xf numFmtId="165" fontId="19" fillId="8" borderId="1" xfId="0" applyNumberFormat="1" applyFont="1" applyFill="1" applyBorder="1" applyAlignment="1" applyProtection="1">
      <alignment horizontal="left" vertical="center" wrapText="1"/>
      <protection/>
    </xf>
    <xf numFmtId="171" fontId="10" fillId="2" borderId="1" xfId="0" applyNumberFormat="1" applyFont="1" applyFill="1" applyBorder="1" applyAlignment="1">
      <alignment vertical="center"/>
    </xf>
    <xf numFmtId="165" fontId="19" fillId="3" borderId="3" xfId="0" applyNumberFormat="1" applyFont="1" applyFill="1" applyBorder="1" applyAlignment="1" applyProtection="1">
      <alignment vertical="center" wrapText="1"/>
      <protection/>
    </xf>
    <xf numFmtId="165" fontId="19" fillId="3" borderId="34" xfId="0" applyNumberFormat="1" applyFont="1" applyFill="1" applyBorder="1" applyAlignment="1" applyProtection="1">
      <alignment horizontal="center" vertical="center"/>
      <protection/>
    </xf>
    <xf numFmtId="165" fontId="19" fillId="3" borderId="4" xfId="0" applyNumberFormat="1" applyFont="1" applyFill="1" applyBorder="1" applyAlignment="1" applyProtection="1">
      <alignment horizontal="center" vertical="center"/>
      <protection/>
    </xf>
    <xf numFmtId="165" fontId="19" fillId="3" borderId="3" xfId="0" applyNumberFormat="1" applyFont="1" applyFill="1" applyBorder="1" applyAlignment="1" applyProtection="1">
      <alignment horizontal="center" vertical="center" wrapText="1"/>
      <protection/>
    </xf>
    <xf numFmtId="165" fontId="19" fillId="3" borderId="4" xfId="0" applyNumberFormat="1" applyFont="1" applyFill="1" applyBorder="1" applyAlignment="1" applyProtection="1">
      <alignment horizontal="center" vertical="center" wrapText="1"/>
      <protection/>
    </xf>
    <xf numFmtId="165" fontId="19" fillId="0" borderId="5" xfId="0" applyNumberFormat="1" applyFont="1" applyFill="1" applyBorder="1" applyAlignment="1" applyProtection="1">
      <alignment horizontal="center" vertical="center" wrapText="1"/>
      <protection/>
    </xf>
    <xf numFmtId="165" fontId="19" fillId="0" borderId="34" xfId="0" applyNumberFormat="1" applyFont="1" applyFill="1" applyBorder="1" applyAlignment="1" applyProtection="1">
      <alignment horizontal="center" vertical="center"/>
      <protection/>
    </xf>
    <xf numFmtId="165" fontId="19" fillId="0" borderId="4" xfId="0" applyNumberFormat="1" applyFont="1" applyFill="1" applyBorder="1" applyAlignment="1" applyProtection="1">
      <alignment horizontal="center" vertical="center" wrapText="1"/>
      <protection/>
    </xf>
    <xf numFmtId="165" fontId="19" fillId="2" borderId="11" xfId="0" applyNumberFormat="1" applyFont="1" applyFill="1" applyBorder="1" applyAlignment="1" applyProtection="1">
      <alignment horizontal="right" vertical="center" wrapText="1"/>
      <protection/>
    </xf>
    <xf numFmtId="166" fontId="6" fillId="0" borderId="3" xfId="0" applyNumberFormat="1" applyFont="1" applyFill="1" applyBorder="1" applyAlignment="1">
      <alignment vertical="center"/>
    </xf>
    <xf numFmtId="166" fontId="10" fillId="0" borderId="35" xfId="0" applyNumberFormat="1" applyFont="1" applyFill="1" applyBorder="1" applyAlignment="1">
      <alignment vertical="center"/>
    </xf>
    <xf numFmtId="166" fontId="10" fillId="0" borderId="36" xfId="0" applyNumberFormat="1" applyFont="1" applyFill="1" applyBorder="1" applyAlignment="1">
      <alignment vertical="center"/>
    </xf>
    <xf numFmtId="166" fontId="10" fillId="0" borderId="37" xfId="0" applyNumberFormat="1" applyFont="1" applyFill="1" applyBorder="1" applyAlignment="1">
      <alignment vertical="center"/>
    </xf>
    <xf numFmtId="166" fontId="10" fillId="0" borderId="38" xfId="0" applyNumberFormat="1" applyFont="1" applyFill="1" applyBorder="1" applyAlignment="1">
      <alignment vertical="center"/>
    </xf>
    <xf numFmtId="165" fontId="21" fillId="2" borderId="1" xfId="0" applyNumberFormat="1" applyFont="1" applyFill="1" applyBorder="1" applyAlignment="1" applyProtection="1">
      <alignment horizontal="left" vertical="center" wrapText="1"/>
      <protection/>
    </xf>
    <xf numFmtId="166" fontId="6" fillId="2" borderId="30" xfId="0" applyNumberFormat="1" applyFont="1" applyFill="1" applyBorder="1" applyAlignment="1">
      <alignment vertical="center"/>
    </xf>
    <xf numFmtId="166" fontId="6" fillId="2" borderId="31" xfId="0" applyNumberFormat="1" applyFont="1" applyFill="1" applyBorder="1" applyAlignment="1">
      <alignment vertical="center"/>
    </xf>
    <xf numFmtId="166" fontId="6" fillId="2" borderId="32" xfId="0" applyNumberFormat="1" applyFont="1" applyFill="1" applyBorder="1" applyAlignment="1">
      <alignment vertical="center"/>
    </xf>
    <xf numFmtId="166" fontId="6" fillId="2" borderId="33" xfId="0" applyNumberFormat="1" applyFont="1" applyFill="1" applyBorder="1" applyAlignment="1">
      <alignment vertical="center"/>
    </xf>
    <xf numFmtId="164" fontId="19" fillId="0" borderId="0" xfId="0" applyFont="1" applyFill="1" applyBorder="1" applyAlignment="1">
      <alignment horizontal="left" vertical="center" textRotation="90" wrapText="1"/>
    </xf>
    <xf numFmtId="164" fontId="19" fillId="0" borderId="0" xfId="0" applyFont="1" applyFill="1" applyBorder="1" applyAlignment="1">
      <alignment horizontal="right" vertical="center"/>
    </xf>
    <xf numFmtId="164" fontId="19" fillId="0" borderId="0" xfId="0" applyFont="1" applyBorder="1" applyAlignment="1">
      <alignment horizontal="right" vertical="center"/>
    </xf>
    <xf numFmtId="164" fontId="19" fillId="0" borderId="0" xfId="0" applyFont="1" applyAlignment="1">
      <alignment/>
    </xf>
    <xf numFmtId="166" fontId="4" fillId="0" borderId="0" xfId="0" applyNumberFormat="1" applyFont="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11"/>
  <sheetViews>
    <sheetView tabSelected="1" workbookViewId="0" topLeftCell="A1">
      <pane ySplit="65535" topLeftCell="A1" activePane="topLeft" state="split"/>
      <selection pane="topLeft" activeCell="B3" sqref="B3"/>
      <selection pane="bottomLeft" activeCell="A1" sqref="A1"/>
    </sheetView>
  </sheetViews>
  <sheetFormatPr defaultColWidth="9.00390625" defaultRowHeight="15" customHeight="1"/>
  <cols>
    <col min="1" max="1" width="17.125" style="0" customWidth="1"/>
    <col min="2" max="2" width="55.875" style="0" customWidth="1"/>
    <col min="3" max="3" width="8.25390625" style="0" customWidth="1"/>
    <col min="4" max="4" width="8.375" style="0" customWidth="1"/>
    <col min="5" max="5" width="7.875" style="0" customWidth="1"/>
    <col min="7" max="7" width="6.875" style="0" customWidth="1"/>
  </cols>
  <sheetData>
    <row r="1" spans="3:5" ht="12.75" customHeight="1">
      <c r="C1" s="1" t="s">
        <v>0</v>
      </c>
      <c r="D1" s="1"/>
      <c r="E1" s="1"/>
    </row>
    <row r="2" spans="1:5" ht="12.75" customHeight="1">
      <c r="A2" s="2"/>
      <c r="B2" s="3" t="s">
        <v>1</v>
      </c>
      <c r="C2" s="3"/>
      <c r="D2" s="3"/>
      <c r="E2" s="3"/>
    </row>
    <row r="3" spans="2:5" ht="12.75" customHeight="1">
      <c r="B3" s="3" t="s">
        <v>2</v>
      </c>
      <c r="C3" s="3"/>
      <c r="D3" s="3"/>
      <c r="E3" s="3"/>
    </row>
    <row r="4" spans="2:5" ht="12" customHeight="1">
      <c r="B4" s="3" t="s">
        <v>3</v>
      </c>
      <c r="C4" s="3"/>
      <c r="D4" s="3"/>
      <c r="E4" s="3"/>
    </row>
    <row r="5" spans="2:5" ht="11.25" customHeight="1">
      <c r="B5" s="3" t="s">
        <v>4</v>
      </c>
      <c r="C5" s="3"/>
      <c r="D5" s="3"/>
      <c r="E5" s="3"/>
    </row>
    <row r="6" spans="2:5" ht="6.75" customHeight="1">
      <c r="B6" s="4"/>
      <c r="C6" s="5"/>
      <c r="D6" s="5"/>
      <c r="E6" s="5"/>
    </row>
    <row r="7" spans="1:5" ht="13.5" customHeight="1">
      <c r="A7" s="6" t="s">
        <v>5</v>
      </c>
      <c r="B7" s="6"/>
      <c r="C7" s="6"/>
      <c r="D7" s="6"/>
      <c r="E7" s="6"/>
    </row>
    <row r="8" spans="1:5" ht="12.75" customHeight="1">
      <c r="A8" s="6" t="s">
        <v>6</v>
      </c>
      <c r="B8" s="6"/>
      <c r="C8" s="6"/>
      <c r="D8" s="6"/>
      <c r="E8" s="6"/>
    </row>
    <row r="9" spans="1:5" s="8" customFormat="1" ht="12" customHeight="1">
      <c r="A9"/>
      <c r="B9" s="7"/>
      <c r="C9" s="7"/>
      <c r="D9" s="7"/>
      <c r="E9" s="1" t="s">
        <v>7</v>
      </c>
    </row>
    <row r="10" spans="1:5" s="8" customFormat="1" ht="12.75" customHeight="1">
      <c r="A10" s="9" t="s">
        <v>8</v>
      </c>
      <c r="B10" s="10" t="s">
        <v>9</v>
      </c>
      <c r="C10" s="11" t="s">
        <v>10</v>
      </c>
      <c r="D10" s="11"/>
      <c r="E10" s="11"/>
    </row>
    <row r="11" spans="1:5" s="8" customFormat="1" ht="37.5" customHeight="1">
      <c r="A11" s="9"/>
      <c r="B11" s="10"/>
      <c r="C11" s="12" t="s">
        <v>11</v>
      </c>
      <c r="D11" s="12" t="s">
        <v>12</v>
      </c>
      <c r="E11" s="12" t="s">
        <v>13</v>
      </c>
    </row>
    <row r="12" spans="1:5" s="8" customFormat="1" ht="24.75" customHeight="1">
      <c r="A12" s="13" t="s">
        <v>14</v>
      </c>
      <c r="B12" s="14" t="s">
        <v>15</v>
      </c>
      <c r="C12" s="15">
        <f>C55+C131</f>
        <v>262173.5</v>
      </c>
      <c r="D12" s="15">
        <f>D55+D131</f>
        <v>6556.200000000001</v>
      </c>
      <c r="E12" s="15">
        <f>E55+E131</f>
        <v>268729.7</v>
      </c>
    </row>
    <row r="13" spans="1:5" s="8" customFormat="1" ht="15.75" customHeight="1">
      <c r="A13" s="16"/>
      <c r="B13" s="17" t="s">
        <v>16</v>
      </c>
      <c r="C13" s="18">
        <f>C12/C193</f>
        <v>0.4891837846985684</v>
      </c>
      <c r="D13" s="18"/>
      <c r="E13" s="18">
        <f>E12/E193</f>
        <v>0.4891484569863595</v>
      </c>
    </row>
    <row r="14" spans="1:5" s="8" customFormat="1" ht="20.25" customHeight="1">
      <c r="A14" s="13" t="s">
        <v>17</v>
      </c>
      <c r="B14" s="19" t="s">
        <v>18</v>
      </c>
      <c r="C14" s="15">
        <f>C16</f>
        <v>137798</v>
      </c>
      <c r="D14" s="15">
        <f>D16</f>
        <v>2779.8</v>
      </c>
      <c r="E14" s="15">
        <f>E16</f>
        <v>140577.8</v>
      </c>
    </row>
    <row r="15" spans="1:5" s="8" customFormat="1" ht="15.75" customHeight="1">
      <c r="A15" s="20"/>
      <c r="B15" s="17" t="s">
        <v>19</v>
      </c>
      <c r="C15" s="18">
        <f>C14/C12</f>
        <v>0.5255985063326385</v>
      </c>
      <c r="D15" s="18"/>
      <c r="E15" s="18">
        <f>E14/E12</f>
        <v>0.5231196998322105</v>
      </c>
    </row>
    <row r="16" spans="1:5" s="8" customFormat="1" ht="17.25" customHeight="1">
      <c r="A16" s="21" t="s">
        <v>20</v>
      </c>
      <c r="B16" s="22" t="s">
        <v>21</v>
      </c>
      <c r="C16" s="23">
        <f>C20+C21+C22+C23+C24+C25+C28+C29+C30</f>
        <v>137798</v>
      </c>
      <c r="D16" s="23">
        <f>D20+D21+D22+D23+D24+D25+D28+D29+D30</f>
        <v>2779.8</v>
      </c>
      <c r="E16" s="23">
        <f>E20+E21+E22+E23+E24+E25+E28+E29+E30</f>
        <v>140577.8</v>
      </c>
    </row>
    <row r="17" spans="1:5" s="8" customFormat="1" ht="12.75" customHeight="1">
      <c r="A17" s="24" t="s">
        <v>22</v>
      </c>
      <c r="B17" s="25" t="s">
        <v>23</v>
      </c>
      <c r="C17" s="26">
        <f>C16-(C18+C19)</f>
        <v>61244.3</v>
      </c>
      <c r="D17" s="27">
        <f>D16-(D18+D19)</f>
        <v>1235.5</v>
      </c>
      <c r="E17" s="27">
        <f aca="true" t="shared" si="0" ref="E17:E24">C17+D17</f>
        <v>62479.8</v>
      </c>
    </row>
    <row r="18" spans="1:5" s="8" customFormat="1" ht="12.75" customHeight="1">
      <c r="A18" s="24"/>
      <c r="B18" s="28" t="s">
        <v>24</v>
      </c>
      <c r="C18" s="29">
        <f>ROUND(C16*0.22222,1)</f>
        <v>30621.5</v>
      </c>
      <c r="D18" s="30">
        <f>ROUND(D16*0.22222,1)</f>
        <v>617.7</v>
      </c>
      <c r="E18" s="30">
        <f t="shared" si="0"/>
        <v>31239.2</v>
      </c>
    </row>
    <row r="19" spans="1:5" s="8" customFormat="1" ht="13.5" customHeight="1">
      <c r="A19" s="24"/>
      <c r="B19" s="31" t="s">
        <v>25</v>
      </c>
      <c r="C19" s="32">
        <f>ROUND(C16*0.33333,1)</f>
        <v>45932.2</v>
      </c>
      <c r="D19" s="33">
        <f>ROUND(D16*0.33333,1)</f>
        <v>926.6</v>
      </c>
      <c r="E19" s="33">
        <f t="shared" si="0"/>
        <v>46858.799999999996</v>
      </c>
    </row>
    <row r="20" spans="1:13" s="8" customFormat="1" ht="34.5" customHeight="1">
      <c r="A20" s="34" t="s">
        <v>26</v>
      </c>
      <c r="B20" s="35" t="s">
        <v>27</v>
      </c>
      <c r="C20" s="36">
        <v>137170</v>
      </c>
      <c r="D20" s="37">
        <v>2779.8</v>
      </c>
      <c r="E20" s="37">
        <f t="shared" si="0"/>
        <v>139949.8</v>
      </c>
      <c r="K20" s="38"/>
      <c r="L20" s="39"/>
      <c r="M20" s="40"/>
    </row>
    <row r="21" spans="1:13" s="8" customFormat="1" ht="52.5" customHeight="1" hidden="1">
      <c r="A21" s="41" t="s">
        <v>28</v>
      </c>
      <c r="B21" s="42" t="s">
        <v>29</v>
      </c>
      <c r="C21" s="37">
        <v>300</v>
      </c>
      <c r="D21" s="37"/>
      <c r="E21" s="37">
        <f t="shared" si="0"/>
        <v>300</v>
      </c>
      <c r="K21" s="38"/>
      <c r="L21" s="39"/>
      <c r="M21" s="40"/>
    </row>
    <row r="22" spans="1:13" s="8" customFormat="1" ht="24.75" customHeight="1" hidden="1">
      <c r="A22" s="43" t="s">
        <v>30</v>
      </c>
      <c r="B22" s="44" t="s">
        <v>31</v>
      </c>
      <c r="C22" s="37">
        <v>300</v>
      </c>
      <c r="D22" s="37"/>
      <c r="E22" s="37">
        <f t="shared" si="0"/>
        <v>300</v>
      </c>
      <c r="K22" s="38"/>
      <c r="L22" s="45"/>
      <c r="M22" s="40"/>
    </row>
    <row r="23" spans="1:5" s="8" customFormat="1" ht="43.5" customHeight="1" hidden="1">
      <c r="A23" s="46" t="s">
        <v>32</v>
      </c>
      <c r="B23" s="47" t="s">
        <v>33</v>
      </c>
      <c r="C23" s="37">
        <v>28</v>
      </c>
      <c r="D23" s="37"/>
      <c r="E23" s="37">
        <f t="shared" si="0"/>
        <v>28</v>
      </c>
    </row>
    <row r="24" spans="1:5" s="8" customFormat="1" ht="30" customHeight="1" hidden="1">
      <c r="A24" s="48" t="s">
        <v>34</v>
      </c>
      <c r="B24" s="35" t="s">
        <v>35</v>
      </c>
      <c r="C24" s="37">
        <v>0</v>
      </c>
      <c r="D24" s="37"/>
      <c r="E24" s="37">
        <f t="shared" si="0"/>
        <v>0</v>
      </c>
    </row>
    <row r="25" spans="1:5" s="8" customFormat="1" ht="19.5" customHeight="1" hidden="1">
      <c r="A25" s="49" t="s">
        <v>36</v>
      </c>
      <c r="B25" s="50" t="s">
        <v>37</v>
      </c>
      <c r="C25" s="51">
        <f>C26+C27</f>
        <v>0</v>
      </c>
      <c r="D25" s="51">
        <f>D26+D27</f>
        <v>0</v>
      </c>
      <c r="E25" s="51">
        <f>E26+E27</f>
        <v>0</v>
      </c>
    </row>
    <row r="26" spans="1:7" s="8" customFormat="1" ht="41.25" customHeight="1" hidden="1">
      <c r="A26" s="52" t="s">
        <v>38</v>
      </c>
      <c r="B26" s="53" t="s">
        <v>39</v>
      </c>
      <c r="C26" s="54">
        <v>0</v>
      </c>
      <c r="D26" s="54"/>
      <c r="E26" s="54">
        <f>C26+D26</f>
        <v>0</v>
      </c>
      <c r="F26" s="55"/>
      <c r="G26" s="56"/>
    </row>
    <row r="27" spans="1:7" s="8" customFormat="1" ht="42" customHeight="1" hidden="1">
      <c r="A27" s="57" t="s">
        <v>40</v>
      </c>
      <c r="B27" s="58" t="s">
        <v>41</v>
      </c>
      <c r="C27" s="59">
        <v>0</v>
      </c>
      <c r="D27" s="59"/>
      <c r="E27" s="59">
        <f>C27+D27</f>
        <v>0</v>
      </c>
      <c r="F27" s="55"/>
      <c r="G27" s="56"/>
    </row>
    <row r="28" spans="1:7" s="8" customFormat="1" ht="22.5" customHeight="1" hidden="1">
      <c r="A28" s="48" t="s">
        <v>42</v>
      </c>
      <c r="B28" s="50" t="s">
        <v>43</v>
      </c>
      <c r="C28" s="60">
        <v>0</v>
      </c>
      <c r="D28" s="60"/>
      <c r="E28" s="60">
        <f>C28+D28</f>
        <v>0</v>
      </c>
      <c r="F28" s="55"/>
      <c r="G28" s="56"/>
    </row>
    <row r="29" spans="1:7" s="8" customFormat="1" ht="93.75" customHeight="1" hidden="1">
      <c r="A29" s="61" t="s">
        <v>44</v>
      </c>
      <c r="B29" s="62" t="s">
        <v>45</v>
      </c>
      <c r="C29" s="60">
        <v>0</v>
      </c>
      <c r="D29" s="60"/>
      <c r="E29" s="60">
        <f>C29+D29</f>
        <v>0</v>
      </c>
      <c r="F29" s="55"/>
      <c r="G29" s="56"/>
    </row>
    <row r="30" spans="1:7" s="8" customFormat="1" ht="29.25" customHeight="1" hidden="1">
      <c r="A30" s="61" t="s">
        <v>46</v>
      </c>
      <c r="B30" s="50" t="s">
        <v>47</v>
      </c>
      <c r="C30" s="60">
        <v>0</v>
      </c>
      <c r="D30" s="60"/>
      <c r="E30" s="60">
        <f>C30+D30</f>
        <v>0</v>
      </c>
      <c r="F30" s="55"/>
      <c r="G30" s="56"/>
    </row>
    <row r="31" spans="1:5" s="8" customFormat="1" ht="2.25" customHeight="1" hidden="1">
      <c r="A31" s="13" t="s">
        <v>48</v>
      </c>
      <c r="B31" s="63" t="s">
        <v>49</v>
      </c>
      <c r="C31" s="15">
        <f>C33+C36</f>
        <v>33409.1</v>
      </c>
      <c r="D31" s="15">
        <f>D33+D36</f>
        <v>0</v>
      </c>
      <c r="E31" s="15">
        <f>E33+E36</f>
        <v>33409.1</v>
      </c>
    </row>
    <row r="32" spans="1:5" s="8" customFormat="1" ht="12.75" customHeight="1" hidden="1">
      <c r="A32" s="20"/>
      <c r="B32" s="17" t="s">
        <v>19</v>
      </c>
      <c r="C32" s="18">
        <f>C31/C12</f>
        <v>0.12743126212222058</v>
      </c>
      <c r="D32" s="18"/>
      <c r="E32" s="18">
        <f>E31/E12</f>
        <v>0.12432232090461158</v>
      </c>
    </row>
    <row r="33" spans="1:5" s="8" customFormat="1" ht="13.5" customHeight="1" hidden="1">
      <c r="A33" s="64" t="s">
        <v>50</v>
      </c>
      <c r="B33" s="65" t="s">
        <v>51</v>
      </c>
      <c r="C33" s="66">
        <f>C34+C35</f>
        <v>33376</v>
      </c>
      <c r="D33" s="66">
        <f>D34+D35</f>
        <v>0</v>
      </c>
      <c r="E33" s="66">
        <f>E34+E35</f>
        <v>33376</v>
      </c>
    </row>
    <row r="34" spans="1:5" s="8" customFormat="1" ht="13.5" hidden="1">
      <c r="A34" s="67" t="s">
        <v>52</v>
      </c>
      <c r="B34" s="68" t="s">
        <v>53</v>
      </c>
      <c r="C34" s="69">
        <v>31976</v>
      </c>
      <c r="D34" s="69"/>
      <c r="E34" s="69">
        <f>C34+D34</f>
        <v>31976</v>
      </c>
    </row>
    <row r="35" spans="1:5" s="8" customFormat="1" ht="20.25" hidden="1">
      <c r="A35" s="70" t="s">
        <v>54</v>
      </c>
      <c r="B35" s="71" t="s">
        <v>55</v>
      </c>
      <c r="C35" s="72">
        <v>1400</v>
      </c>
      <c r="D35" s="72"/>
      <c r="E35" s="72">
        <f>C35+D35</f>
        <v>1400</v>
      </c>
    </row>
    <row r="36" spans="1:5" s="8" customFormat="1" ht="13.5" hidden="1">
      <c r="A36" s="64" t="s">
        <v>56</v>
      </c>
      <c r="B36" s="65" t="s">
        <v>57</v>
      </c>
      <c r="C36" s="66">
        <f>C37+C38</f>
        <v>33.1</v>
      </c>
      <c r="D36" s="66">
        <f>D37+D38</f>
        <v>0</v>
      </c>
      <c r="E36" s="66">
        <f>E37+E38</f>
        <v>33.1</v>
      </c>
    </row>
    <row r="37" spans="1:5" s="8" customFormat="1" ht="13.5" hidden="1">
      <c r="A37" s="73" t="s">
        <v>58</v>
      </c>
      <c r="B37" s="74" t="s">
        <v>59</v>
      </c>
      <c r="C37" s="75">
        <v>33.1</v>
      </c>
      <c r="D37" s="75"/>
      <c r="E37" s="75">
        <f>C37+D37</f>
        <v>33.1</v>
      </c>
    </row>
    <row r="38" spans="1:5" s="8" customFormat="1" ht="17.25" customHeight="1" hidden="1">
      <c r="A38" s="76" t="s">
        <v>60</v>
      </c>
      <c r="B38" s="77" t="s">
        <v>61</v>
      </c>
      <c r="C38" s="37">
        <v>0</v>
      </c>
      <c r="D38" s="37"/>
      <c r="E38" s="37">
        <f>C38+D38</f>
        <v>0</v>
      </c>
    </row>
    <row r="39" spans="1:5" s="8" customFormat="1" ht="22.5" customHeight="1" hidden="1">
      <c r="A39" s="13" t="s">
        <v>62</v>
      </c>
      <c r="B39" s="19" t="s">
        <v>63</v>
      </c>
      <c r="C39" s="15">
        <f>C41+C43</f>
        <v>36822</v>
      </c>
      <c r="D39" s="15">
        <f>D41+D43</f>
        <v>0</v>
      </c>
      <c r="E39" s="15">
        <f>E41+E43</f>
        <v>36822</v>
      </c>
    </row>
    <row r="40" spans="1:5" s="8" customFormat="1" ht="14.25" customHeight="1" hidden="1">
      <c r="A40" s="20"/>
      <c r="B40" s="17" t="s">
        <v>19</v>
      </c>
      <c r="C40" s="18">
        <f>C39/C12</f>
        <v>0.14044897749009722</v>
      </c>
      <c r="D40" s="18"/>
      <c r="E40" s="18">
        <f>E39/E12</f>
        <v>0.13702244299755478</v>
      </c>
    </row>
    <row r="41" spans="1:5" s="8" customFormat="1" ht="21.75" customHeight="1" hidden="1">
      <c r="A41" s="21" t="s">
        <v>64</v>
      </c>
      <c r="B41" s="78" t="s">
        <v>65</v>
      </c>
      <c r="C41" s="23">
        <f>C42</f>
        <v>1777</v>
      </c>
      <c r="D41" s="23">
        <f>D42</f>
        <v>0</v>
      </c>
      <c r="E41" s="23">
        <f>E42</f>
        <v>1777</v>
      </c>
    </row>
    <row r="42" spans="1:5" s="8" customFormat="1" ht="26.25" customHeight="1" hidden="1">
      <c r="A42" s="21" t="s">
        <v>66</v>
      </c>
      <c r="B42" s="79" t="s">
        <v>67</v>
      </c>
      <c r="C42" s="60">
        <v>1777</v>
      </c>
      <c r="D42" s="60"/>
      <c r="E42" s="60">
        <f>C42+D42</f>
        <v>1777</v>
      </c>
    </row>
    <row r="43" spans="1:5" s="8" customFormat="1" ht="21" customHeight="1" hidden="1">
      <c r="A43" s="80" t="s">
        <v>68</v>
      </c>
      <c r="B43" s="81" t="s">
        <v>69</v>
      </c>
      <c r="C43" s="51">
        <f>C44+C47</f>
        <v>35045</v>
      </c>
      <c r="D43" s="51">
        <f>D44+D47</f>
        <v>0</v>
      </c>
      <c r="E43" s="51">
        <f>E44+E47</f>
        <v>35045</v>
      </c>
    </row>
    <row r="44" spans="1:5" s="8" customFormat="1" ht="24" customHeight="1" hidden="1">
      <c r="A44" s="82" t="s">
        <v>70</v>
      </c>
      <c r="B44" s="83" t="s">
        <v>71</v>
      </c>
      <c r="C44" s="84">
        <f>C45</f>
        <v>4000</v>
      </c>
      <c r="D44" s="84">
        <f>D45</f>
        <v>0</v>
      </c>
      <c r="E44" s="84">
        <f>E45</f>
        <v>4000</v>
      </c>
    </row>
    <row r="45" spans="1:5" s="8" customFormat="1" ht="32.25" customHeight="1" hidden="1">
      <c r="A45" s="85" t="s">
        <v>72</v>
      </c>
      <c r="B45" s="86" t="s">
        <v>73</v>
      </c>
      <c r="C45" s="59">
        <v>4000</v>
      </c>
      <c r="D45" s="59"/>
      <c r="E45" s="59">
        <f>C45+D45</f>
        <v>4000</v>
      </c>
    </row>
    <row r="46" spans="1:5" s="8" customFormat="1" ht="24" customHeight="1" hidden="1">
      <c r="A46" s="82" t="s">
        <v>74</v>
      </c>
      <c r="B46" s="83" t="s">
        <v>75</v>
      </c>
      <c r="C46" s="84">
        <f>C47</f>
        <v>31045</v>
      </c>
      <c r="D46" s="84">
        <f>D47</f>
        <v>0</v>
      </c>
      <c r="E46" s="84">
        <f>E47</f>
        <v>31045</v>
      </c>
    </row>
    <row r="47" spans="1:5" s="8" customFormat="1" ht="33" customHeight="1" hidden="1">
      <c r="A47" s="85" t="s">
        <v>76</v>
      </c>
      <c r="B47" s="87" t="s">
        <v>77</v>
      </c>
      <c r="C47" s="59">
        <v>31045</v>
      </c>
      <c r="D47" s="59"/>
      <c r="E47" s="59">
        <f>C47+D47</f>
        <v>31045</v>
      </c>
    </row>
    <row r="48" spans="1:5" s="8" customFormat="1" ht="23.25" customHeight="1" hidden="1">
      <c r="A48" s="88" t="s">
        <v>78</v>
      </c>
      <c r="B48" s="19" t="s">
        <v>79</v>
      </c>
      <c r="C48" s="15">
        <f>C50+C52</f>
        <v>2681.1</v>
      </c>
      <c r="D48" s="15">
        <f>D50+D52</f>
        <v>0</v>
      </c>
      <c r="E48" s="15">
        <f>E50+E52</f>
        <v>2681.1</v>
      </c>
    </row>
    <row r="49" spans="1:5" s="8" customFormat="1" ht="11.25" customHeight="1" hidden="1">
      <c r="A49" s="20"/>
      <c r="B49" s="17" t="s">
        <v>19</v>
      </c>
      <c r="C49" s="18">
        <f>C48/C12</f>
        <v>0.010226434021745142</v>
      </c>
      <c r="D49" s="18"/>
      <c r="E49" s="18">
        <f>E48/E12</f>
        <v>0.009976939653488243</v>
      </c>
    </row>
    <row r="50" spans="1:5" s="8" customFormat="1" ht="23.25" customHeight="1" hidden="1">
      <c r="A50" s="89" t="s">
        <v>80</v>
      </c>
      <c r="B50" s="90" t="s">
        <v>81</v>
      </c>
      <c r="C50" s="91">
        <f>SUM(C51)</f>
        <v>2610</v>
      </c>
      <c r="D50" s="91">
        <f>SUM(D51)</f>
        <v>0</v>
      </c>
      <c r="E50" s="91">
        <f>SUM(E51)</f>
        <v>2610</v>
      </c>
    </row>
    <row r="51" spans="1:5" s="8" customFormat="1" ht="21.75" customHeight="1" hidden="1">
      <c r="A51" s="92" t="s">
        <v>82</v>
      </c>
      <c r="B51" s="93" t="s">
        <v>83</v>
      </c>
      <c r="C51" s="94">
        <v>2610</v>
      </c>
      <c r="D51" s="94"/>
      <c r="E51" s="94">
        <f>C51+D51</f>
        <v>2610</v>
      </c>
    </row>
    <row r="52" spans="1:5" s="8" customFormat="1" ht="24.75" customHeight="1" hidden="1">
      <c r="A52" s="95" t="s">
        <v>84</v>
      </c>
      <c r="B52" s="96" t="s">
        <v>85</v>
      </c>
      <c r="C52" s="97">
        <f>SUM(C53)</f>
        <v>71.1</v>
      </c>
      <c r="D52" s="97">
        <f>SUM(D53)</f>
        <v>0</v>
      </c>
      <c r="E52" s="97">
        <f>SUM(E53)</f>
        <v>71.1</v>
      </c>
    </row>
    <row r="53" spans="1:5" s="8" customFormat="1" ht="35.25" customHeight="1" hidden="1">
      <c r="A53" s="98" t="s">
        <v>86</v>
      </c>
      <c r="B53" s="99" t="s">
        <v>87</v>
      </c>
      <c r="C53" s="100">
        <f>C54</f>
        <v>71.1</v>
      </c>
      <c r="D53" s="100">
        <f>D54</f>
        <v>0</v>
      </c>
      <c r="E53" s="100">
        <f>E54</f>
        <v>71.1</v>
      </c>
    </row>
    <row r="54" spans="1:5" s="8" customFormat="1" ht="40.5" customHeight="1" hidden="1">
      <c r="A54" s="21" t="s">
        <v>88</v>
      </c>
      <c r="B54" s="101" t="s">
        <v>89</v>
      </c>
      <c r="C54" s="102">
        <v>71.1</v>
      </c>
      <c r="D54" s="102"/>
      <c r="E54" s="102">
        <f>C54+D54</f>
        <v>71.1</v>
      </c>
    </row>
    <row r="55" spans="1:5" s="8" customFormat="1" ht="24.75" customHeight="1">
      <c r="A55" s="103" t="s">
        <v>90</v>
      </c>
      <c r="B55" s="103"/>
      <c r="C55" s="104">
        <f>C14+C31+C39+C48</f>
        <v>210710.2</v>
      </c>
      <c r="D55" s="104">
        <f>D14+D31+D39+D48</f>
        <v>2779.8</v>
      </c>
      <c r="E55" s="104">
        <f>E14+E31+E39+E48</f>
        <v>213490</v>
      </c>
    </row>
    <row r="56" spans="1:5" s="8" customFormat="1" ht="10.5" customHeight="1">
      <c r="A56" s="105"/>
      <c r="B56" s="106" t="s">
        <v>91</v>
      </c>
      <c r="C56" s="107">
        <f>C55/C193</f>
        <v>0.39315954171795503</v>
      </c>
      <c r="D56" s="107"/>
      <c r="E56" s="107">
        <f>E55/E193</f>
        <v>0.38859978663325223</v>
      </c>
    </row>
    <row r="57" spans="1:5" s="8" customFormat="1" ht="12" customHeight="1">
      <c r="A57" s="105"/>
      <c r="B57" s="106" t="s">
        <v>92</v>
      </c>
      <c r="C57" s="107">
        <f>C55/C12</f>
        <v>0.8037051799667014</v>
      </c>
      <c r="D57" s="107"/>
      <c r="E57" s="107">
        <f>E55/E12</f>
        <v>0.7944414033878652</v>
      </c>
    </row>
    <row r="58" spans="1:5" s="8" customFormat="1" ht="41.25" customHeight="1">
      <c r="A58" s="108"/>
      <c r="B58" s="81"/>
      <c r="C58" s="109"/>
      <c r="D58" s="109"/>
      <c r="E58" s="109"/>
    </row>
    <row r="59" spans="1:5" s="8" customFormat="1" ht="29.25" customHeight="1" hidden="1">
      <c r="A59" s="88" t="s">
        <v>93</v>
      </c>
      <c r="B59" s="110" t="s">
        <v>94</v>
      </c>
      <c r="C59" s="15">
        <f>C61+C71</f>
        <v>27386.2</v>
      </c>
      <c r="D59" s="15">
        <f>D61+D71</f>
        <v>0</v>
      </c>
      <c r="E59" s="15">
        <f>E61+E71</f>
        <v>27386.2</v>
      </c>
    </row>
    <row r="60" spans="1:5" s="8" customFormat="1" ht="14.25" customHeight="1" hidden="1">
      <c r="A60" s="20"/>
      <c r="B60" s="17" t="s">
        <v>19</v>
      </c>
      <c r="C60" s="111">
        <f>C59/C12</f>
        <v>0.10445830718970453</v>
      </c>
      <c r="D60" s="111"/>
      <c r="E60" s="111">
        <f>E59/E12</f>
        <v>0.10190983728259288</v>
      </c>
    </row>
    <row r="61" spans="1:5" s="8" customFormat="1" ht="36" customHeight="1" hidden="1">
      <c r="A61" s="112" t="s">
        <v>95</v>
      </c>
      <c r="B61" s="113" t="s">
        <v>96</v>
      </c>
      <c r="C61" s="114">
        <f>C62+C68</f>
        <v>27025</v>
      </c>
      <c r="D61" s="114">
        <f>D62+D68</f>
        <v>0</v>
      </c>
      <c r="E61" s="114">
        <f>E62+E68</f>
        <v>27025</v>
      </c>
    </row>
    <row r="62" spans="1:5" s="8" customFormat="1" ht="18.75" customHeight="1" hidden="1">
      <c r="A62" s="21"/>
      <c r="B62" s="115" t="s">
        <v>97</v>
      </c>
      <c r="C62" s="97">
        <f>C63+C66</f>
        <v>13900</v>
      </c>
      <c r="D62" s="97">
        <f>D63+D66</f>
        <v>0</v>
      </c>
      <c r="E62" s="97">
        <f>E63+E66</f>
        <v>13900</v>
      </c>
    </row>
    <row r="63" spans="1:5" s="8" customFormat="1" ht="31.5" customHeight="1" hidden="1">
      <c r="A63" s="95" t="s">
        <v>98</v>
      </c>
      <c r="B63" s="116" t="s">
        <v>99</v>
      </c>
      <c r="C63" s="97">
        <f>SUM(C64:C65)</f>
        <v>11800</v>
      </c>
      <c r="D63" s="97">
        <f>SUM(D64:D65)</f>
        <v>0</v>
      </c>
      <c r="E63" s="97">
        <f>SUM(E64:E65)</f>
        <v>11800</v>
      </c>
    </row>
    <row r="64" spans="1:5" s="8" customFormat="1" ht="36" customHeight="1" hidden="1">
      <c r="A64" s="92" t="s">
        <v>100</v>
      </c>
      <c r="B64" s="117" t="s">
        <v>101</v>
      </c>
      <c r="C64" s="94">
        <v>0</v>
      </c>
      <c r="D64" s="94"/>
      <c r="E64" s="94">
        <f>C64+D64</f>
        <v>0</v>
      </c>
    </row>
    <row r="65" spans="1:5" s="8" customFormat="1" ht="38.25" customHeight="1" hidden="1">
      <c r="A65" s="92" t="s">
        <v>102</v>
      </c>
      <c r="B65" s="117" t="s">
        <v>101</v>
      </c>
      <c r="C65" s="118">
        <v>11800</v>
      </c>
      <c r="D65" s="118"/>
      <c r="E65" s="94">
        <f>C65+D65</f>
        <v>11800</v>
      </c>
    </row>
    <row r="66" spans="1:5" s="8" customFormat="1" ht="34.5" customHeight="1" hidden="1">
      <c r="A66" s="119" t="s">
        <v>103</v>
      </c>
      <c r="B66" s="120" t="s">
        <v>104</v>
      </c>
      <c r="C66" s="121">
        <f>SUM(C67)</f>
        <v>2100</v>
      </c>
      <c r="D66" s="121">
        <f>SUM(D67)</f>
        <v>0</v>
      </c>
      <c r="E66" s="121">
        <f>SUM(E67)</f>
        <v>2100</v>
      </c>
    </row>
    <row r="67" spans="1:5" s="8" customFormat="1" ht="39.75" customHeight="1" hidden="1">
      <c r="A67" s="122" t="s">
        <v>105</v>
      </c>
      <c r="B67" s="86" t="s">
        <v>106</v>
      </c>
      <c r="C67" s="94">
        <v>2100</v>
      </c>
      <c r="D67" s="94"/>
      <c r="E67" s="94">
        <f>C67+D67</f>
        <v>2100</v>
      </c>
    </row>
    <row r="68" spans="1:5" s="8" customFormat="1" ht="30" customHeight="1" hidden="1">
      <c r="A68" s="123" t="s">
        <v>107</v>
      </c>
      <c r="B68" s="124" t="s">
        <v>108</v>
      </c>
      <c r="C68" s="97">
        <f>SUM(C69:C70)</f>
        <v>13125</v>
      </c>
      <c r="D68" s="97">
        <f>SUM(D69:D70)</f>
        <v>0</v>
      </c>
      <c r="E68" s="97">
        <f>SUM(E69:E70)</f>
        <v>13125</v>
      </c>
    </row>
    <row r="69" spans="1:5" s="8" customFormat="1" ht="33" customHeight="1" hidden="1">
      <c r="A69" s="125" t="s">
        <v>109</v>
      </c>
      <c r="B69" s="126" t="s">
        <v>110</v>
      </c>
      <c r="C69" s="127">
        <v>550</v>
      </c>
      <c r="D69" s="127"/>
      <c r="E69" s="127">
        <f>C69+D69</f>
        <v>550</v>
      </c>
    </row>
    <row r="70" spans="1:5" s="8" customFormat="1" ht="30.75" customHeight="1" hidden="1">
      <c r="A70" s="128" t="s">
        <v>111</v>
      </c>
      <c r="B70" s="126" t="s">
        <v>110</v>
      </c>
      <c r="C70" s="94">
        <v>12575</v>
      </c>
      <c r="D70" s="94"/>
      <c r="E70" s="94">
        <f>C70+D70</f>
        <v>12575</v>
      </c>
    </row>
    <row r="71" spans="1:5" s="8" customFormat="1" ht="21.75" customHeight="1" hidden="1">
      <c r="A71" s="129" t="s">
        <v>112</v>
      </c>
      <c r="B71" s="130" t="s">
        <v>113</v>
      </c>
      <c r="C71" s="131">
        <f aca="true" t="shared" si="1" ref="C71:E72">C72</f>
        <v>361.2</v>
      </c>
      <c r="D71" s="131">
        <f t="shared" si="1"/>
        <v>0</v>
      </c>
      <c r="E71" s="131">
        <f t="shared" si="1"/>
        <v>361.2</v>
      </c>
    </row>
    <row r="72" spans="1:5" s="8" customFormat="1" ht="24" customHeight="1" hidden="1">
      <c r="A72" s="123" t="s">
        <v>114</v>
      </c>
      <c r="B72" s="132" t="s">
        <v>115</v>
      </c>
      <c r="C72" s="97">
        <f t="shared" si="1"/>
        <v>361.2</v>
      </c>
      <c r="D72" s="97">
        <f t="shared" si="1"/>
        <v>0</v>
      </c>
      <c r="E72" s="97">
        <f t="shared" si="1"/>
        <v>361.2</v>
      </c>
    </row>
    <row r="73" spans="1:5" s="8" customFormat="1" ht="30" customHeight="1" hidden="1">
      <c r="A73" s="128" t="s">
        <v>116</v>
      </c>
      <c r="B73" s="133" t="s">
        <v>117</v>
      </c>
      <c r="C73" s="94">
        <v>361.2</v>
      </c>
      <c r="D73" s="94"/>
      <c r="E73" s="94">
        <f>C73+D73</f>
        <v>361.2</v>
      </c>
    </row>
    <row r="74" spans="1:5" s="8" customFormat="1" ht="24" customHeight="1" hidden="1">
      <c r="A74" s="88" t="s">
        <v>118</v>
      </c>
      <c r="B74" s="134" t="s">
        <v>119</v>
      </c>
      <c r="C74" s="104">
        <f>C76</f>
        <v>1418</v>
      </c>
      <c r="D74" s="104">
        <f>D76</f>
        <v>0</v>
      </c>
      <c r="E74" s="104">
        <f>E76</f>
        <v>1418</v>
      </c>
    </row>
    <row r="75" spans="1:5" s="8" customFormat="1" ht="13.5" customHeight="1" hidden="1">
      <c r="A75" s="135"/>
      <c r="B75" s="136" t="s">
        <v>19</v>
      </c>
      <c r="C75" s="18">
        <f>C74/C12</f>
        <v>0.0054086320699841895</v>
      </c>
      <c r="D75" s="18"/>
      <c r="E75" s="18">
        <f>E74/E12</f>
        <v>0.005276677642999638</v>
      </c>
    </row>
    <row r="76" spans="1:5" s="8" customFormat="1" ht="20.25" customHeight="1" hidden="1">
      <c r="A76" s="137" t="s">
        <v>120</v>
      </c>
      <c r="B76" s="138" t="s">
        <v>121</v>
      </c>
      <c r="C76" s="51">
        <f>C77+C78+C79+C80</f>
        <v>1418</v>
      </c>
      <c r="D76" s="51">
        <f>D77+D78+D79+D80</f>
        <v>0</v>
      </c>
      <c r="E76" s="51">
        <f>E77+E78+E79+E80</f>
        <v>1418</v>
      </c>
    </row>
    <row r="77" spans="1:6" s="8" customFormat="1" ht="18.75" customHeight="1" hidden="1">
      <c r="A77" s="139" t="s">
        <v>122</v>
      </c>
      <c r="B77" s="140" t="s">
        <v>123</v>
      </c>
      <c r="C77" s="54">
        <v>210</v>
      </c>
      <c r="D77" s="54"/>
      <c r="E77" s="54">
        <f>C77+D77</f>
        <v>210</v>
      </c>
      <c r="F77" s="56"/>
    </row>
    <row r="78" spans="1:6" s="8" customFormat="1" ht="20.25" customHeight="1" hidden="1">
      <c r="A78" s="98" t="s">
        <v>124</v>
      </c>
      <c r="B78" s="141" t="s">
        <v>125</v>
      </c>
      <c r="C78" s="69">
        <v>15</v>
      </c>
      <c r="D78" s="69"/>
      <c r="E78" s="69">
        <f>C78+D78</f>
        <v>15</v>
      </c>
      <c r="F78" s="56"/>
    </row>
    <row r="79" spans="1:6" s="8" customFormat="1" ht="15" customHeight="1" hidden="1">
      <c r="A79" s="98" t="s">
        <v>126</v>
      </c>
      <c r="B79" s="142" t="s">
        <v>127</v>
      </c>
      <c r="C79" s="69">
        <v>125</v>
      </c>
      <c r="D79" s="69"/>
      <c r="E79" s="69">
        <f>C79+D79</f>
        <v>125</v>
      </c>
      <c r="F79" s="56"/>
    </row>
    <row r="80" spans="1:6" s="8" customFormat="1" ht="15.75" customHeight="1" hidden="1">
      <c r="A80" s="92" t="s">
        <v>128</v>
      </c>
      <c r="B80" s="143" t="s">
        <v>129</v>
      </c>
      <c r="C80" s="59">
        <v>1068</v>
      </c>
      <c r="D80" s="59"/>
      <c r="E80" s="59">
        <f>C80+D80</f>
        <v>1068</v>
      </c>
      <c r="F80" s="56"/>
    </row>
    <row r="81" spans="1:5" s="8" customFormat="1" ht="25.5" customHeight="1" hidden="1">
      <c r="A81" s="88" t="s">
        <v>130</v>
      </c>
      <c r="B81" s="134" t="s">
        <v>131</v>
      </c>
      <c r="C81" s="15">
        <f>C83</f>
        <v>11400</v>
      </c>
      <c r="D81" s="15">
        <f>D83</f>
        <v>0</v>
      </c>
      <c r="E81" s="15">
        <f>E83</f>
        <v>11400</v>
      </c>
    </row>
    <row r="82" spans="1:5" s="8" customFormat="1" ht="12.75" customHeight="1" hidden="1">
      <c r="A82" s="135"/>
      <c r="B82" s="136" t="s">
        <v>19</v>
      </c>
      <c r="C82" s="18">
        <f>C81/C12</f>
        <v>0.04348265556968954</v>
      </c>
      <c r="D82" s="18"/>
      <c r="E82" s="18">
        <f>E81/E12</f>
        <v>0.04242180897757114</v>
      </c>
    </row>
    <row r="83" spans="1:5" s="8" customFormat="1" ht="18.75" customHeight="1" hidden="1">
      <c r="A83" s="20" t="s">
        <v>132</v>
      </c>
      <c r="B83" s="144" t="s">
        <v>133</v>
      </c>
      <c r="C83" s="51">
        <f>C84</f>
        <v>11400</v>
      </c>
      <c r="D83" s="51">
        <f>D84</f>
        <v>0</v>
      </c>
      <c r="E83" s="51">
        <f>E84</f>
        <v>11400</v>
      </c>
    </row>
    <row r="84" spans="1:5" s="8" customFormat="1" ht="18.75" customHeight="1" hidden="1">
      <c r="A84" s="145" t="s">
        <v>134</v>
      </c>
      <c r="B84" s="65" t="s">
        <v>135</v>
      </c>
      <c r="C84" s="66">
        <f>C85</f>
        <v>11400</v>
      </c>
      <c r="D84" s="66">
        <f>D85</f>
        <v>0</v>
      </c>
      <c r="E84" s="66">
        <f>C84+D84</f>
        <v>11400</v>
      </c>
    </row>
    <row r="85" spans="1:5" s="8" customFormat="1" ht="20.25" customHeight="1" hidden="1">
      <c r="A85" s="146" t="s">
        <v>136</v>
      </c>
      <c r="B85" s="86" t="s">
        <v>137</v>
      </c>
      <c r="C85" s="59">
        <v>11400</v>
      </c>
      <c r="D85" s="59"/>
      <c r="E85" s="59">
        <f>C85+D85</f>
        <v>11400</v>
      </c>
    </row>
    <row r="86" spans="1:5" s="8" customFormat="1" ht="24" customHeight="1">
      <c r="A86" s="88" t="s">
        <v>138</v>
      </c>
      <c r="B86" s="134" t="s">
        <v>139</v>
      </c>
      <c r="C86" s="15">
        <f>C88+C90+C96</f>
        <v>5976.3</v>
      </c>
      <c r="D86" s="15">
        <f>D88+D90+D96</f>
        <v>3776.4</v>
      </c>
      <c r="E86" s="15">
        <f>E88+E90+E96</f>
        <v>9752.7</v>
      </c>
    </row>
    <row r="87" spans="1:5" s="8" customFormat="1" ht="12.75" customHeight="1">
      <c r="A87" s="20"/>
      <c r="B87" s="17" t="s">
        <v>19</v>
      </c>
      <c r="C87" s="18">
        <f>C86/C12</f>
        <v>0.022795210042204875</v>
      </c>
      <c r="D87" s="18"/>
      <c r="E87" s="18">
        <f>E86/E12</f>
        <v>0.036291857580312115</v>
      </c>
    </row>
    <row r="88" spans="1:5" s="8" customFormat="1" ht="13.5" customHeight="1" hidden="1">
      <c r="A88" s="21" t="s">
        <v>140</v>
      </c>
      <c r="B88" s="147" t="s">
        <v>141</v>
      </c>
      <c r="C88" s="148">
        <f>C89</f>
        <v>45</v>
      </c>
      <c r="D88" s="148">
        <f>D89</f>
        <v>0</v>
      </c>
      <c r="E88" s="148">
        <f>E89</f>
        <v>45</v>
      </c>
    </row>
    <row r="89" spans="1:5" s="8" customFormat="1" ht="16.5" customHeight="1" hidden="1">
      <c r="A89" s="137" t="s">
        <v>142</v>
      </c>
      <c r="B89" s="149" t="s">
        <v>143</v>
      </c>
      <c r="C89" s="150">
        <v>45</v>
      </c>
      <c r="D89" s="150"/>
      <c r="E89" s="150">
        <f>C89+D89</f>
        <v>45</v>
      </c>
    </row>
    <row r="90" spans="1:5" s="8" customFormat="1" ht="33.75" customHeight="1">
      <c r="A90" s="95" t="s">
        <v>144</v>
      </c>
      <c r="B90" s="151" t="s">
        <v>145</v>
      </c>
      <c r="C90" s="97">
        <f>C91+C94</f>
        <v>5280.7</v>
      </c>
      <c r="D90" s="97">
        <f>D91+D94</f>
        <v>3502</v>
      </c>
      <c r="E90" s="97">
        <f>E91+E94</f>
        <v>8782.7</v>
      </c>
    </row>
    <row r="91" spans="1:5" s="8" customFormat="1" ht="30.75" customHeight="1" hidden="1">
      <c r="A91" s="152" t="s">
        <v>146</v>
      </c>
      <c r="B91" s="142" t="s">
        <v>147</v>
      </c>
      <c r="C91" s="100">
        <f>C92+C93</f>
        <v>0</v>
      </c>
      <c r="D91" s="100">
        <f>D92+D93</f>
        <v>0</v>
      </c>
      <c r="E91" s="100">
        <f>E92+E93</f>
        <v>0</v>
      </c>
    </row>
    <row r="92" spans="1:6" s="8" customFormat="1" ht="35.25" customHeight="1" hidden="1">
      <c r="A92" s="152" t="s">
        <v>148</v>
      </c>
      <c r="B92" s="153" t="s">
        <v>149</v>
      </c>
      <c r="C92" s="154">
        <v>0</v>
      </c>
      <c r="D92" s="154"/>
      <c r="E92" s="154">
        <f>C92+D92</f>
        <v>0</v>
      </c>
      <c r="F92" s="155"/>
    </row>
    <row r="93" spans="1:5" s="8" customFormat="1" ht="39.75" customHeight="1" hidden="1">
      <c r="A93" s="156" t="s">
        <v>150</v>
      </c>
      <c r="B93" s="157" t="s">
        <v>151</v>
      </c>
      <c r="C93" s="154">
        <v>0</v>
      </c>
      <c r="D93" s="154"/>
      <c r="E93" s="154">
        <f>C93+D93</f>
        <v>0</v>
      </c>
    </row>
    <row r="94" spans="1:5" s="8" customFormat="1" ht="39.75" customHeight="1">
      <c r="A94" s="158" t="s">
        <v>152</v>
      </c>
      <c r="B94" s="159" t="s">
        <v>153</v>
      </c>
      <c r="C94" s="160">
        <f>C95</f>
        <v>5280.7</v>
      </c>
      <c r="D94" s="160">
        <f>D95</f>
        <v>3502</v>
      </c>
      <c r="E94" s="160">
        <f>E95</f>
        <v>8782.7</v>
      </c>
    </row>
    <row r="95" spans="1:5" s="8" customFormat="1" ht="42" customHeight="1">
      <c r="A95" s="161" t="s">
        <v>154</v>
      </c>
      <c r="B95" s="162" t="s">
        <v>155</v>
      </c>
      <c r="C95" s="102">
        <v>5280.7</v>
      </c>
      <c r="D95" s="102">
        <v>3502</v>
      </c>
      <c r="E95" s="102">
        <f>C95+D95</f>
        <v>8782.7</v>
      </c>
    </row>
    <row r="96" spans="1:5" s="8" customFormat="1" ht="21.75" customHeight="1">
      <c r="A96" s="163" t="s">
        <v>156</v>
      </c>
      <c r="B96" s="164" t="s">
        <v>157</v>
      </c>
      <c r="C96" s="160">
        <f>C97+C99</f>
        <v>650.6</v>
      </c>
      <c r="D96" s="160">
        <f>D97+D99</f>
        <v>274.40000000000003</v>
      </c>
      <c r="E96" s="160">
        <f>E97+E99</f>
        <v>925</v>
      </c>
    </row>
    <row r="97" spans="1:5" s="8" customFormat="1" ht="22.5" customHeight="1">
      <c r="A97" s="165" t="s">
        <v>158</v>
      </c>
      <c r="B97" s="166" t="s">
        <v>159</v>
      </c>
      <c r="C97" s="167">
        <f>C98</f>
        <v>640</v>
      </c>
      <c r="D97" s="167">
        <f>D98</f>
        <v>268.6</v>
      </c>
      <c r="E97" s="167">
        <f>E98</f>
        <v>908.6</v>
      </c>
    </row>
    <row r="98" spans="1:5" s="8" customFormat="1" ht="20.25" customHeight="1">
      <c r="A98" s="168" t="s">
        <v>160</v>
      </c>
      <c r="B98" s="133" t="s">
        <v>161</v>
      </c>
      <c r="C98" s="94">
        <v>640</v>
      </c>
      <c r="D98" s="94">
        <v>268.6</v>
      </c>
      <c r="E98" s="94">
        <f>C98+D98</f>
        <v>908.6</v>
      </c>
    </row>
    <row r="99" spans="1:5" s="8" customFormat="1" ht="21.75" customHeight="1">
      <c r="A99" s="165" t="s">
        <v>162</v>
      </c>
      <c r="B99" s="166" t="s">
        <v>163</v>
      </c>
      <c r="C99" s="167">
        <f>C100</f>
        <v>10.6</v>
      </c>
      <c r="D99" s="167">
        <f>D100</f>
        <v>5.8</v>
      </c>
      <c r="E99" s="167">
        <f>E100</f>
        <v>16.4</v>
      </c>
    </row>
    <row r="100" spans="1:5" s="8" customFormat="1" ht="22.5" customHeight="1">
      <c r="A100" s="128" t="s">
        <v>164</v>
      </c>
      <c r="B100" s="143" t="s">
        <v>165</v>
      </c>
      <c r="C100" s="94">
        <v>10.6</v>
      </c>
      <c r="D100" s="94">
        <v>5.8</v>
      </c>
      <c r="E100" s="94">
        <f>C100+D100</f>
        <v>16.4</v>
      </c>
    </row>
    <row r="101" spans="1:5" s="8" customFormat="1" ht="24.75" customHeight="1" hidden="1">
      <c r="A101" s="88" t="s">
        <v>166</v>
      </c>
      <c r="B101" s="134" t="s">
        <v>167</v>
      </c>
      <c r="C101" s="104">
        <f>C103</f>
        <v>640</v>
      </c>
      <c r="D101" s="104">
        <f>D103</f>
        <v>0</v>
      </c>
      <c r="E101" s="104">
        <f>E103</f>
        <v>640</v>
      </c>
    </row>
    <row r="102" spans="1:5" s="8" customFormat="1" ht="10.5" customHeight="1" hidden="1">
      <c r="A102" s="20"/>
      <c r="B102" s="17" t="s">
        <v>19</v>
      </c>
      <c r="C102" s="18">
        <f>C101/C12</f>
        <v>0.0024411315407545002</v>
      </c>
      <c r="D102" s="18"/>
      <c r="E102" s="18">
        <f>E101/E12</f>
        <v>0.002381575240846099</v>
      </c>
    </row>
    <row r="103" spans="1:5" s="8" customFormat="1" ht="21" customHeight="1" hidden="1">
      <c r="A103" s="89" t="s">
        <v>168</v>
      </c>
      <c r="B103" s="151" t="s">
        <v>169</v>
      </c>
      <c r="C103" s="169">
        <f>C104</f>
        <v>640</v>
      </c>
      <c r="D103" s="169">
        <f>D104</f>
        <v>0</v>
      </c>
      <c r="E103" s="169">
        <f>E104</f>
        <v>640</v>
      </c>
    </row>
    <row r="104" spans="1:5" s="8" customFormat="1" ht="21.75" hidden="1">
      <c r="A104" s="92" t="s">
        <v>170</v>
      </c>
      <c r="B104" s="143" t="s">
        <v>171</v>
      </c>
      <c r="C104" s="59">
        <v>640</v>
      </c>
      <c r="D104" s="59"/>
      <c r="E104" s="59">
        <f>C104+D104</f>
        <v>640</v>
      </c>
    </row>
    <row r="105" spans="1:5" s="8" customFormat="1" ht="25.5" customHeight="1" hidden="1">
      <c r="A105" s="88" t="s">
        <v>172</v>
      </c>
      <c r="B105" s="134" t="s">
        <v>173</v>
      </c>
      <c r="C105" s="15">
        <f>C107+C110+C111+C112+C114+C119+C120+C122+C124+C125</f>
        <v>4186.1</v>
      </c>
      <c r="D105" s="15">
        <f>D107+D110+D111+D112+D114+D119+D120+D122+D124+D125</f>
        <v>0</v>
      </c>
      <c r="E105" s="15">
        <f>E107+E110+E111+E112+E114+E119+E120+E122+E124+E125</f>
        <v>4186.1</v>
      </c>
    </row>
    <row r="106" spans="1:5" s="8" customFormat="1" ht="12" customHeight="1" hidden="1">
      <c r="A106" s="20"/>
      <c r="B106" s="17" t="s">
        <v>19</v>
      </c>
      <c r="C106" s="18">
        <f>C105/C12</f>
        <v>0.015966907410550648</v>
      </c>
      <c r="D106" s="18"/>
      <c r="E106" s="18">
        <f>E105/E12</f>
        <v>0.0155773626807904</v>
      </c>
    </row>
    <row r="107" spans="1:5" s="8" customFormat="1" ht="22.5" hidden="1">
      <c r="A107" s="89" t="s">
        <v>174</v>
      </c>
      <c r="B107" s="151" t="s">
        <v>175</v>
      </c>
      <c r="C107" s="169">
        <f>C108+C109</f>
        <v>250</v>
      </c>
      <c r="D107" s="169">
        <f>D108+D109</f>
        <v>0</v>
      </c>
      <c r="E107" s="169">
        <f>E108+E109</f>
        <v>250</v>
      </c>
    </row>
    <row r="108" spans="1:5" s="8" customFormat="1" ht="42" hidden="1">
      <c r="A108" s="98" t="s">
        <v>176</v>
      </c>
      <c r="B108" s="153" t="s">
        <v>177</v>
      </c>
      <c r="C108" s="69">
        <v>100</v>
      </c>
      <c r="D108" s="69"/>
      <c r="E108" s="69">
        <f>C108+D108</f>
        <v>100</v>
      </c>
    </row>
    <row r="109" spans="1:5" s="8" customFormat="1" ht="26.25" customHeight="1" hidden="1">
      <c r="A109" s="92" t="s">
        <v>178</v>
      </c>
      <c r="B109" s="143" t="s">
        <v>179</v>
      </c>
      <c r="C109" s="69">
        <v>150</v>
      </c>
      <c r="D109" s="69"/>
      <c r="E109" s="69">
        <f>C109+D109</f>
        <v>150</v>
      </c>
    </row>
    <row r="110" spans="1:5" s="8" customFormat="1" ht="33.75" customHeight="1" hidden="1">
      <c r="A110" s="137" t="s">
        <v>180</v>
      </c>
      <c r="B110" s="170" t="s">
        <v>181</v>
      </c>
      <c r="C110" s="171">
        <v>270</v>
      </c>
      <c r="D110" s="171"/>
      <c r="E110" s="171">
        <f>C110+D110</f>
        <v>270</v>
      </c>
    </row>
    <row r="111" spans="1:5" s="8" customFormat="1" ht="32.25" customHeight="1" hidden="1">
      <c r="A111" s="137" t="s">
        <v>182</v>
      </c>
      <c r="B111" s="172" t="s">
        <v>183</v>
      </c>
      <c r="C111" s="171">
        <v>0</v>
      </c>
      <c r="D111" s="171"/>
      <c r="E111" s="171">
        <f>C111+D111</f>
        <v>0</v>
      </c>
    </row>
    <row r="112" spans="1:5" s="8" customFormat="1" ht="21" customHeight="1" hidden="1">
      <c r="A112" s="137" t="s">
        <v>184</v>
      </c>
      <c r="B112" s="170" t="s">
        <v>185</v>
      </c>
      <c r="C112" s="51">
        <f>C113</f>
        <v>600</v>
      </c>
      <c r="D112" s="51">
        <f>D113</f>
        <v>0</v>
      </c>
      <c r="E112" s="51">
        <f>E113</f>
        <v>600</v>
      </c>
    </row>
    <row r="113" spans="1:5" s="8" customFormat="1" ht="25.5" customHeight="1" hidden="1">
      <c r="A113" s="139" t="s">
        <v>186</v>
      </c>
      <c r="B113" s="173" t="s">
        <v>187</v>
      </c>
      <c r="C113" s="54">
        <v>600</v>
      </c>
      <c r="D113" s="54"/>
      <c r="E113" s="54">
        <f>C113+D113</f>
        <v>600</v>
      </c>
    </row>
    <row r="114" spans="1:5" s="8" customFormat="1" ht="43.5" customHeight="1" hidden="1">
      <c r="A114" s="174" t="s">
        <v>188</v>
      </c>
      <c r="B114" s="175" t="s">
        <v>189</v>
      </c>
      <c r="C114" s="169">
        <f>C115+C116+C117+C118</f>
        <v>146</v>
      </c>
      <c r="D114" s="169">
        <f>D115+D116+D117+D118</f>
        <v>0</v>
      </c>
      <c r="E114" s="169">
        <f>E115+E116+E117+E118</f>
        <v>146</v>
      </c>
    </row>
    <row r="115" spans="1:5" s="8" customFormat="1" ht="14.25" customHeight="1" hidden="1">
      <c r="A115" s="176" t="s">
        <v>190</v>
      </c>
      <c r="B115" s="177" t="s">
        <v>191</v>
      </c>
      <c r="C115" s="69">
        <v>30</v>
      </c>
      <c r="D115" s="69"/>
      <c r="E115" s="69">
        <f aca="true" t="shared" si="2" ref="E115:E124">C115+D115</f>
        <v>30</v>
      </c>
    </row>
    <row r="116" spans="1:5" s="8" customFormat="1" ht="15.75" customHeight="1" hidden="1">
      <c r="A116" s="176" t="s">
        <v>192</v>
      </c>
      <c r="B116" s="177" t="s">
        <v>193</v>
      </c>
      <c r="C116" s="69">
        <v>6</v>
      </c>
      <c r="D116" s="69"/>
      <c r="E116" s="69">
        <f t="shared" si="2"/>
        <v>6</v>
      </c>
    </row>
    <row r="117" spans="1:5" s="8" customFormat="1" ht="14.25" customHeight="1" hidden="1">
      <c r="A117" s="176" t="s">
        <v>194</v>
      </c>
      <c r="B117" s="177" t="s">
        <v>195</v>
      </c>
      <c r="C117" s="69">
        <v>80</v>
      </c>
      <c r="D117" s="69"/>
      <c r="E117" s="69">
        <f t="shared" si="2"/>
        <v>80</v>
      </c>
    </row>
    <row r="118" spans="1:5" s="8" customFormat="1" ht="13.5" customHeight="1" hidden="1">
      <c r="A118" s="178" t="s">
        <v>196</v>
      </c>
      <c r="B118" s="179" t="s">
        <v>197</v>
      </c>
      <c r="C118" s="59">
        <v>30</v>
      </c>
      <c r="D118" s="59"/>
      <c r="E118" s="59">
        <f t="shared" si="2"/>
        <v>30</v>
      </c>
    </row>
    <row r="119" spans="1:5" s="8" customFormat="1" ht="32.25" customHeight="1" hidden="1">
      <c r="A119" s="137" t="s">
        <v>198</v>
      </c>
      <c r="B119" s="180" t="s">
        <v>199</v>
      </c>
      <c r="C119" s="171">
        <v>899</v>
      </c>
      <c r="D119" s="171"/>
      <c r="E119" s="171">
        <f t="shared" si="2"/>
        <v>899</v>
      </c>
    </row>
    <row r="120" spans="1:5" s="8" customFormat="1" ht="21.75" customHeight="1" hidden="1">
      <c r="A120" s="137" t="s">
        <v>200</v>
      </c>
      <c r="B120" s="180" t="s">
        <v>201</v>
      </c>
      <c r="C120" s="51">
        <f>C121</f>
        <v>0</v>
      </c>
      <c r="D120" s="51">
        <f>D121</f>
        <v>0</v>
      </c>
      <c r="E120" s="51">
        <f>E121</f>
        <v>0</v>
      </c>
    </row>
    <row r="121" spans="1:5" s="8" customFormat="1" ht="12.75" hidden="1">
      <c r="A121" s="95" t="s">
        <v>202</v>
      </c>
      <c r="B121" s="181" t="s">
        <v>203</v>
      </c>
      <c r="C121" s="60">
        <v>0</v>
      </c>
      <c r="D121" s="60"/>
      <c r="E121" s="60">
        <f t="shared" si="2"/>
        <v>0</v>
      </c>
    </row>
    <row r="122" spans="1:5" s="8" customFormat="1" ht="26.25" customHeight="1" hidden="1">
      <c r="A122" s="95" t="s">
        <v>204</v>
      </c>
      <c r="B122" s="182" t="s">
        <v>205</v>
      </c>
      <c r="C122" s="84">
        <f>C123</f>
        <v>18.8</v>
      </c>
      <c r="D122" s="84">
        <f>D123</f>
        <v>0</v>
      </c>
      <c r="E122" s="84">
        <f>E123</f>
        <v>18.8</v>
      </c>
    </row>
    <row r="123" spans="1:5" s="8" customFormat="1" ht="21.75" customHeight="1" hidden="1">
      <c r="A123" s="92" t="s">
        <v>206</v>
      </c>
      <c r="B123" s="183" t="s">
        <v>207</v>
      </c>
      <c r="C123" s="59">
        <v>18.8</v>
      </c>
      <c r="D123" s="59"/>
      <c r="E123" s="59">
        <f t="shared" si="2"/>
        <v>18.8</v>
      </c>
    </row>
    <row r="124" spans="1:5" s="8" customFormat="1" ht="33.75" hidden="1">
      <c r="A124" s="95" t="s">
        <v>208</v>
      </c>
      <c r="B124" s="182" t="s">
        <v>209</v>
      </c>
      <c r="C124" s="60">
        <v>12.3</v>
      </c>
      <c r="D124" s="60"/>
      <c r="E124" s="60">
        <f t="shared" si="2"/>
        <v>12.3</v>
      </c>
    </row>
    <row r="125" spans="1:5" s="8" customFormat="1" ht="21.75" customHeight="1" hidden="1">
      <c r="A125" s="95" t="s">
        <v>210</v>
      </c>
      <c r="B125" s="182" t="s">
        <v>211</v>
      </c>
      <c r="C125" s="84">
        <f>C126</f>
        <v>1990</v>
      </c>
      <c r="D125" s="84">
        <f>D126</f>
        <v>0</v>
      </c>
      <c r="E125" s="84">
        <f>E126</f>
        <v>1990</v>
      </c>
    </row>
    <row r="126" spans="1:6" s="8" customFormat="1" ht="21.75" customHeight="1" hidden="1">
      <c r="A126" s="137" t="s">
        <v>212</v>
      </c>
      <c r="B126" s="50" t="s">
        <v>213</v>
      </c>
      <c r="C126" s="171">
        <v>1990</v>
      </c>
      <c r="D126" s="171"/>
      <c r="E126" s="171">
        <f>C126+D126</f>
        <v>1990</v>
      </c>
      <c r="F126" s="184"/>
    </row>
    <row r="127" spans="1:6" s="8" customFormat="1" ht="21.75" customHeight="1" hidden="1">
      <c r="A127" s="13" t="s">
        <v>214</v>
      </c>
      <c r="B127" s="185" t="s">
        <v>215</v>
      </c>
      <c r="C127" s="15">
        <f>C129</f>
        <v>456.7</v>
      </c>
      <c r="D127" s="15">
        <f>D129</f>
        <v>0</v>
      </c>
      <c r="E127" s="15">
        <f>E129</f>
        <v>456.7</v>
      </c>
      <c r="F127" s="184"/>
    </row>
    <row r="128" spans="1:6" s="8" customFormat="1" ht="13.5" customHeight="1" hidden="1">
      <c r="A128" s="20"/>
      <c r="B128" s="17" t="s">
        <v>19</v>
      </c>
      <c r="C128" s="18">
        <f>C127/C112</f>
        <v>0.7611666666666667</v>
      </c>
      <c r="D128" s="18"/>
      <c r="E128" s="18">
        <f>E127/E112</f>
        <v>0.7611666666666667</v>
      </c>
      <c r="F128" s="184"/>
    </row>
    <row r="129" spans="1:6" s="8" customFormat="1" ht="18" customHeight="1" hidden="1">
      <c r="A129" s="145" t="s">
        <v>216</v>
      </c>
      <c r="B129" s="65" t="s">
        <v>217</v>
      </c>
      <c r="C129" s="66">
        <f>C130</f>
        <v>456.7</v>
      </c>
      <c r="D129" s="66">
        <f>D130</f>
        <v>0</v>
      </c>
      <c r="E129" s="66">
        <f>E130</f>
        <v>456.7</v>
      </c>
      <c r="F129" s="184"/>
    </row>
    <row r="130" spans="1:6" s="8" customFormat="1" ht="21.75" customHeight="1" hidden="1">
      <c r="A130" s="186" t="s">
        <v>218</v>
      </c>
      <c r="B130" s="77" t="s">
        <v>219</v>
      </c>
      <c r="C130" s="59">
        <v>456.7</v>
      </c>
      <c r="D130" s="59"/>
      <c r="E130" s="59">
        <f>C130+D130</f>
        <v>456.7</v>
      </c>
      <c r="F130" s="184"/>
    </row>
    <row r="131" spans="1:5" s="8" customFormat="1" ht="21.75" customHeight="1">
      <c r="A131" s="103" t="s">
        <v>220</v>
      </c>
      <c r="B131" s="103"/>
      <c r="C131" s="15">
        <f>C59+C74+C81+C86+C101+C105+C127</f>
        <v>51463.299999999996</v>
      </c>
      <c r="D131" s="15">
        <f>D59+D74+D81+D86+D101+D105+D127</f>
        <v>3776.4</v>
      </c>
      <c r="E131" s="15">
        <f>E59+E74+E81+E86+E101+E105+E127</f>
        <v>55239.69999999999</v>
      </c>
    </row>
    <row r="132" spans="1:5" s="8" customFormat="1" ht="9.75" customHeight="1">
      <c r="A132" s="105"/>
      <c r="B132" s="106" t="s">
        <v>91</v>
      </c>
      <c r="C132" s="111">
        <f>C131/C193</f>
        <v>0.09602424298061334</v>
      </c>
      <c r="D132" s="111"/>
      <c r="E132" s="111">
        <f>E131/E193</f>
        <v>0.10054867035310722</v>
      </c>
    </row>
    <row r="133" spans="1:5" s="8" customFormat="1" ht="9.75" customHeight="1">
      <c r="A133" s="105"/>
      <c r="B133" s="106" t="s">
        <v>92</v>
      </c>
      <c r="C133" s="111">
        <f>C131/C12</f>
        <v>0.19629482003329854</v>
      </c>
      <c r="D133" s="111"/>
      <c r="E133" s="111">
        <f>E131/E12</f>
        <v>0.20555859661213474</v>
      </c>
    </row>
    <row r="134" spans="1:5" s="8" customFormat="1" ht="24" customHeight="1">
      <c r="A134" s="187"/>
      <c r="B134" s="188"/>
      <c r="C134" s="189"/>
      <c r="D134" s="190" t="s">
        <v>221</v>
      </c>
      <c r="E134" s="189"/>
    </row>
    <row r="135" s="191" customFormat="1" ht="91.5" customHeight="1"/>
    <row r="136" spans="1:5" s="191" customFormat="1" ht="24.75" customHeight="1">
      <c r="A136" s="192" t="s">
        <v>222</v>
      </c>
      <c r="B136" s="193" t="s">
        <v>223</v>
      </c>
      <c r="C136" s="194">
        <f>C138</f>
        <v>273767.2</v>
      </c>
      <c r="D136" s="194">
        <f>D138</f>
        <v>6885.8</v>
      </c>
      <c r="E136" s="194">
        <f>E138</f>
        <v>280653</v>
      </c>
    </row>
    <row r="137" spans="1:5" s="191" customFormat="1" ht="14.25" customHeight="1">
      <c r="A137" s="195"/>
      <c r="B137" s="196" t="s">
        <v>224</v>
      </c>
      <c r="C137" s="197">
        <f>C136/C193*100</f>
        <v>51.081621530143174</v>
      </c>
      <c r="D137" s="197">
        <f>D136/D193*100</f>
        <v>51.22600803451868</v>
      </c>
      <c r="E137" s="197">
        <f>E136/E193*100</f>
        <v>51.085154301364064</v>
      </c>
    </row>
    <row r="138" spans="1:5" s="191" customFormat="1" ht="24" customHeight="1">
      <c r="A138" s="198" t="s">
        <v>225</v>
      </c>
      <c r="B138" s="199" t="s">
        <v>226</v>
      </c>
      <c r="C138" s="200">
        <f>C139+C143+C159+C183</f>
        <v>273767.2</v>
      </c>
      <c r="D138" s="200">
        <f>D139+D143+D159+D183</f>
        <v>6885.8</v>
      </c>
      <c r="E138" s="200">
        <f>E139+E143+E159+E183</f>
        <v>280653</v>
      </c>
    </row>
    <row r="139" spans="1:5" s="191" customFormat="1" ht="20.25" customHeight="1">
      <c r="A139" s="201" t="s">
        <v>227</v>
      </c>
      <c r="B139" s="202" t="s">
        <v>228</v>
      </c>
      <c r="C139" s="203">
        <f>C140+C141+C142</f>
        <v>18823</v>
      </c>
      <c r="D139" s="203">
        <f>D140+D141+D142</f>
        <v>1250</v>
      </c>
      <c r="E139" s="203">
        <f>E140+E141+E142</f>
        <v>20073</v>
      </c>
    </row>
    <row r="140" spans="1:5" s="191" customFormat="1" ht="18.75" customHeight="1">
      <c r="A140" s="20" t="s">
        <v>229</v>
      </c>
      <c r="B140" s="204" t="s">
        <v>230</v>
      </c>
      <c r="C140" s="205">
        <v>17223</v>
      </c>
      <c r="D140" s="205"/>
      <c r="E140" s="205">
        <f>C140+D140</f>
        <v>17223</v>
      </c>
    </row>
    <row r="141" spans="1:5" s="191" customFormat="1" ht="21.75" customHeight="1">
      <c r="A141" s="20" t="s">
        <v>231</v>
      </c>
      <c r="B141" s="204" t="s">
        <v>232</v>
      </c>
      <c r="C141" s="205">
        <v>1600</v>
      </c>
      <c r="D141" s="205"/>
      <c r="E141" s="205">
        <f>C141+D141</f>
        <v>1600</v>
      </c>
    </row>
    <row r="142" spans="1:5" s="191" customFormat="1" ht="21.75" customHeight="1">
      <c r="A142" s="20" t="s">
        <v>233</v>
      </c>
      <c r="B142" s="204" t="s">
        <v>234</v>
      </c>
      <c r="C142" s="205">
        <v>0</v>
      </c>
      <c r="D142" s="205">
        <v>1250</v>
      </c>
      <c r="E142" s="205">
        <f>C142+D142</f>
        <v>1250</v>
      </c>
    </row>
    <row r="143" spans="1:5" s="191" customFormat="1" ht="18.75" customHeight="1">
      <c r="A143" s="201" t="s">
        <v>227</v>
      </c>
      <c r="B143" s="202" t="s">
        <v>235</v>
      </c>
      <c r="C143" s="203">
        <f>C144+C147+C148+C149+C150+C151+C154</f>
        <v>104661.5</v>
      </c>
      <c r="D143" s="203">
        <f>D144+D147+D148+D149+D150+D151+D154</f>
        <v>6110</v>
      </c>
      <c r="E143" s="203">
        <f>E144+E147+E148+E149+E150+E151+E154</f>
        <v>110771.5</v>
      </c>
    </row>
    <row r="144" spans="1:5" s="191" customFormat="1" ht="15.75" customHeight="1">
      <c r="A144" s="20" t="s">
        <v>236</v>
      </c>
      <c r="B144" s="206" t="s">
        <v>237</v>
      </c>
      <c r="C144" s="207">
        <f>C145+C146</f>
        <v>5171.5</v>
      </c>
      <c r="D144" s="207">
        <f>D145+D146</f>
        <v>6460.6</v>
      </c>
      <c r="E144" s="207">
        <f>E145+E146</f>
        <v>11632.1</v>
      </c>
    </row>
    <row r="145" spans="1:5" s="191" customFormat="1" ht="12.75" customHeight="1">
      <c r="A145" s="208" t="s">
        <v>238</v>
      </c>
      <c r="B145" s="209" t="s">
        <v>239</v>
      </c>
      <c r="C145" s="210">
        <v>1877.9</v>
      </c>
      <c r="D145" s="210">
        <v>2720.3</v>
      </c>
      <c r="E145" s="210">
        <f aca="true" t="shared" si="3" ref="E145:E150">C145+D145</f>
        <v>4598.200000000001</v>
      </c>
    </row>
    <row r="146" spans="1:5" s="191" customFormat="1" ht="12" customHeight="1">
      <c r="A146" s="208"/>
      <c r="B146" s="211" t="s">
        <v>240</v>
      </c>
      <c r="C146" s="212">
        <v>3293.6</v>
      </c>
      <c r="D146" s="212">
        <v>3740.3</v>
      </c>
      <c r="E146" s="212">
        <f t="shared" si="3"/>
        <v>7033.9</v>
      </c>
    </row>
    <row r="147" spans="1:5" s="191" customFormat="1" ht="21" customHeight="1" hidden="1">
      <c r="A147" s="20" t="s">
        <v>241</v>
      </c>
      <c r="B147" s="206" t="s">
        <v>242</v>
      </c>
      <c r="C147" s="205">
        <v>53100</v>
      </c>
      <c r="D147" s="205"/>
      <c r="E147" s="205">
        <f t="shared" si="3"/>
        <v>53100</v>
      </c>
    </row>
    <row r="148" spans="1:5" s="191" customFormat="1" ht="21.75" customHeight="1" hidden="1">
      <c r="A148" s="20" t="s">
        <v>243</v>
      </c>
      <c r="B148" s="206" t="s">
        <v>244</v>
      </c>
      <c r="C148" s="205">
        <v>10000</v>
      </c>
      <c r="D148" s="205"/>
      <c r="E148" s="205">
        <f t="shared" si="3"/>
        <v>10000</v>
      </c>
    </row>
    <row r="149" spans="1:5" s="191" customFormat="1" ht="21" customHeight="1" hidden="1">
      <c r="A149" s="20" t="s">
        <v>245</v>
      </c>
      <c r="B149" s="213" t="s">
        <v>246</v>
      </c>
      <c r="C149" s="205">
        <v>7458.2</v>
      </c>
      <c r="D149" s="205"/>
      <c r="E149" s="205">
        <f t="shared" si="3"/>
        <v>7458.2</v>
      </c>
    </row>
    <row r="150" spans="1:5" s="191" customFormat="1" ht="20.25" customHeight="1" hidden="1">
      <c r="A150" s="20" t="s">
        <v>247</v>
      </c>
      <c r="B150" s="213" t="s">
        <v>248</v>
      </c>
      <c r="C150" s="205">
        <v>1460.1</v>
      </c>
      <c r="D150" s="205"/>
      <c r="E150" s="205">
        <f t="shared" si="3"/>
        <v>1460.1</v>
      </c>
    </row>
    <row r="151" spans="1:5" s="191" customFormat="1" ht="19.5" customHeight="1">
      <c r="A151" s="20" t="s">
        <v>249</v>
      </c>
      <c r="B151" s="214" t="s">
        <v>250</v>
      </c>
      <c r="C151" s="207">
        <f>C152+C153</f>
        <v>7706.6</v>
      </c>
      <c r="D151" s="207">
        <f>D152+D153</f>
        <v>-350.6</v>
      </c>
      <c r="E151" s="207">
        <f>E152+E153</f>
        <v>7356</v>
      </c>
    </row>
    <row r="152" spans="1:5" s="191" customFormat="1" ht="13.5" customHeight="1">
      <c r="A152" s="208" t="s">
        <v>238</v>
      </c>
      <c r="B152" s="209" t="s">
        <v>251</v>
      </c>
      <c r="C152" s="210">
        <v>7019.8</v>
      </c>
      <c r="D152" s="210">
        <v>-350.6</v>
      </c>
      <c r="E152" s="210">
        <f>C152+D152</f>
        <v>6669.2</v>
      </c>
    </row>
    <row r="153" spans="1:5" s="191" customFormat="1" ht="12.75" customHeight="1">
      <c r="A153" s="208"/>
      <c r="B153" s="211" t="s">
        <v>252</v>
      </c>
      <c r="C153" s="212">
        <v>686.8</v>
      </c>
      <c r="D153" s="212"/>
      <c r="E153" s="212">
        <f>C153+D153</f>
        <v>686.8</v>
      </c>
    </row>
    <row r="154" spans="1:5" s="191" customFormat="1" ht="17.25" customHeight="1" hidden="1">
      <c r="A154" s="20" t="s">
        <v>253</v>
      </c>
      <c r="B154" s="215" t="s">
        <v>254</v>
      </c>
      <c r="C154" s="216">
        <f>C155+C156+C157+C158</f>
        <v>19765.1</v>
      </c>
      <c r="D154" s="216">
        <f>D155+D156+D157+D158</f>
        <v>0</v>
      </c>
      <c r="E154" s="216">
        <f>E155+E156+E157+E158</f>
        <v>19765.1</v>
      </c>
    </row>
    <row r="155" spans="1:5" s="191" customFormat="1" ht="12.75" customHeight="1" hidden="1">
      <c r="A155" s="34" t="s">
        <v>238</v>
      </c>
      <c r="B155" s="217" t="s">
        <v>255</v>
      </c>
      <c r="C155" s="210">
        <v>8775.6</v>
      </c>
      <c r="D155" s="210"/>
      <c r="E155" s="210">
        <f>C155+D155</f>
        <v>8775.6</v>
      </c>
    </row>
    <row r="156" spans="1:5" s="191" customFormat="1" ht="13.5" customHeight="1" hidden="1">
      <c r="A156" s="34"/>
      <c r="B156" s="218" t="s">
        <v>256</v>
      </c>
      <c r="C156" s="219">
        <v>295.4</v>
      </c>
      <c r="D156" s="219"/>
      <c r="E156" s="219">
        <f>C156+D156</f>
        <v>295.4</v>
      </c>
    </row>
    <row r="157" spans="1:5" s="191" customFormat="1" ht="24" customHeight="1" hidden="1">
      <c r="A157" s="34"/>
      <c r="B157" s="218" t="s">
        <v>257</v>
      </c>
      <c r="C157" s="219">
        <v>10000</v>
      </c>
      <c r="D157" s="219"/>
      <c r="E157" s="219">
        <f>C157+D157</f>
        <v>10000</v>
      </c>
    </row>
    <row r="158" spans="1:5" s="191" customFormat="1" ht="21" customHeight="1" hidden="1">
      <c r="A158" s="34"/>
      <c r="B158" s="218" t="s">
        <v>258</v>
      </c>
      <c r="C158" s="219">
        <v>694.1</v>
      </c>
      <c r="D158" s="219"/>
      <c r="E158" s="219">
        <f>C158+D158</f>
        <v>694.1</v>
      </c>
    </row>
    <row r="159" spans="1:5" s="191" customFormat="1" ht="19.5" customHeight="1" hidden="1">
      <c r="A159" s="88" t="s">
        <v>259</v>
      </c>
      <c r="B159" s="220" t="s">
        <v>260</v>
      </c>
      <c r="C159" s="203">
        <f>C160+C161+C162+C163+C164+C171+C172+C173+C174+C175+C176</f>
        <v>143146</v>
      </c>
      <c r="D159" s="203">
        <f>D160+D161+D162+D163+D164+D171+D172+D173+D174+D175+D176</f>
        <v>0</v>
      </c>
      <c r="E159" s="203">
        <f>E160+E161+E162+E163+E164+E171+E172+E173+E174+E175+E176</f>
        <v>143146</v>
      </c>
    </row>
    <row r="160" spans="1:5" s="191" customFormat="1" ht="17.25" customHeight="1" hidden="1">
      <c r="A160" s="20" t="s">
        <v>261</v>
      </c>
      <c r="B160" s="206" t="s">
        <v>262</v>
      </c>
      <c r="C160" s="205">
        <v>394</v>
      </c>
      <c r="D160" s="205"/>
      <c r="E160" s="205">
        <f>C160+D160</f>
        <v>394</v>
      </c>
    </row>
    <row r="161" spans="1:5" s="191" customFormat="1" ht="23.25" customHeight="1" hidden="1">
      <c r="A161" s="20" t="s">
        <v>263</v>
      </c>
      <c r="B161" s="206" t="s">
        <v>264</v>
      </c>
      <c r="C161" s="205">
        <v>104.8</v>
      </c>
      <c r="D161" s="205"/>
      <c r="E161" s="205">
        <f>C161+D161</f>
        <v>104.8</v>
      </c>
    </row>
    <row r="162" spans="1:5" s="191" customFormat="1" ht="21.75" customHeight="1" hidden="1">
      <c r="A162" s="20" t="s">
        <v>265</v>
      </c>
      <c r="B162" s="206" t="s">
        <v>266</v>
      </c>
      <c r="C162" s="205">
        <v>86.9</v>
      </c>
      <c r="D162" s="205"/>
      <c r="E162" s="205">
        <f>C162+D162</f>
        <v>86.9</v>
      </c>
    </row>
    <row r="163" spans="1:5" s="191" customFormat="1" ht="17.25" customHeight="1" hidden="1">
      <c r="A163" s="20" t="s">
        <v>267</v>
      </c>
      <c r="B163" s="206" t="s">
        <v>268</v>
      </c>
      <c r="C163" s="205">
        <v>2921.7</v>
      </c>
      <c r="D163" s="205"/>
      <c r="E163" s="205">
        <f>C163+D163</f>
        <v>2921.7</v>
      </c>
    </row>
    <row r="164" spans="1:5" s="191" customFormat="1" ht="14.25" customHeight="1" hidden="1">
      <c r="A164" s="20" t="s">
        <v>269</v>
      </c>
      <c r="B164" s="214" t="s">
        <v>270</v>
      </c>
      <c r="C164" s="207">
        <f>C165+C166+C167+C168+C169+C170</f>
        <v>2371.7000000000003</v>
      </c>
      <c r="D164" s="207">
        <f>D165+D166+D167+D168+D169+D170</f>
        <v>0</v>
      </c>
      <c r="E164" s="207">
        <f>E165+E166+E167+E168+E169+E170</f>
        <v>2371.7000000000003</v>
      </c>
    </row>
    <row r="165" spans="1:5" s="191" customFormat="1" ht="15.75" customHeight="1" hidden="1">
      <c r="A165" s="208" t="s">
        <v>238</v>
      </c>
      <c r="B165" s="217" t="s">
        <v>271</v>
      </c>
      <c r="C165" s="210">
        <v>213.3</v>
      </c>
      <c r="D165" s="210"/>
      <c r="E165" s="210">
        <f aca="true" t="shared" si="4" ref="E165:E175">C165+D165</f>
        <v>213.3</v>
      </c>
    </row>
    <row r="166" spans="1:5" s="191" customFormat="1" ht="15.75" customHeight="1" hidden="1">
      <c r="A166" s="208"/>
      <c r="B166" s="218" t="s">
        <v>272</v>
      </c>
      <c r="C166" s="219">
        <v>301.3</v>
      </c>
      <c r="D166" s="219"/>
      <c r="E166" s="219">
        <f t="shared" si="4"/>
        <v>301.3</v>
      </c>
    </row>
    <row r="167" spans="1:5" s="191" customFormat="1" ht="15.75" customHeight="1" hidden="1">
      <c r="A167" s="208"/>
      <c r="B167" s="218" t="s">
        <v>273</v>
      </c>
      <c r="C167" s="219">
        <v>213.3</v>
      </c>
      <c r="D167" s="219"/>
      <c r="E167" s="219">
        <f t="shared" si="4"/>
        <v>213.3</v>
      </c>
    </row>
    <row r="168" spans="1:5" s="191" customFormat="1" ht="15.75" customHeight="1" hidden="1">
      <c r="A168" s="208"/>
      <c r="B168" s="218" t="s">
        <v>274</v>
      </c>
      <c r="C168" s="219">
        <v>1159</v>
      </c>
      <c r="D168" s="219"/>
      <c r="E168" s="219">
        <f t="shared" si="4"/>
        <v>1159</v>
      </c>
    </row>
    <row r="169" spans="1:5" s="191" customFormat="1" ht="17.25" customHeight="1" hidden="1">
      <c r="A169" s="208"/>
      <c r="B169" s="218" t="s">
        <v>275</v>
      </c>
      <c r="C169" s="219">
        <v>384.8</v>
      </c>
      <c r="D169" s="219"/>
      <c r="E169" s="219">
        <f>C169+D169</f>
        <v>384.8</v>
      </c>
    </row>
    <row r="170" spans="1:5" s="191" customFormat="1" ht="29.25" customHeight="1" hidden="1">
      <c r="A170" s="208"/>
      <c r="B170" s="221" t="s">
        <v>276</v>
      </c>
      <c r="C170" s="212">
        <v>100</v>
      </c>
      <c r="D170" s="212"/>
      <c r="E170" s="212">
        <f t="shared" si="4"/>
        <v>100</v>
      </c>
    </row>
    <row r="171" spans="1:5" s="191" customFormat="1" ht="33" customHeight="1" hidden="1">
      <c r="A171" s="20" t="s">
        <v>277</v>
      </c>
      <c r="B171" s="206" t="s">
        <v>278</v>
      </c>
      <c r="C171" s="205">
        <v>2970</v>
      </c>
      <c r="D171" s="205"/>
      <c r="E171" s="205">
        <f t="shared" si="4"/>
        <v>2970</v>
      </c>
    </row>
    <row r="172" spans="1:5" s="191" customFormat="1" ht="22.5" customHeight="1" hidden="1">
      <c r="A172" s="20" t="s">
        <v>279</v>
      </c>
      <c r="B172" s="214" t="s">
        <v>280</v>
      </c>
      <c r="C172" s="205">
        <v>3733.9</v>
      </c>
      <c r="D172" s="205"/>
      <c r="E172" s="205">
        <f t="shared" si="4"/>
        <v>3733.9</v>
      </c>
    </row>
    <row r="173" spans="1:5" s="191" customFormat="1" ht="26.25" customHeight="1" hidden="1">
      <c r="A173" s="20" t="s">
        <v>281</v>
      </c>
      <c r="B173" s="206" t="s">
        <v>282</v>
      </c>
      <c r="C173" s="205">
        <v>3029.8</v>
      </c>
      <c r="D173" s="205"/>
      <c r="E173" s="205">
        <f t="shared" si="4"/>
        <v>3029.8</v>
      </c>
    </row>
    <row r="174" spans="1:5" s="191" customFormat="1" ht="30.75" customHeight="1" hidden="1">
      <c r="A174" s="20" t="s">
        <v>283</v>
      </c>
      <c r="B174" s="206" t="s">
        <v>284</v>
      </c>
      <c r="C174" s="205">
        <v>2732.4</v>
      </c>
      <c r="D174" s="205"/>
      <c r="E174" s="205">
        <f t="shared" si="4"/>
        <v>2732.4</v>
      </c>
    </row>
    <row r="175" spans="1:5" s="191" customFormat="1" ht="31.5" customHeight="1" hidden="1">
      <c r="A175" s="20" t="s">
        <v>285</v>
      </c>
      <c r="B175" s="206" t="s">
        <v>286</v>
      </c>
      <c r="C175" s="205">
        <v>0</v>
      </c>
      <c r="D175" s="205"/>
      <c r="E175" s="205">
        <f t="shared" si="4"/>
        <v>0</v>
      </c>
    </row>
    <row r="176" spans="1:5" s="191" customFormat="1" ht="18.75" customHeight="1" hidden="1">
      <c r="A176" s="222" t="s">
        <v>287</v>
      </c>
      <c r="B176" s="223" t="s">
        <v>288</v>
      </c>
      <c r="C176" s="224">
        <f>C177+C180+C181+C182</f>
        <v>124800.79999999999</v>
      </c>
      <c r="D176" s="224">
        <f>D177+D180+D181+D182</f>
        <v>0</v>
      </c>
      <c r="E176" s="224">
        <f>E177+E180+E181+E182</f>
        <v>124800.79999999999</v>
      </c>
    </row>
    <row r="177" spans="1:5" s="191" customFormat="1" ht="18" customHeight="1" hidden="1">
      <c r="A177" s="225" t="s">
        <v>238</v>
      </c>
      <c r="B177" s="214" t="s">
        <v>289</v>
      </c>
      <c r="C177" s="207">
        <f>C178+C179</f>
        <v>123791.4</v>
      </c>
      <c r="D177" s="207">
        <f>D178+D179</f>
        <v>0</v>
      </c>
      <c r="E177" s="207">
        <f>E178+E179</f>
        <v>123791.4</v>
      </c>
    </row>
    <row r="178" spans="1:5" s="191" customFormat="1" ht="15.75" customHeight="1" hidden="1">
      <c r="A178" s="225"/>
      <c r="B178" s="217" t="s">
        <v>290</v>
      </c>
      <c r="C178" s="210">
        <v>122200</v>
      </c>
      <c r="D178" s="210"/>
      <c r="E178" s="210">
        <f>C178+D178</f>
        <v>122200</v>
      </c>
    </row>
    <row r="179" spans="1:10" s="191" customFormat="1" ht="13.5" customHeight="1" hidden="1">
      <c r="A179" s="225"/>
      <c r="B179" s="221" t="s">
        <v>291</v>
      </c>
      <c r="C179" s="212">
        <v>1591.4</v>
      </c>
      <c r="D179" s="212"/>
      <c r="E179" s="212">
        <f>C179+D179</f>
        <v>1591.4</v>
      </c>
      <c r="H179" s="226"/>
      <c r="I179" s="226"/>
      <c r="J179" s="226"/>
    </row>
    <row r="180" spans="1:5" s="191" customFormat="1" ht="32.25" customHeight="1" hidden="1">
      <c r="A180" s="225"/>
      <c r="B180" s="214" t="s">
        <v>292</v>
      </c>
      <c r="C180" s="205">
        <v>491</v>
      </c>
      <c r="D180" s="205"/>
      <c r="E180" s="205">
        <f>C180+D180</f>
        <v>491</v>
      </c>
    </row>
    <row r="181" spans="1:5" s="191" customFormat="1" ht="32.25" customHeight="1" hidden="1">
      <c r="A181" s="225"/>
      <c r="B181" s="214" t="s">
        <v>293</v>
      </c>
      <c r="C181" s="205">
        <v>368.4</v>
      </c>
      <c r="D181" s="205"/>
      <c r="E181" s="205">
        <f>C181+D181</f>
        <v>368.4</v>
      </c>
    </row>
    <row r="182" spans="1:5" s="191" customFormat="1" ht="23.25" customHeight="1" hidden="1">
      <c r="A182" s="225"/>
      <c r="B182" s="214" t="s">
        <v>294</v>
      </c>
      <c r="C182" s="205">
        <v>150</v>
      </c>
      <c r="D182" s="205"/>
      <c r="E182" s="205">
        <f>C182+D182</f>
        <v>150</v>
      </c>
    </row>
    <row r="183" spans="1:5" s="191" customFormat="1" ht="18.75" customHeight="1">
      <c r="A183" s="88" t="s">
        <v>295</v>
      </c>
      <c r="B183" s="220" t="s">
        <v>296</v>
      </c>
      <c r="C183" s="203">
        <f>C184+C186</f>
        <v>7136.7</v>
      </c>
      <c r="D183" s="203">
        <f>D184+D186</f>
        <v>-474.20000000000005</v>
      </c>
      <c r="E183" s="203">
        <f>E184+E186</f>
        <v>6662.5</v>
      </c>
    </row>
    <row r="184" spans="1:5" s="191" customFormat="1" ht="23.25" customHeight="1" hidden="1">
      <c r="A184" s="227" t="s">
        <v>297</v>
      </c>
      <c r="B184" s="228" t="s">
        <v>298</v>
      </c>
      <c r="C184" s="229">
        <f>C185</f>
        <v>105.3</v>
      </c>
      <c r="D184" s="229">
        <f>D185</f>
        <v>0</v>
      </c>
      <c r="E184" s="229">
        <f>E185</f>
        <v>105.3</v>
      </c>
    </row>
    <row r="185" spans="1:5" s="191" customFormat="1" ht="32.25" customHeight="1" hidden="1">
      <c r="A185" s="20" t="s">
        <v>299</v>
      </c>
      <c r="B185" s="206" t="s">
        <v>300</v>
      </c>
      <c r="C185" s="205">
        <v>105.3</v>
      </c>
      <c r="D185" s="205"/>
      <c r="E185" s="205">
        <f>C185+D185</f>
        <v>105.3</v>
      </c>
    </row>
    <row r="186" spans="1:5" s="191" customFormat="1" ht="18.75" customHeight="1">
      <c r="A186" s="230" t="s">
        <v>301</v>
      </c>
      <c r="B186" s="231" t="s">
        <v>302</v>
      </c>
      <c r="C186" s="232">
        <f>C187</f>
        <v>7031.4</v>
      </c>
      <c r="D186" s="232">
        <f>D187</f>
        <v>-474.20000000000005</v>
      </c>
      <c r="E186" s="232">
        <f>E187</f>
        <v>6557.2</v>
      </c>
    </row>
    <row r="187" spans="1:5" s="191" customFormat="1" ht="21.75" customHeight="1">
      <c r="A187" s="20" t="s">
        <v>303</v>
      </c>
      <c r="B187" s="206" t="s">
        <v>304</v>
      </c>
      <c r="C187" s="207">
        <f>C188+C189+C190+C191+C192</f>
        <v>7031.4</v>
      </c>
      <c r="D187" s="207">
        <f>D188+D189+D190+D191+D192</f>
        <v>-474.20000000000005</v>
      </c>
      <c r="E187" s="207">
        <f>E188+E189+E190+E191+E192</f>
        <v>6557.2</v>
      </c>
    </row>
    <row r="188" spans="1:5" s="191" customFormat="1" ht="14.25" customHeight="1">
      <c r="A188" s="233" t="s">
        <v>238</v>
      </c>
      <c r="B188" s="217" t="s">
        <v>305</v>
      </c>
      <c r="C188" s="234">
        <v>1950</v>
      </c>
      <c r="D188" s="234">
        <v>99</v>
      </c>
      <c r="E188" s="234">
        <f>C188+D188</f>
        <v>2049</v>
      </c>
    </row>
    <row r="189" spans="1:5" s="191" customFormat="1" ht="22.5" customHeight="1" hidden="1">
      <c r="A189" s="233"/>
      <c r="B189" s="218" t="s">
        <v>306</v>
      </c>
      <c r="C189" s="219">
        <v>2603.4</v>
      </c>
      <c r="D189" s="219"/>
      <c r="E189" s="219">
        <f>C189+D189</f>
        <v>2603.4</v>
      </c>
    </row>
    <row r="190" spans="1:5" s="191" customFormat="1" ht="24.75" customHeight="1" hidden="1">
      <c r="A190" s="233"/>
      <c r="B190" s="218" t="s">
        <v>307</v>
      </c>
      <c r="C190" s="212">
        <v>40</v>
      </c>
      <c r="D190" s="212"/>
      <c r="E190" s="212">
        <f>C190+D190</f>
        <v>40</v>
      </c>
    </row>
    <row r="191" spans="1:5" s="191" customFormat="1" ht="21.75" customHeight="1">
      <c r="A191" s="233"/>
      <c r="B191" s="218" t="s">
        <v>308</v>
      </c>
      <c r="C191" s="219">
        <v>1234.3</v>
      </c>
      <c r="D191" s="219">
        <v>-271.1</v>
      </c>
      <c r="E191" s="219">
        <f>C191+D191</f>
        <v>963.1999999999999</v>
      </c>
    </row>
    <row r="192" spans="1:5" s="191" customFormat="1" ht="22.5" customHeight="1">
      <c r="A192" s="233"/>
      <c r="B192" s="218" t="s">
        <v>309</v>
      </c>
      <c r="C192" s="235">
        <v>1203.7</v>
      </c>
      <c r="D192" s="235">
        <v>-302.1</v>
      </c>
      <c r="E192" s="235">
        <f>C192+D192</f>
        <v>901.6</v>
      </c>
    </row>
    <row r="193" spans="1:5" s="191" customFormat="1" ht="22.5" customHeight="1">
      <c r="A193" s="236" t="s">
        <v>310</v>
      </c>
      <c r="B193" s="237" t="s">
        <v>311</v>
      </c>
      <c r="C193" s="238">
        <f>C12+C136</f>
        <v>535940.7</v>
      </c>
      <c r="D193" s="238">
        <f>D12+D136</f>
        <v>13442</v>
      </c>
      <c r="E193" s="238">
        <f>E12+E136</f>
        <v>549382.7</v>
      </c>
    </row>
    <row r="194" spans="1:5" s="191" customFormat="1" ht="15.75" customHeight="1">
      <c r="A194" s="239" t="s">
        <v>312</v>
      </c>
      <c r="B194" s="240" t="s">
        <v>313</v>
      </c>
      <c r="C194" s="241">
        <f>C193-C196</f>
        <v>280996.49999999994</v>
      </c>
      <c r="D194" s="241">
        <f>D193-D196</f>
        <v>7806.2</v>
      </c>
      <c r="E194" s="241">
        <f>C194+D194</f>
        <v>288802.69999999995</v>
      </c>
    </row>
    <row r="195" spans="1:5" s="191" customFormat="1" ht="13.5" customHeight="1">
      <c r="A195" s="239"/>
      <c r="B195" s="242" t="s">
        <v>314</v>
      </c>
      <c r="C195" s="243">
        <f>C194/C193</f>
        <v>0.52430520764704</v>
      </c>
      <c r="D195" s="243"/>
      <c r="E195" s="243">
        <f>E194/E193</f>
        <v>0.5256858288402602</v>
      </c>
    </row>
    <row r="196" spans="1:5" s="191" customFormat="1" ht="13.5" customHeight="1">
      <c r="A196" s="239"/>
      <c r="B196" s="244" t="s">
        <v>315</v>
      </c>
      <c r="C196" s="245">
        <f>C143+C159+C183</f>
        <v>254944.2</v>
      </c>
      <c r="D196" s="245">
        <f>D143+D159+D183</f>
        <v>5635.8</v>
      </c>
      <c r="E196" s="245">
        <f>E143+E159+E183</f>
        <v>260580</v>
      </c>
    </row>
    <row r="197" spans="1:5" s="191" customFormat="1" ht="15" customHeight="1">
      <c r="A197" s="239"/>
      <c r="B197" s="246" t="s">
        <v>314</v>
      </c>
      <c r="C197" s="247">
        <f>C196/C193</f>
        <v>0.47569479235296</v>
      </c>
      <c r="D197" s="247"/>
      <c r="E197" s="247">
        <f>E196/E193</f>
        <v>0.4743141711597399</v>
      </c>
    </row>
    <row r="198" spans="1:5" s="191" customFormat="1" ht="25.5" customHeight="1">
      <c r="A198" s="248"/>
      <c r="B198" s="249" t="s">
        <v>316</v>
      </c>
      <c r="C198" s="250">
        <f>C193-'Прил 4 (расх)  '!I286</f>
        <v>-3188</v>
      </c>
      <c r="D198" s="250">
        <f>D193-'Прил 4 (расх)  '!J286</f>
        <v>0</v>
      </c>
      <c r="E198" s="250">
        <f>E193-'Прил 4 (расх)  '!K286</f>
        <v>-3188</v>
      </c>
    </row>
    <row r="199" spans="1:5" s="191" customFormat="1" ht="20.25" customHeight="1">
      <c r="A199" s="251"/>
      <c r="B199" s="252"/>
      <c r="C199" s="253"/>
      <c r="D199" s="190" t="s">
        <v>317</v>
      </c>
      <c r="E199" s="253"/>
    </row>
    <row r="200" spans="1:5" s="191" customFormat="1" ht="12.75" customHeight="1">
      <c r="A200" s="254"/>
      <c r="B200" s="252"/>
      <c r="C200" s="253"/>
      <c r="D200" s="253"/>
      <c r="E200" s="253"/>
    </row>
    <row r="201" spans="1:5" s="191" customFormat="1" ht="21" customHeight="1" hidden="1">
      <c r="A201" s="255" t="s">
        <v>318</v>
      </c>
      <c r="B201" s="255"/>
      <c r="C201" s="15">
        <f>C202+C205+C210</f>
        <v>3188</v>
      </c>
      <c r="D201" s="15">
        <f>D202+D205+D210</f>
        <v>0</v>
      </c>
      <c r="E201" s="15">
        <f>E202+E205+E210</f>
        <v>3188</v>
      </c>
    </row>
    <row r="202" spans="1:5" s="191" customFormat="1" ht="24" customHeight="1" hidden="1">
      <c r="A202" s="256" t="s">
        <v>319</v>
      </c>
      <c r="B202" s="257" t="s">
        <v>320</v>
      </c>
      <c r="C202" s="258">
        <f>C203-C204</f>
        <v>-3000</v>
      </c>
      <c r="D202" s="258">
        <f>D203-D204</f>
        <v>0</v>
      </c>
      <c r="E202" s="258">
        <f>E203-E204</f>
        <v>-3000</v>
      </c>
    </row>
    <row r="203" spans="1:5" s="191" customFormat="1" ht="22.5" customHeight="1" hidden="1">
      <c r="A203" s="139" t="s">
        <v>321</v>
      </c>
      <c r="B203" s="259" t="s">
        <v>322</v>
      </c>
      <c r="C203" s="54">
        <v>0</v>
      </c>
      <c r="D203" s="54"/>
      <c r="E203" s="54">
        <f>C203+D203</f>
        <v>0</v>
      </c>
    </row>
    <row r="204" spans="1:5" s="191" customFormat="1" ht="22.5" customHeight="1" hidden="1">
      <c r="A204" s="92" t="s">
        <v>323</v>
      </c>
      <c r="B204" s="260" t="s">
        <v>324</v>
      </c>
      <c r="C204" s="59">
        <v>3000</v>
      </c>
      <c r="D204" s="59"/>
      <c r="E204" s="59">
        <f>C204+D204</f>
        <v>3000</v>
      </c>
    </row>
    <row r="205" spans="1:5" s="191" customFormat="1" ht="19.5" customHeight="1" hidden="1">
      <c r="A205" s="256" t="s">
        <v>325</v>
      </c>
      <c r="B205" s="261" t="s">
        <v>326</v>
      </c>
      <c r="C205" s="258">
        <f aca="true" t="shared" si="5" ref="C205:E206">C206</f>
        <v>6188</v>
      </c>
      <c r="D205" s="258">
        <f t="shared" si="5"/>
        <v>0</v>
      </c>
      <c r="E205" s="258">
        <f t="shared" si="5"/>
        <v>6188</v>
      </c>
    </row>
    <row r="206" spans="1:5" s="191" customFormat="1" ht="18.75" customHeight="1" hidden="1">
      <c r="A206" s="137" t="s">
        <v>327</v>
      </c>
      <c r="B206" s="138" t="s">
        <v>328</v>
      </c>
      <c r="C206" s="262">
        <f t="shared" si="5"/>
        <v>6188</v>
      </c>
      <c r="D206" s="262">
        <f t="shared" si="5"/>
        <v>0</v>
      </c>
      <c r="E206" s="262">
        <f t="shared" si="5"/>
        <v>6188</v>
      </c>
    </row>
    <row r="207" spans="1:5" s="191" customFormat="1" ht="17.25" customHeight="1" hidden="1">
      <c r="A207" s="137" t="s">
        <v>329</v>
      </c>
      <c r="B207" s="138" t="s">
        <v>330</v>
      </c>
      <c r="C207" s="262">
        <f>C208-C209</f>
        <v>6188</v>
      </c>
      <c r="D207" s="262">
        <f>D208-D209</f>
        <v>0</v>
      </c>
      <c r="E207" s="262">
        <f>E208-E209</f>
        <v>6188</v>
      </c>
    </row>
    <row r="208" spans="1:5" s="191" customFormat="1" ht="13.5" customHeight="1" hidden="1">
      <c r="A208" s="263"/>
      <c r="B208" s="264" t="s">
        <v>331</v>
      </c>
      <c r="C208" s="54">
        <v>6188</v>
      </c>
      <c r="D208" s="54"/>
      <c r="E208" s="54">
        <f>C208+D208</f>
        <v>6188</v>
      </c>
    </row>
    <row r="209" spans="1:5" s="191" customFormat="1" ht="12.75" customHeight="1" hidden="1">
      <c r="A209" s="263"/>
      <c r="B209" s="265" t="s">
        <v>332</v>
      </c>
      <c r="C209" s="59">
        <v>0</v>
      </c>
      <c r="D209" s="59"/>
      <c r="E209" s="59">
        <f>C209+D209</f>
        <v>0</v>
      </c>
    </row>
    <row r="210" spans="1:5" s="191" customFormat="1" ht="20.25" customHeight="1" hidden="1">
      <c r="A210" s="256" t="s">
        <v>333</v>
      </c>
      <c r="B210" s="261" t="s">
        <v>334</v>
      </c>
      <c r="C210" s="258">
        <f>C211</f>
        <v>0</v>
      </c>
      <c r="D210" s="258">
        <f>D211</f>
        <v>0</v>
      </c>
      <c r="E210" s="258">
        <f>E211</f>
        <v>0</v>
      </c>
    </row>
    <row r="211" spans="1:5" s="191" customFormat="1" ht="23.25" customHeight="1" hidden="1">
      <c r="A211" s="137" t="s">
        <v>335</v>
      </c>
      <c r="B211" s="138" t="s">
        <v>336</v>
      </c>
      <c r="C211" s="262">
        <v>0</v>
      </c>
      <c r="D211" s="171"/>
      <c r="E211" s="262">
        <f>C211+D211</f>
        <v>0</v>
      </c>
    </row>
  </sheetData>
  <sheetProtection selectLockedCells="1" selectUnlockedCells="1"/>
  <mergeCells count="25">
    <mergeCell ref="C1:E1"/>
    <mergeCell ref="B2:E2"/>
    <mergeCell ref="B3:E3"/>
    <mergeCell ref="B4:E4"/>
    <mergeCell ref="B5:E5"/>
    <mergeCell ref="A7:E7"/>
    <mergeCell ref="A8:E8"/>
    <mergeCell ref="B9:C9"/>
    <mergeCell ref="A10:A11"/>
    <mergeCell ref="B10:B11"/>
    <mergeCell ref="C10:E10"/>
    <mergeCell ref="A17:A19"/>
    <mergeCell ref="A55:B55"/>
    <mergeCell ref="A56:A57"/>
    <mergeCell ref="A131:B131"/>
    <mergeCell ref="A132:A133"/>
    <mergeCell ref="A145:A146"/>
    <mergeCell ref="A152:A153"/>
    <mergeCell ref="A155:A158"/>
    <mergeCell ref="A165:A170"/>
    <mergeCell ref="A177:A182"/>
    <mergeCell ref="A188:A192"/>
    <mergeCell ref="A194:A197"/>
    <mergeCell ref="A201:B201"/>
    <mergeCell ref="A208:A209"/>
  </mergeCells>
  <printOptions/>
  <pageMargins left="0.5902777777777778" right="0" top="0.19652777777777777" bottom="0.196527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R287"/>
  <sheetViews>
    <sheetView workbookViewId="0" topLeftCell="A1">
      <pane ySplit="65535" topLeftCell="A1" activePane="topLeft" state="split"/>
      <selection pane="topLeft" activeCell="D3" sqref="D3"/>
      <selection pane="bottomLeft" activeCell="A1" sqref="A1"/>
    </sheetView>
  </sheetViews>
  <sheetFormatPr defaultColWidth="9.00390625" defaultRowHeight="12.75"/>
  <cols>
    <col min="1" max="1" width="1.625" style="0" customWidth="1"/>
    <col min="2" max="2" width="7.375" style="0" customWidth="1"/>
    <col min="3" max="3" width="41.375" style="0" customWidth="1"/>
    <col min="4" max="4" width="3.25390625" style="0" customWidth="1"/>
    <col min="5" max="5" width="2.75390625" style="0" customWidth="1"/>
    <col min="6" max="6" width="2.875" style="0" customWidth="1"/>
    <col min="7" max="7" width="7.75390625" style="0" customWidth="1"/>
    <col min="8" max="8" width="3.375" style="0" customWidth="1"/>
    <col min="9" max="9" width="8.75390625" style="0" customWidth="1"/>
    <col min="10" max="10" width="8.25390625" style="0" customWidth="1"/>
    <col min="11" max="11" width="7.875" style="0" customWidth="1"/>
    <col min="12" max="12" width="8.125" style="0" customWidth="1"/>
    <col min="13" max="13" width="8.00390625" style="0" customWidth="1"/>
    <col min="14" max="14" width="8.125" style="0" customWidth="1"/>
    <col min="15" max="15" width="8.00390625" style="0" customWidth="1"/>
    <col min="16" max="16" width="7.875" style="0" customWidth="1"/>
    <col min="17" max="17" width="8.75390625" style="0" customWidth="1"/>
  </cols>
  <sheetData>
    <row r="1" spans="9:17" ht="11.25" customHeight="1">
      <c r="I1" s="1" t="s">
        <v>337</v>
      </c>
      <c r="J1" s="1"/>
      <c r="K1" s="1"/>
      <c r="L1" s="1"/>
      <c r="M1" s="1"/>
      <c r="N1" s="1"/>
      <c r="O1" s="1"/>
      <c r="P1" s="1"/>
      <c r="Q1" s="1"/>
    </row>
    <row r="2" spans="2:17" ht="11.25" customHeight="1">
      <c r="B2" s="266"/>
      <c r="D2" s="3" t="s">
        <v>1</v>
      </c>
      <c r="E2" s="3"/>
      <c r="F2" s="3"/>
      <c r="G2" s="3"/>
      <c r="H2" s="3"/>
      <c r="I2" s="3"/>
      <c r="J2" s="3"/>
      <c r="K2" s="3"/>
      <c r="L2" s="3"/>
      <c r="M2" s="3"/>
      <c r="N2" s="3"/>
      <c r="O2" s="3"/>
      <c r="P2" s="3"/>
      <c r="Q2" s="3"/>
    </row>
    <row r="3" spans="4:17" ht="12" customHeight="1">
      <c r="D3" s="1" t="s">
        <v>338</v>
      </c>
      <c r="E3" s="1"/>
      <c r="F3" s="1"/>
      <c r="G3" s="1"/>
      <c r="H3" s="1"/>
      <c r="I3" s="1"/>
      <c r="J3" s="1"/>
      <c r="K3" s="1"/>
      <c r="L3" s="1"/>
      <c r="M3" s="1"/>
      <c r="N3" s="1"/>
      <c r="O3" s="1"/>
      <c r="P3" s="1"/>
      <c r="Q3" s="1"/>
    </row>
    <row r="4" spans="4:17" ht="13.5" customHeight="1">
      <c r="D4" s="267" t="s">
        <v>339</v>
      </c>
      <c r="E4" s="267"/>
      <c r="F4" s="267"/>
      <c r="G4" s="267"/>
      <c r="H4" s="267"/>
      <c r="I4" s="267"/>
      <c r="J4" s="267"/>
      <c r="K4" s="267"/>
      <c r="L4" s="267"/>
      <c r="M4" s="267"/>
      <c r="N4" s="267"/>
      <c r="O4" s="267"/>
      <c r="P4" s="267"/>
      <c r="Q4" s="267"/>
    </row>
    <row r="5" spans="1:17" ht="12" customHeight="1">
      <c r="A5" s="268"/>
      <c r="B5" s="268"/>
      <c r="C5" s="268"/>
      <c r="D5" s="267" t="s">
        <v>4</v>
      </c>
      <c r="E5" s="267"/>
      <c r="F5" s="267"/>
      <c r="G5" s="267"/>
      <c r="H5" s="267"/>
      <c r="I5" s="267"/>
      <c r="J5" s="267"/>
      <c r="K5" s="267"/>
      <c r="L5" s="267"/>
      <c r="M5" s="267"/>
      <c r="N5" s="267"/>
      <c r="O5" s="267"/>
      <c r="P5" s="267"/>
      <c r="Q5" s="267"/>
    </row>
    <row r="6" spans="1:17" ht="4.5" customHeight="1">
      <c r="A6" s="268"/>
      <c r="B6" s="268"/>
      <c r="C6" s="268"/>
      <c r="D6" s="268"/>
      <c r="E6" s="268"/>
      <c r="F6" s="268"/>
      <c r="G6" s="268"/>
      <c r="H6" s="268"/>
      <c r="I6" s="268"/>
      <c r="J6" s="268"/>
      <c r="K6" s="268"/>
      <c r="L6" s="268"/>
      <c r="M6" s="268"/>
      <c r="N6" s="268"/>
      <c r="O6" s="268"/>
      <c r="P6" s="268"/>
      <c r="Q6" s="268"/>
    </row>
    <row r="7" spans="1:17" ht="12.75">
      <c r="A7" s="269" t="s">
        <v>340</v>
      </c>
      <c r="B7" s="269"/>
      <c r="C7" s="269"/>
      <c r="D7" s="269"/>
      <c r="E7" s="269"/>
      <c r="F7" s="269"/>
      <c r="G7" s="269"/>
      <c r="H7" s="269"/>
      <c r="I7" s="269"/>
      <c r="J7" s="269"/>
      <c r="K7" s="269"/>
      <c r="L7" s="269"/>
      <c r="M7" s="269"/>
      <c r="N7" s="269"/>
      <c r="O7" s="269"/>
      <c r="P7" s="269"/>
      <c r="Q7" s="269"/>
    </row>
    <row r="8" spans="1:17" ht="14.25" customHeight="1">
      <c r="A8" s="269" t="s">
        <v>341</v>
      </c>
      <c r="B8" s="269"/>
      <c r="C8" s="269"/>
      <c r="D8" s="269"/>
      <c r="E8" s="269"/>
      <c r="F8" s="269"/>
      <c r="G8" s="269"/>
      <c r="H8" s="269"/>
      <c r="I8" s="269"/>
      <c r="J8" s="269"/>
      <c r="K8" s="269"/>
      <c r="L8" s="269"/>
      <c r="M8" s="269"/>
      <c r="N8" s="269"/>
      <c r="O8" s="269"/>
      <c r="P8" s="269"/>
      <c r="Q8" s="269"/>
    </row>
    <row r="9" spans="2:17" s="8" customFormat="1" ht="10.5" customHeight="1">
      <c r="B9" s="191"/>
      <c r="C9" s="191"/>
      <c r="D9" s="191"/>
      <c r="E9" s="191"/>
      <c r="F9" s="191"/>
      <c r="G9" s="191"/>
      <c r="H9" s="191"/>
      <c r="O9" s="270" t="s">
        <v>7</v>
      </c>
      <c r="P9" s="270"/>
      <c r="Q9" s="270"/>
    </row>
    <row r="10" spans="1:17" s="8" customFormat="1" ht="21" customHeight="1">
      <c r="A10" s="271" t="s">
        <v>342</v>
      </c>
      <c r="B10" s="271"/>
      <c r="C10" s="271"/>
      <c r="D10" s="272" t="s">
        <v>343</v>
      </c>
      <c r="E10" s="272"/>
      <c r="F10" s="272"/>
      <c r="G10" s="272"/>
      <c r="H10" s="272"/>
      <c r="I10" s="273" t="s">
        <v>344</v>
      </c>
      <c r="J10" s="273"/>
      <c r="K10" s="273"/>
      <c r="L10" s="274" t="s">
        <v>238</v>
      </c>
      <c r="M10" s="274"/>
      <c r="N10" s="274"/>
      <c r="O10" s="274"/>
      <c r="P10" s="274"/>
      <c r="Q10" s="274"/>
    </row>
    <row r="11" spans="1:17" s="8" customFormat="1" ht="9" customHeight="1">
      <c r="A11" s="271"/>
      <c r="B11" s="271"/>
      <c r="C11" s="271"/>
      <c r="D11" s="275" t="s">
        <v>345</v>
      </c>
      <c r="E11" s="275" t="s">
        <v>346</v>
      </c>
      <c r="F11" s="275" t="s">
        <v>347</v>
      </c>
      <c r="G11" s="275" t="s">
        <v>348</v>
      </c>
      <c r="H11" s="276" t="s">
        <v>349</v>
      </c>
      <c r="I11" s="273"/>
      <c r="J11" s="273"/>
      <c r="K11" s="273"/>
      <c r="L11" s="277" t="s">
        <v>350</v>
      </c>
      <c r="M11" s="277"/>
      <c r="N11" s="277"/>
      <c r="O11" s="48" t="s">
        <v>351</v>
      </c>
      <c r="P11" s="48"/>
      <c r="Q11" s="48"/>
    </row>
    <row r="12" spans="1:17" s="8" customFormat="1" ht="6.75" customHeight="1">
      <c r="A12" s="271"/>
      <c r="B12" s="271"/>
      <c r="C12" s="271"/>
      <c r="D12" s="275"/>
      <c r="E12" s="275"/>
      <c r="F12" s="275"/>
      <c r="G12" s="275"/>
      <c r="H12" s="276"/>
      <c r="I12" s="273"/>
      <c r="J12" s="273"/>
      <c r="K12" s="273"/>
      <c r="L12" s="277"/>
      <c r="M12" s="277"/>
      <c r="N12" s="277"/>
      <c r="O12" s="48"/>
      <c r="P12" s="48"/>
      <c r="Q12" s="48"/>
    </row>
    <row r="13" spans="1:17" s="8" customFormat="1" ht="37.5" customHeight="1">
      <c r="A13" s="271"/>
      <c r="B13" s="271"/>
      <c r="C13" s="271"/>
      <c r="D13" s="275"/>
      <c r="E13" s="275"/>
      <c r="F13" s="275"/>
      <c r="G13" s="275"/>
      <c r="H13" s="276"/>
      <c r="I13" s="12" t="s">
        <v>11</v>
      </c>
      <c r="J13" s="12" t="s">
        <v>12</v>
      </c>
      <c r="K13" s="12" t="s">
        <v>13</v>
      </c>
      <c r="L13" s="278" t="s">
        <v>11</v>
      </c>
      <c r="M13" s="279" t="s">
        <v>12</v>
      </c>
      <c r="N13" s="280" t="s">
        <v>13</v>
      </c>
      <c r="O13" s="281" t="s">
        <v>11</v>
      </c>
      <c r="P13" s="279" t="s">
        <v>12</v>
      </c>
      <c r="Q13" s="280" t="s">
        <v>13</v>
      </c>
    </row>
    <row r="14" spans="1:17" s="8" customFormat="1" ht="20.25" customHeight="1">
      <c r="A14" s="282" t="s">
        <v>352</v>
      </c>
      <c r="B14" s="282"/>
      <c r="C14" s="282"/>
      <c r="D14" s="283" t="s">
        <v>353</v>
      </c>
      <c r="E14" s="284" t="s">
        <v>354</v>
      </c>
      <c r="F14" s="285" t="s">
        <v>355</v>
      </c>
      <c r="G14" s="286" t="s">
        <v>356</v>
      </c>
      <c r="H14" s="287" t="s">
        <v>357</v>
      </c>
      <c r="I14" s="288">
        <f aca="true" t="shared" si="0" ref="I14:Q14">I16+I17+I21+I22+I23+I26+I29+I30</f>
        <v>40734.5</v>
      </c>
      <c r="J14" s="288">
        <f t="shared" si="0"/>
        <v>2878.4</v>
      </c>
      <c r="K14" s="288">
        <f t="shared" si="0"/>
        <v>43612.9</v>
      </c>
      <c r="L14" s="289">
        <f t="shared" si="0"/>
        <v>39507.8</v>
      </c>
      <c r="M14" s="290">
        <f t="shared" si="0"/>
        <v>2878.4</v>
      </c>
      <c r="N14" s="291">
        <f t="shared" si="0"/>
        <v>42386.2</v>
      </c>
      <c r="O14" s="292">
        <f t="shared" si="0"/>
        <v>1226.7</v>
      </c>
      <c r="P14" s="290">
        <f t="shared" si="0"/>
        <v>0</v>
      </c>
      <c r="Q14" s="291">
        <f t="shared" si="0"/>
        <v>1226.7</v>
      </c>
    </row>
    <row r="15" spans="1:17" s="8" customFormat="1" ht="11.25" customHeight="1">
      <c r="A15" s="293" t="s">
        <v>358</v>
      </c>
      <c r="B15" s="293"/>
      <c r="C15" s="293"/>
      <c r="D15" s="294"/>
      <c r="E15" s="284"/>
      <c r="F15" s="285"/>
      <c r="G15" s="286"/>
      <c r="H15" s="287"/>
      <c r="I15" s="295">
        <f>I14/I286</f>
        <v>0.07555617053961328</v>
      </c>
      <c r="J15" s="295"/>
      <c r="K15" s="295">
        <f>K14/K286</f>
        <v>0.0789272757314132</v>
      </c>
      <c r="L15" s="296">
        <f>L14/L286</f>
        <v>0.139021656705415</v>
      </c>
      <c r="M15" s="297"/>
      <c r="N15" s="298">
        <f>N14/N286</f>
        <v>0.1451628425151897</v>
      </c>
      <c r="O15" s="299">
        <f>O14/O286</f>
        <v>0.004811641135589672</v>
      </c>
      <c r="P15" s="297"/>
      <c r="Q15" s="298">
        <f>Q14/Q286</f>
        <v>0.0047075754087036615</v>
      </c>
    </row>
    <row r="16" spans="1:17" s="8" customFormat="1" ht="15" customHeight="1" hidden="1">
      <c r="A16" s="300" t="s">
        <v>359</v>
      </c>
      <c r="B16" s="300"/>
      <c r="C16" s="300"/>
      <c r="D16" s="301" t="s">
        <v>353</v>
      </c>
      <c r="E16" s="302" t="s">
        <v>354</v>
      </c>
      <c r="F16" s="303" t="s">
        <v>360</v>
      </c>
      <c r="G16" s="304" t="s">
        <v>361</v>
      </c>
      <c r="H16" s="305" t="s">
        <v>362</v>
      </c>
      <c r="I16" s="306">
        <f>L16+O16</f>
        <v>1351</v>
      </c>
      <c r="J16" s="307">
        <f>M16+P16</f>
        <v>0</v>
      </c>
      <c r="K16" s="306">
        <f>N16+Q16</f>
        <v>1351</v>
      </c>
      <c r="L16" s="308">
        <v>1351</v>
      </c>
      <c r="M16" s="309"/>
      <c r="N16" s="310">
        <f>L16+M16</f>
        <v>1351</v>
      </c>
      <c r="O16" s="311"/>
      <c r="P16" s="309"/>
      <c r="Q16" s="310">
        <f>O16+P16</f>
        <v>0</v>
      </c>
    </row>
    <row r="17" spans="1:17" s="8" customFormat="1" ht="16.5" customHeight="1">
      <c r="A17" s="312" t="s">
        <v>363</v>
      </c>
      <c r="B17" s="312"/>
      <c r="C17" s="312"/>
      <c r="D17" s="301" t="s">
        <v>353</v>
      </c>
      <c r="E17" s="313" t="s">
        <v>354</v>
      </c>
      <c r="F17" s="314" t="s">
        <v>364</v>
      </c>
      <c r="G17" s="315" t="s">
        <v>356</v>
      </c>
      <c r="H17" s="316" t="s">
        <v>357</v>
      </c>
      <c r="I17" s="317">
        <f aca="true" t="shared" si="1" ref="I17:Q17">I18+I19+I20</f>
        <v>4337.9</v>
      </c>
      <c r="J17" s="318">
        <f t="shared" si="1"/>
        <v>119.4</v>
      </c>
      <c r="K17" s="317">
        <f t="shared" si="1"/>
        <v>4457.3</v>
      </c>
      <c r="L17" s="319">
        <f t="shared" si="1"/>
        <v>4337.9</v>
      </c>
      <c r="M17" s="320">
        <f t="shared" si="1"/>
        <v>119.4</v>
      </c>
      <c r="N17" s="321">
        <f t="shared" si="1"/>
        <v>4457.3</v>
      </c>
      <c r="O17" s="322">
        <f t="shared" si="1"/>
        <v>0</v>
      </c>
      <c r="P17" s="320">
        <f t="shared" si="1"/>
        <v>0</v>
      </c>
      <c r="Q17" s="321">
        <f t="shared" si="1"/>
        <v>0</v>
      </c>
    </row>
    <row r="18" spans="1:17" s="8" customFormat="1" ht="12.75" customHeight="1" hidden="1">
      <c r="A18" s="323" t="s">
        <v>365</v>
      </c>
      <c r="B18" s="324" t="s">
        <v>366</v>
      </c>
      <c r="C18" s="324"/>
      <c r="D18" s="325" t="s">
        <v>353</v>
      </c>
      <c r="E18" s="313" t="s">
        <v>354</v>
      </c>
      <c r="F18" s="314" t="s">
        <v>364</v>
      </c>
      <c r="G18" s="326" t="s">
        <v>367</v>
      </c>
      <c r="H18" s="327" t="s">
        <v>362</v>
      </c>
      <c r="I18" s="328">
        <f aca="true" t="shared" si="2" ref="I18:K21">L18+O18</f>
        <v>1877</v>
      </c>
      <c r="J18" s="329">
        <f t="shared" si="2"/>
        <v>0</v>
      </c>
      <c r="K18" s="328">
        <f t="shared" si="2"/>
        <v>1877</v>
      </c>
      <c r="L18" s="330">
        <v>1877</v>
      </c>
      <c r="M18" s="331"/>
      <c r="N18" s="332">
        <f>L18+M18</f>
        <v>1877</v>
      </c>
      <c r="O18" s="333"/>
      <c r="P18" s="331"/>
      <c r="Q18" s="332">
        <f>O18+P18</f>
        <v>0</v>
      </c>
    </row>
    <row r="19" spans="1:17" s="8" customFormat="1" ht="12.75" customHeight="1" hidden="1">
      <c r="A19" s="323"/>
      <c r="B19" s="334" t="s">
        <v>368</v>
      </c>
      <c r="C19" s="334"/>
      <c r="D19" s="325"/>
      <c r="E19" s="313"/>
      <c r="F19" s="314"/>
      <c r="G19" s="335" t="s">
        <v>369</v>
      </c>
      <c r="H19" s="336" t="s">
        <v>362</v>
      </c>
      <c r="I19" s="337">
        <f t="shared" si="2"/>
        <v>970</v>
      </c>
      <c r="J19" s="338">
        <f t="shared" si="2"/>
        <v>0</v>
      </c>
      <c r="K19" s="337">
        <f t="shared" si="2"/>
        <v>970</v>
      </c>
      <c r="L19" s="339">
        <v>970</v>
      </c>
      <c r="M19" s="340"/>
      <c r="N19" s="341">
        <f>L19+M19</f>
        <v>970</v>
      </c>
      <c r="O19" s="342"/>
      <c r="P19" s="340"/>
      <c r="Q19" s="341">
        <f>O19+P19</f>
        <v>0</v>
      </c>
    </row>
    <row r="20" spans="1:17" s="8" customFormat="1" ht="20.25" customHeight="1">
      <c r="A20" s="323"/>
      <c r="B20" s="343" t="s">
        <v>370</v>
      </c>
      <c r="C20" s="343"/>
      <c r="D20" s="325"/>
      <c r="E20" s="313"/>
      <c r="F20" s="314"/>
      <c r="G20" s="344" t="s">
        <v>371</v>
      </c>
      <c r="H20" s="345" t="s">
        <v>362</v>
      </c>
      <c r="I20" s="346">
        <f t="shared" si="2"/>
        <v>1490.9</v>
      </c>
      <c r="J20" s="347">
        <f t="shared" si="2"/>
        <v>119.4</v>
      </c>
      <c r="K20" s="346">
        <f t="shared" si="2"/>
        <v>1610.3000000000002</v>
      </c>
      <c r="L20" s="348">
        <v>1490.9</v>
      </c>
      <c r="M20" s="349">
        <v>119.4</v>
      </c>
      <c r="N20" s="350">
        <f>L20+M20</f>
        <v>1610.3000000000002</v>
      </c>
      <c r="O20" s="351"/>
      <c r="P20" s="349"/>
      <c r="Q20" s="350">
        <f>O20+P20</f>
        <v>0</v>
      </c>
    </row>
    <row r="21" spans="1:17" s="8" customFormat="1" ht="18.75" customHeight="1">
      <c r="A21" s="312" t="s">
        <v>372</v>
      </c>
      <c r="B21" s="312"/>
      <c r="C21" s="312"/>
      <c r="D21" s="301" t="s">
        <v>353</v>
      </c>
      <c r="E21" s="313" t="s">
        <v>354</v>
      </c>
      <c r="F21" s="314" t="s">
        <v>373</v>
      </c>
      <c r="G21" s="315" t="s">
        <v>367</v>
      </c>
      <c r="H21" s="316" t="s">
        <v>362</v>
      </c>
      <c r="I21" s="352">
        <f t="shared" si="2"/>
        <v>20287</v>
      </c>
      <c r="J21" s="353">
        <f t="shared" si="2"/>
        <v>360</v>
      </c>
      <c r="K21" s="352">
        <f t="shared" si="2"/>
        <v>20647</v>
      </c>
      <c r="L21" s="354">
        <v>20287</v>
      </c>
      <c r="M21" s="355">
        <v>360</v>
      </c>
      <c r="N21" s="356">
        <f>L21+M21</f>
        <v>20647</v>
      </c>
      <c r="O21" s="357"/>
      <c r="P21" s="355"/>
      <c r="Q21" s="356">
        <f>O21+P21</f>
        <v>0</v>
      </c>
    </row>
    <row r="22" spans="1:17" s="8" customFormat="1" ht="21" customHeight="1" hidden="1">
      <c r="A22" s="358" t="s">
        <v>374</v>
      </c>
      <c r="B22" s="358"/>
      <c r="C22" s="358"/>
      <c r="D22" s="359" t="s">
        <v>353</v>
      </c>
      <c r="E22" s="360" t="s">
        <v>354</v>
      </c>
      <c r="F22" s="360" t="s">
        <v>375</v>
      </c>
      <c r="G22" s="361" t="s">
        <v>376</v>
      </c>
      <c r="H22" s="362" t="s">
        <v>377</v>
      </c>
      <c r="I22" s="328">
        <f>L22+O22</f>
        <v>104.8</v>
      </c>
      <c r="J22" s="329">
        <f>M22+P22</f>
        <v>0</v>
      </c>
      <c r="K22" s="328">
        <f>N22+Q22</f>
        <v>104.8</v>
      </c>
      <c r="L22" s="330">
        <v>0</v>
      </c>
      <c r="M22" s="331"/>
      <c r="N22" s="332">
        <f>L22+M22</f>
        <v>0</v>
      </c>
      <c r="O22" s="333">
        <v>104.8</v>
      </c>
      <c r="P22" s="331"/>
      <c r="Q22" s="332">
        <f>O22+P22</f>
        <v>104.8</v>
      </c>
    </row>
    <row r="23" spans="1:17" s="8" customFormat="1" ht="21.75" customHeight="1" hidden="1">
      <c r="A23" s="363" t="s">
        <v>378</v>
      </c>
      <c r="B23" s="363"/>
      <c r="C23" s="363"/>
      <c r="D23" s="364" t="s">
        <v>353</v>
      </c>
      <c r="E23" s="365" t="s">
        <v>354</v>
      </c>
      <c r="F23" s="366" t="s">
        <v>379</v>
      </c>
      <c r="G23" s="315" t="s">
        <v>380</v>
      </c>
      <c r="H23" s="367" t="s">
        <v>362</v>
      </c>
      <c r="I23" s="317">
        <f>I24+I25</f>
        <v>4774</v>
      </c>
      <c r="J23" s="318">
        <f aca="true" t="shared" si="3" ref="J23:Q23">J24+J25</f>
        <v>0</v>
      </c>
      <c r="K23" s="317">
        <f t="shared" si="3"/>
        <v>4774</v>
      </c>
      <c r="L23" s="319">
        <f t="shared" si="3"/>
        <v>4774</v>
      </c>
      <c r="M23" s="320">
        <f t="shared" si="3"/>
        <v>0</v>
      </c>
      <c r="N23" s="321">
        <f t="shared" si="3"/>
        <v>4774</v>
      </c>
      <c r="O23" s="322">
        <f t="shared" si="3"/>
        <v>0</v>
      </c>
      <c r="P23" s="320">
        <f t="shared" si="3"/>
        <v>0</v>
      </c>
      <c r="Q23" s="321">
        <f t="shared" si="3"/>
        <v>0</v>
      </c>
    </row>
    <row r="24" spans="1:17" s="8" customFormat="1" ht="13.5" customHeight="1" hidden="1">
      <c r="A24" s="368" t="s">
        <v>365</v>
      </c>
      <c r="B24" s="369" t="s">
        <v>381</v>
      </c>
      <c r="C24" s="369"/>
      <c r="D24" s="364" t="s">
        <v>353</v>
      </c>
      <c r="E24" s="366" t="s">
        <v>354</v>
      </c>
      <c r="F24" s="366" t="s">
        <v>379</v>
      </c>
      <c r="G24" s="326" t="s">
        <v>367</v>
      </c>
      <c r="H24" s="370" t="s">
        <v>362</v>
      </c>
      <c r="I24" s="328">
        <f aca="true" t="shared" si="4" ref="I24:K25">L24+O24</f>
        <v>3749</v>
      </c>
      <c r="J24" s="329">
        <f t="shared" si="4"/>
        <v>0</v>
      </c>
      <c r="K24" s="328">
        <f t="shared" si="4"/>
        <v>3749</v>
      </c>
      <c r="L24" s="330">
        <v>3749</v>
      </c>
      <c r="M24" s="331"/>
      <c r="N24" s="332">
        <f>L24+M24</f>
        <v>3749</v>
      </c>
      <c r="O24" s="333"/>
      <c r="P24" s="331"/>
      <c r="Q24" s="332">
        <f>O24+P24</f>
        <v>0</v>
      </c>
    </row>
    <row r="25" spans="1:17" s="8" customFormat="1" ht="13.5" customHeight="1" hidden="1">
      <c r="A25" s="368"/>
      <c r="B25" s="371" t="s">
        <v>382</v>
      </c>
      <c r="C25" s="371"/>
      <c r="D25" s="364"/>
      <c r="E25" s="366"/>
      <c r="F25" s="366"/>
      <c r="G25" s="344" t="s">
        <v>383</v>
      </c>
      <c r="H25" s="372" t="s">
        <v>362</v>
      </c>
      <c r="I25" s="346">
        <f t="shared" si="4"/>
        <v>1025</v>
      </c>
      <c r="J25" s="347">
        <f t="shared" si="4"/>
        <v>0</v>
      </c>
      <c r="K25" s="346">
        <f t="shared" si="4"/>
        <v>1025</v>
      </c>
      <c r="L25" s="348">
        <v>1025</v>
      </c>
      <c r="M25" s="349"/>
      <c r="N25" s="350">
        <f>L25+M25</f>
        <v>1025</v>
      </c>
      <c r="O25" s="351"/>
      <c r="P25" s="349"/>
      <c r="Q25" s="350">
        <f>O25+P25</f>
        <v>0</v>
      </c>
    </row>
    <row r="26" spans="1:17" s="8" customFormat="1" ht="11.25" customHeight="1" hidden="1">
      <c r="A26" s="312" t="s">
        <v>384</v>
      </c>
      <c r="B26" s="312"/>
      <c r="C26" s="312"/>
      <c r="D26" s="301" t="s">
        <v>353</v>
      </c>
      <c r="E26" s="365" t="s">
        <v>354</v>
      </c>
      <c r="F26" s="366" t="s">
        <v>385</v>
      </c>
      <c r="G26" s="367" t="s">
        <v>386</v>
      </c>
      <c r="H26" s="316" t="s">
        <v>357</v>
      </c>
      <c r="I26" s="317">
        <f aca="true" t="shared" si="5" ref="I26:Q26">I27+I28</f>
        <v>718.5</v>
      </c>
      <c r="J26" s="318">
        <f t="shared" si="5"/>
        <v>0</v>
      </c>
      <c r="K26" s="317">
        <f t="shared" si="5"/>
        <v>718.5</v>
      </c>
      <c r="L26" s="319">
        <f t="shared" si="5"/>
        <v>718.5</v>
      </c>
      <c r="M26" s="320">
        <f t="shared" si="5"/>
        <v>0</v>
      </c>
      <c r="N26" s="321">
        <f t="shared" si="5"/>
        <v>718.5</v>
      </c>
      <c r="O26" s="322">
        <f t="shared" si="5"/>
        <v>0</v>
      </c>
      <c r="P26" s="320">
        <f t="shared" si="5"/>
        <v>0</v>
      </c>
      <c r="Q26" s="321">
        <f t="shared" si="5"/>
        <v>0</v>
      </c>
    </row>
    <row r="27" spans="1:17" s="8" customFormat="1" ht="12" customHeight="1" hidden="1">
      <c r="A27" s="368" t="s">
        <v>365</v>
      </c>
      <c r="B27" s="324" t="s">
        <v>387</v>
      </c>
      <c r="C27" s="324"/>
      <c r="D27" s="364" t="s">
        <v>353</v>
      </c>
      <c r="E27" s="365" t="s">
        <v>354</v>
      </c>
      <c r="F27" s="366" t="s">
        <v>385</v>
      </c>
      <c r="G27" s="373" t="s">
        <v>388</v>
      </c>
      <c r="H27" s="327" t="s">
        <v>362</v>
      </c>
      <c r="I27" s="328">
        <f aca="true" t="shared" si="6" ref="I27:K29">L27+O27</f>
        <v>116</v>
      </c>
      <c r="J27" s="329">
        <f t="shared" si="6"/>
        <v>0</v>
      </c>
      <c r="K27" s="328">
        <f t="shared" si="6"/>
        <v>116</v>
      </c>
      <c r="L27" s="330">
        <v>116</v>
      </c>
      <c r="M27" s="331"/>
      <c r="N27" s="332">
        <f>L27+M27</f>
        <v>116</v>
      </c>
      <c r="O27" s="333"/>
      <c r="P27" s="331"/>
      <c r="Q27" s="332">
        <f>O27+P27</f>
        <v>0</v>
      </c>
    </row>
    <row r="28" spans="1:17" s="8" customFormat="1" ht="12" customHeight="1" hidden="1">
      <c r="A28" s="368"/>
      <c r="B28" s="343" t="s">
        <v>389</v>
      </c>
      <c r="C28" s="343"/>
      <c r="D28" s="364"/>
      <c r="E28" s="365"/>
      <c r="F28" s="366"/>
      <c r="G28" s="374" t="s">
        <v>390</v>
      </c>
      <c r="H28" s="345" t="s">
        <v>362</v>
      </c>
      <c r="I28" s="346">
        <f t="shared" si="6"/>
        <v>602.5</v>
      </c>
      <c r="J28" s="347">
        <f t="shared" si="6"/>
        <v>0</v>
      </c>
      <c r="K28" s="346">
        <f t="shared" si="6"/>
        <v>602.5</v>
      </c>
      <c r="L28" s="348">
        <v>602.5</v>
      </c>
      <c r="M28" s="349"/>
      <c r="N28" s="350">
        <f>L28+M28</f>
        <v>602.5</v>
      </c>
      <c r="O28" s="351"/>
      <c r="P28" s="349"/>
      <c r="Q28" s="350">
        <f>O28+P28</f>
        <v>0</v>
      </c>
    </row>
    <row r="29" spans="1:17" s="8" customFormat="1" ht="12.75" customHeight="1" hidden="1">
      <c r="A29" s="312" t="s">
        <v>391</v>
      </c>
      <c r="B29" s="312"/>
      <c r="C29" s="312"/>
      <c r="D29" s="301" t="s">
        <v>353</v>
      </c>
      <c r="E29" s="313" t="s">
        <v>354</v>
      </c>
      <c r="F29" s="314" t="s">
        <v>392</v>
      </c>
      <c r="G29" s="315" t="s">
        <v>393</v>
      </c>
      <c r="H29" s="316" t="s">
        <v>362</v>
      </c>
      <c r="I29" s="352">
        <f t="shared" si="6"/>
        <v>400</v>
      </c>
      <c r="J29" s="353">
        <f t="shared" si="6"/>
        <v>0</v>
      </c>
      <c r="K29" s="352">
        <f t="shared" si="6"/>
        <v>400</v>
      </c>
      <c r="L29" s="354">
        <v>400</v>
      </c>
      <c r="M29" s="355"/>
      <c r="N29" s="356">
        <f>L29+M29</f>
        <v>400</v>
      </c>
      <c r="O29" s="357"/>
      <c r="P29" s="355"/>
      <c r="Q29" s="356">
        <f>O29+P29</f>
        <v>0</v>
      </c>
    </row>
    <row r="30" spans="1:17" s="8" customFormat="1" ht="17.25" customHeight="1">
      <c r="A30" s="312" t="s">
        <v>394</v>
      </c>
      <c r="B30" s="312"/>
      <c r="C30" s="312"/>
      <c r="D30" s="301" t="s">
        <v>353</v>
      </c>
      <c r="E30" s="313" t="s">
        <v>354</v>
      </c>
      <c r="F30" s="314" t="s">
        <v>395</v>
      </c>
      <c r="G30" s="315" t="s">
        <v>356</v>
      </c>
      <c r="H30" s="316" t="s">
        <v>357</v>
      </c>
      <c r="I30" s="317">
        <f>I35+I36+I37+I38+I39+I40</f>
        <v>8761.300000000001</v>
      </c>
      <c r="J30" s="318">
        <f aca="true" t="shared" si="7" ref="J30:Q30">J35+J36+J37+J38+J39+J40</f>
        <v>2399</v>
      </c>
      <c r="K30" s="317">
        <f t="shared" si="7"/>
        <v>11160.300000000001</v>
      </c>
      <c r="L30" s="319">
        <f t="shared" si="7"/>
        <v>7639.4</v>
      </c>
      <c r="M30" s="320">
        <f t="shared" si="7"/>
        <v>2399</v>
      </c>
      <c r="N30" s="321">
        <f t="shared" si="7"/>
        <v>10038.4</v>
      </c>
      <c r="O30" s="322">
        <f t="shared" si="7"/>
        <v>1121.9</v>
      </c>
      <c r="P30" s="320">
        <f t="shared" si="7"/>
        <v>0</v>
      </c>
      <c r="Q30" s="321">
        <f t="shared" si="7"/>
        <v>1121.9</v>
      </c>
    </row>
    <row r="31" spans="1:17" s="8" customFormat="1" ht="14.25" customHeight="1" hidden="1">
      <c r="A31" s="375" t="s">
        <v>396</v>
      </c>
      <c r="B31" s="376" t="s">
        <v>397</v>
      </c>
      <c r="C31" s="376"/>
      <c r="D31" s="325" t="s">
        <v>353</v>
      </c>
      <c r="E31" s="366" t="s">
        <v>354</v>
      </c>
      <c r="F31" s="366" t="s">
        <v>395</v>
      </c>
      <c r="G31" s="373" t="s">
        <v>367</v>
      </c>
      <c r="H31" s="377" t="s">
        <v>362</v>
      </c>
      <c r="I31" s="328">
        <f aca="true" t="shared" si="8" ref="I31:K34">L31+O31</f>
        <v>4787</v>
      </c>
      <c r="J31" s="329">
        <f t="shared" si="8"/>
        <v>0</v>
      </c>
      <c r="K31" s="328">
        <f t="shared" si="8"/>
        <v>4787</v>
      </c>
      <c r="L31" s="330">
        <v>4787</v>
      </c>
      <c r="M31" s="331"/>
      <c r="N31" s="332">
        <f>L31+M31</f>
        <v>4787</v>
      </c>
      <c r="O31" s="333">
        <v>0</v>
      </c>
      <c r="P31" s="331"/>
      <c r="Q31" s="332">
        <f>O31+P31</f>
        <v>0</v>
      </c>
    </row>
    <row r="32" spans="1:17" s="8" customFormat="1" ht="12.75" customHeight="1" hidden="1">
      <c r="A32" s="375"/>
      <c r="B32" s="378" t="s">
        <v>271</v>
      </c>
      <c r="C32" s="378"/>
      <c r="D32" s="325"/>
      <c r="E32" s="366"/>
      <c r="F32" s="366"/>
      <c r="G32" s="379" t="s">
        <v>398</v>
      </c>
      <c r="H32" s="377"/>
      <c r="I32" s="337">
        <f t="shared" si="8"/>
        <v>213.3</v>
      </c>
      <c r="J32" s="338">
        <f t="shared" si="8"/>
        <v>0</v>
      </c>
      <c r="K32" s="337">
        <f t="shared" si="8"/>
        <v>213.3</v>
      </c>
      <c r="L32" s="339">
        <v>0</v>
      </c>
      <c r="M32" s="340"/>
      <c r="N32" s="341">
        <f>L32+M32</f>
        <v>0</v>
      </c>
      <c r="O32" s="342">
        <v>213.3</v>
      </c>
      <c r="P32" s="340"/>
      <c r="Q32" s="341">
        <f>O32+P32</f>
        <v>213.3</v>
      </c>
    </row>
    <row r="33" spans="1:17" s="8" customFormat="1" ht="13.5" customHeight="1" hidden="1">
      <c r="A33" s="375"/>
      <c r="B33" s="380" t="s">
        <v>272</v>
      </c>
      <c r="C33" s="380"/>
      <c r="D33" s="325"/>
      <c r="E33" s="366"/>
      <c r="F33" s="366"/>
      <c r="G33" s="379" t="s">
        <v>399</v>
      </c>
      <c r="H33" s="377"/>
      <c r="I33" s="381">
        <f t="shared" si="8"/>
        <v>301.3</v>
      </c>
      <c r="J33" s="382">
        <f t="shared" si="8"/>
        <v>0</v>
      </c>
      <c r="K33" s="381">
        <f t="shared" si="8"/>
        <v>301.3</v>
      </c>
      <c r="L33" s="383">
        <v>0</v>
      </c>
      <c r="M33" s="384"/>
      <c r="N33" s="385">
        <f>L33+M33</f>
        <v>0</v>
      </c>
      <c r="O33" s="386">
        <v>301.3</v>
      </c>
      <c r="P33" s="384"/>
      <c r="Q33" s="385">
        <f>O33+P33</f>
        <v>301.3</v>
      </c>
    </row>
    <row r="34" spans="1:17" s="8" customFormat="1" ht="12.75" customHeight="1" hidden="1">
      <c r="A34" s="375"/>
      <c r="B34" s="387" t="s">
        <v>273</v>
      </c>
      <c r="C34" s="387"/>
      <c r="D34" s="325"/>
      <c r="E34" s="366"/>
      <c r="F34" s="366"/>
      <c r="G34" s="388" t="s">
        <v>400</v>
      </c>
      <c r="H34" s="377"/>
      <c r="I34" s="346">
        <f t="shared" si="8"/>
        <v>213.3</v>
      </c>
      <c r="J34" s="347">
        <f t="shared" si="8"/>
        <v>0</v>
      </c>
      <c r="K34" s="346">
        <f t="shared" si="8"/>
        <v>213.3</v>
      </c>
      <c r="L34" s="348">
        <v>0</v>
      </c>
      <c r="M34" s="349"/>
      <c r="N34" s="350">
        <f>L34+M34</f>
        <v>0</v>
      </c>
      <c r="O34" s="351">
        <v>213.3</v>
      </c>
      <c r="P34" s="349"/>
      <c r="Q34" s="350">
        <f>O34+P34</f>
        <v>213.3</v>
      </c>
    </row>
    <row r="35" spans="1:17" s="8" customFormat="1" ht="11.25" customHeight="1" hidden="1">
      <c r="A35" s="375"/>
      <c r="B35" s="389" t="s">
        <v>401</v>
      </c>
      <c r="C35" s="389"/>
      <c r="D35" s="390"/>
      <c r="E35" s="391" t="s">
        <v>354</v>
      </c>
      <c r="F35" s="392" t="s">
        <v>395</v>
      </c>
      <c r="G35" s="389" t="s">
        <v>367</v>
      </c>
      <c r="H35" s="393" t="s">
        <v>362</v>
      </c>
      <c r="I35" s="317">
        <f>I31+I32+I33+I34</f>
        <v>5514.900000000001</v>
      </c>
      <c r="J35" s="318">
        <f aca="true" t="shared" si="9" ref="J35:Q35">J31+J32+J33+J34</f>
        <v>0</v>
      </c>
      <c r="K35" s="317">
        <f t="shared" si="9"/>
        <v>5514.900000000001</v>
      </c>
      <c r="L35" s="319">
        <f t="shared" si="9"/>
        <v>4787</v>
      </c>
      <c r="M35" s="320">
        <f t="shared" si="9"/>
        <v>0</v>
      </c>
      <c r="N35" s="321">
        <f t="shared" si="9"/>
        <v>4787</v>
      </c>
      <c r="O35" s="322">
        <f t="shared" si="9"/>
        <v>727.9000000000001</v>
      </c>
      <c r="P35" s="320">
        <f t="shared" si="9"/>
        <v>0</v>
      </c>
      <c r="Q35" s="321">
        <f t="shared" si="9"/>
        <v>727.9000000000001</v>
      </c>
    </row>
    <row r="36" spans="1:17" s="8" customFormat="1" ht="14.25" customHeight="1">
      <c r="A36" s="375"/>
      <c r="B36" s="394" t="s">
        <v>402</v>
      </c>
      <c r="C36" s="394"/>
      <c r="D36" s="395" t="s">
        <v>353</v>
      </c>
      <c r="E36" s="395" t="s">
        <v>354</v>
      </c>
      <c r="F36" s="395" t="s">
        <v>395</v>
      </c>
      <c r="G36" s="326" t="s">
        <v>403</v>
      </c>
      <c r="H36" s="326" t="s">
        <v>362</v>
      </c>
      <c r="I36" s="396">
        <f aca="true" t="shared" si="10" ref="I36:K40">L36+O36</f>
        <v>1119.4</v>
      </c>
      <c r="J36" s="397">
        <f t="shared" si="10"/>
        <v>0</v>
      </c>
      <c r="K36" s="396">
        <f t="shared" si="10"/>
        <v>1119.4</v>
      </c>
      <c r="L36" s="398">
        <v>1119.4</v>
      </c>
      <c r="M36" s="399"/>
      <c r="N36" s="400">
        <f>L36+M36</f>
        <v>1119.4</v>
      </c>
      <c r="O36" s="401">
        <v>0</v>
      </c>
      <c r="P36" s="399"/>
      <c r="Q36" s="400">
        <f>O36+P36</f>
        <v>0</v>
      </c>
    </row>
    <row r="37" spans="1:17" s="8" customFormat="1" ht="10.5" customHeight="1" hidden="1">
      <c r="A37" s="375"/>
      <c r="B37" s="378" t="s">
        <v>404</v>
      </c>
      <c r="C37" s="378"/>
      <c r="D37" s="402" t="s">
        <v>353</v>
      </c>
      <c r="E37" s="402" t="s">
        <v>354</v>
      </c>
      <c r="F37" s="402" t="s">
        <v>395</v>
      </c>
      <c r="G37" s="403" t="s">
        <v>405</v>
      </c>
      <c r="H37" s="403" t="s">
        <v>406</v>
      </c>
      <c r="I37" s="337">
        <f aca="true" t="shared" si="11" ref="I37:K38">L37+O37</f>
        <v>10</v>
      </c>
      <c r="J37" s="338">
        <f t="shared" si="11"/>
        <v>0</v>
      </c>
      <c r="K37" s="337">
        <f t="shared" si="11"/>
        <v>10</v>
      </c>
      <c r="L37" s="339">
        <v>10</v>
      </c>
      <c r="M37" s="340"/>
      <c r="N37" s="341">
        <f>L37+M37</f>
        <v>10</v>
      </c>
      <c r="O37" s="342">
        <v>0</v>
      </c>
      <c r="P37" s="340"/>
      <c r="Q37" s="341">
        <f>O37+P37</f>
        <v>0</v>
      </c>
    </row>
    <row r="38" spans="1:17" s="8" customFormat="1" ht="21.75" customHeight="1">
      <c r="A38" s="375"/>
      <c r="B38" s="378" t="s">
        <v>407</v>
      </c>
      <c r="C38" s="378"/>
      <c r="D38" s="402" t="s">
        <v>353</v>
      </c>
      <c r="E38" s="402" t="s">
        <v>354</v>
      </c>
      <c r="F38" s="402" t="s">
        <v>395</v>
      </c>
      <c r="G38" s="403" t="s">
        <v>408</v>
      </c>
      <c r="H38" s="403" t="s">
        <v>362</v>
      </c>
      <c r="I38" s="337">
        <f t="shared" si="11"/>
        <v>0</v>
      </c>
      <c r="J38" s="338">
        <f t="shared" si="11"/>
        <v>1250</v>
      </c>
      <c r="K38" s="337">
        <f t="shared" si="11"/>
        <v>1250</v>
      </c>
      <c r="L38" s="339">
        <v>0</v>
      </c>
      <c r="M38" s="340">
        <v>1250</v>
      </c>
      <c r="N38" s="341">
        <f>L38+M38</f>
        <v>1250</v>
      </c>
      <c r="O38" s="342">
        <v>0</v>
      </c>
      <c r="P38" s="340"/>
      <c r="Q38" s="341">
        <f>O38+P38</f>
        <v>0</v>
      </c>
    </row>
    <row r="39" spans="1:17" s="8" customFormat="1" ht="23.25" customHeight="1">
      <c r="A39" s="375"/>
      <c r="B39" s="378" t="s">
        <v>409</v>
      </c>
      <c r="C39" s="378"/>
      <c r="D39" s="404">
        <v>892</v>
      </c>
      <c r="E39" s="405" t="s">
        <v>354</v>
      </c>
      <c r="F39" s="405" t="s">
        <v>395</v>
      </c>
      <c r="G39" s="335" t="s">
        <v>410</v>
      </c>
      <c r="H39" s="335" t="s">
        <v>362</v>
      </c>
      <c r="I39" s="337">
        <f t="shared" si="10"/>
        <v>1723</v>
      </c>
      <c r="J39" s="338">
        <f t="shared" si="10"/>
        <v>1149</v>
      </c>
      <c r="K39" s="337">
        <f t="shared" si="10"/>
        <v>2872</v>
      </c>
      <c r="L39" s="339">
        <v>1723</v>
      </c>
      <c r="M39" s="340">
        <v>1149</v>
      </c>
      <c r="N39" s="341">
        <f>L39+M39</f>
        <v>2872</v>
      </c>
      <c r="O39" s="342">
        <v>0</v>
      </c>
      <c r="P39" s="340"/>
      <c r="Q39" s="341">
        <f>O39+P39</f>
        <v>0</v>
      </c>
    </row>
    <row r="40" spans="1:17" s="8" customFormat="1" ht="0.75" customHeight="1">
      <c r="A40" s="375"/>
      <c r="B40" s="378" t="s">
        <v>411</v>
      </c>
      <c r="C40" s="378"/>
      <c r="D40" s="406">
        <v>892</v>
      </c>
      <c r="E40" s="407" t="s">
        <v>354</v>
      </c>
      <c r="F40" s="408" t="s">
        <v>395</v>
      </c>
      <c r="G40" s="409" t="s">
        <v>412</v>
      </c>
      <c r="H40" s="410" t="s">
        <v>362</v>
      </c>
      <c r="I40" s="337">
        <f t="shared" si="10"/>
        <v>394</v>
      </c>
      <c r="J40" s="338">
        <f t="shared" si="10"/>
        <v>0</v>
      </c>
      <c r="K40" s="337">
        <f t="shared" si="10"/>
        <v>394</v>
      </c>
      <c r="L40" s="339">
        <v>0</v>
      </c>
      <c r="M40" s="340"/>
      <c r="N40" s="341">
        <f>L40+M40</f>
        <v>0</v>
      </c>
      <c r="O40" s="342">
        <v>394</v>
      </c>
      <c r="P40" s="340"/>
      <c r="Q40" s="341">
        <f>O40+P40</f>
        <v>394</v>
      </c>
    </row>
    <row r="41" spans="1:17" s="8" customFormat="1" ht="12.75" customHeight="1">
      <c r="A41" s="411"/>
      <c r="B41" s="412"/>
      <c r="C41" s="413"/>
      <c r="D41" s="414"/>
      <c r="E41" s="415"/>
      <c r="F41" s="415"/>
      <c r="G41" s="416"/>
      <c r="H41" s="416"/>
      <c r="I41" s="417"/>
      <c r="J41" s="418"/>
      <c r="K41" s="417"/>
      <c r="L41" s="418"/>
      <c r="M41" s="418"/>
      <c r="N41" s="418"/>
      <c r="O41" s="418"/>
      <c r="P41" s="419"/>
      <c r="Q41" s="418"/>
    </row>
    <row r="42" spans="1:17" s="8" customFormat="1" ht="0.75" customHeight="1" hidden="1">
      <c r="A42" s="420"/>
      <c r="B42" s="420"/>
      <c r="C42" s="420"/>
      <c r="D42" s="421"/>
      <c r="E42" s="421"/>
      <c r="F42" s="421"/>
      <c r="G42" s="422"/>
      <c r="H42" s="422"/>
      <c r="I42" s="423"/>
      <c r="J42" s="424"/>
      <c r="K42" s="423"/>
      <c r="L42" s="424"/>
      <c r="M42" s="424"/>
      <c r="N42" s="424"/>
      <c r="O42" s="424"/>
      <c r="P42" s="424"/>
      <c r="Q42" s="424"/>
    </row>
    <row r="43" spans="1:17" s="8" customFormat="1" ht="20.25" customHeight="1">
      <c r="A43" s="282" t="s">
        <v>413</v>
      </c>
      <c r="B43" s="282"/>
      <c r="C43" s="282"/>
      <c r="D43" s="425" t="s">
        <v>353</v>
      </c>
      <c r="E43" s="426" t="s">
        <v>373</v>
      </c>
      <c r="F43" s="427" t="s">
        <v>355</v>
      </c>
      <c r="G43" s="428" t="s">
        <v>356</v>
      </c>
      <c r="H43" s="429" t="s">
        <v>357</v>
      </c>
      <c r="I43" s="288">
        <f>I58+I45</f>
        <v>82869.1</v>
      </c>
      <c r="J43" s="288">
        <f aca="true" t="shared" si="12" ref="J43:Q43">J58+J45</f>
        <v>517.7</v>
      </c>
      <c r="K43" s="288">
        <f t="shared" si="12"/>
        <v>83386.79999999999</v>
      </c>
      <c r="L43" s="289">
        <f t="shared" si="12"/>
        <v>19769.1</v>
      </c>
      <c r="M43" s="290">
        <f t="shared" si="12"/>
        <v>517.7</v>
      </c>
      <c r="N43" s="291">
        <f t="shared" si="12"/>
        <v>20286.8</v>
      </c>
      <c r="O43" s="292">
        <f t="shared" si="12"/>
        <v>63100</v>
      </c>
      <c r="P43" s="290">
        <f t="shared" si="12"/>
        <v>0</v>
      </c>
      <c r="Q43" s="291">
        <f t="shared" si="12"/>
        <v>63100</v>
      </c>
    </row>
    <row r="44" spans="1:17" s="8" customFormat="1" ht="10.5" customHeight="1">
      <c r="A44" s="293" t="s">
        <v>358</v>
      </c>
      <c r="B44" s="293"/>
      <c r="C44" s="293"/>
      <c r="D44" s="430"/>
      <c r="E44" s="284"/>
      <c r="F44" s="285"/>
      <c r="G44" s="286"/>
      <c r="H44" s="287"/>
      <c r="I44" s="295">
        <f>I43/I286</f>
        <v>0.15370930911301886</v>
      </c>
      <c r="J44" s="295"/>
      <c r="K44" s="295">
        <f>K43/K286</f>
        <v>0.1509070242052284</v>
      </c>
      <c r="L44" s="296">
        <f>L43/L286</f>
        <v>0.06956431473215464</v>
      </c>
      <c r="M44" s="297"/>
      <c r="N44" s="298">
        <f>N43/N286</f>
        <v>0.06947755527830168</v>
      </c>
      <c r="O44" s="299">
        <f>O43/O286</f>
        <v>0.24750514034051377</v>
      </c>
      <c r="P44" s="297"/>
      <c r="Q44" s="298">
        <f>Q43/Q286</f>
        <v>0.24215212218896312</v>
      </c>
    </row>
    <row r="45" spans="1:17" s="8" customFormat="1" ht="16.5" customHeight="1">
      <c r="A45" s="431" t="s">
        <v>414</v>
      </c>
      <c r="B45" s="431"/>
      <c r="C45" s="431"/>
      <c r="D45" s="432" t="s">
        <v>353</v>
      </c>
      <c r="E45" s="432" t="s">
        <v>373</v>
      </c>
      <c r="F45" s="432" t="s">
        <v>415</v>
      </c>
      <c r="G45" s="433" t="s">
        <v>356</v>
      </c>
      <c r="H45" s="434" t="s">
        <v>357</v>
      </c>
      <c r="I45" s="317">
        <f>I46+I51</f>
        <v>82619.1</v>
      </c>
      <c r="J45" s="435">
        <f aca="true" t="shared" si="13" ref="J45:Q45">J46+J51</f>
        <v>517.7</v>
      </c>
      <c r="K45" s="436">
        <f t="shared" si="13"/>
        <v>83136.79999999999</v>
      </c>
      <c r="L45" s="437">
        <f t="shared" si="13"/>
        <v>19519.1</v>
      </c>
      <c r="M45" s="438">
        <f t="shared" si="13"/>
        <v>517.7</v>
      </c>
      <c r="N45" s="439">
        <f t="shared" si="13"/>
        <v>20036.8</v>
      </c>
      <c r="O45" s="440">
        <f t="shared" si="13"/>
        <v>63100</v>
      </c>
      <c r="P45" s="438">
        <f t="shared" si="13"/>
        <v>0</v>
      </c>
      <c r="Q45" s="439">
        <f t="shared" si="13"/>
        <v>63100</v>
      </c>
    </row>
    <row r="46" spans="1:17" s="8" customFormat="1" ht="33" customHeight="1">
      <c r="A46" s="441" t="s">
        <v>416</v>
      </c>
      <c r="B46" s="441"/>
      <c r="C46" s="441"/>
      <c r="D46" s="442" t="s">
        <v>353</v>
      </c>
      <c r="E46" s="442" t="s">
        <v>373</v>
      </c>
      <c r="F46" s="442" t="s">
        <v>415</v>
      </c>
      <c r="G46" s="443" t="s">
        <v>417</v>
      </c>
      <c r="H46" s="444" t="s">
        <v>362</v>
      </c>
      <c r="I46" s="445">
        <f>I47+I48+I49+I50</f>
        <v>18984.1</v>
      </c>
      <c r="J46" s="446">
        <f aca="true" t="shared" si="14" ref="J46:Q46">J47+J48+J49+J50</f>
        <v>496</v>
      </c>
      <c r="K46" s="447">
        <f t="shared" si="14"/>
        <v>19480.1</v>
      </c>
      <c r="L46" s="448">
        <f t="shared" si="14"/>
        <v>18984.1</v>
      </c>
      <c r="M46" s="449">
        <f t="shared" si="14"/>
        <v>496</v>
      </c>
      <c r="N46" s="450">
        <f t="shared" si="14"/>
        <v>19480.1</v>
      </c>
      <c r="O46" s="451">
        <f t="shared" si="14"/>
        <v>0</v>
      </c>
      <c r="P46" s="449">
        <f t="shared" si="14"/>
        <v>0</v>
      </c>
      <c r="Q46" s="450">
        <f t="shared" si="14"/>
        <v>0</v>
      </c>
    </row>
    <row r="47" spans="1:17" s="8" customFormat="1" ht="10.5" customHeight="1" hidden="1">
      <c r="A47" s="452" t="s">
        <v>418</v>
      </c>
      <c r="B47" s="453" t="s">
        <v>419</v>
      </c>
      <c r="C47" s="453"/>
      <c r="D47" s="454" t="s">
        <v>353</v>
      </c>
      <c r="E47" s="455" t="s">
        <v>373</v>
      </c>
      <c r="F47" s="455" t="s">
        <v>415</v>
      </c>
      <c r="G47" s="456" t="s">
        <v>417</v>
      </c>
      <c r="H47" s="457" t="s">
        <v>362</v>
      </c>
      <c r="I47" s="458">
        <f aca="true" t="shared" si="15" ref="I47:K50">L47+O47</f>
        <v>11989.9</v>
      </c>
      <c r="J47" s="459">
        <f t="shared" si="15"/>
        <v>0</v>
      </c>
      <c r="K47" s="460">
        <f t="shared" si="15"/>
        <v>11989.9</v>
      </c>
      <c r="L47" s="461">
        <v>11989.9</v>
      </c>
      <c r="M47" s="462"/>
      <c r="N47" s="463">
        <f>L47+M47</f>
        <v>11989.9</v>
      </c>
      <c r="O47" s="464">
        <v>0</v>
      </c>
      <c r="P47" s="462"/>
      <c r="Q47" s="463">
        <f>O47+P47</f>
        <v>0</v>
      </c>
    </row>
    <row r="48" spans="1:17" s="8" customFormat="1" ht="19.5" customHeight="1">
      <c r="A48" s="452"/>
      <c r="B48" s="465" t="s">
        <v>420</v>
      </c>
      <c r="C48" s="465"/>
      <c r="D48" s="454"/>
      <c r="E48" s="455"/>
      <c r="F48" s="455"/>
      <c r="G48" s="456"/>
      <c r="H48" s="457"/>
      <c r="I48" s="458">
        <f t="shared" si="15"/>
        <v>6064.2</v>
      </c>
      <c r="J48" s="459">
        <f t="shared" si="15"/>
        <v>496</v>
      </c>
      <c r="K48" s="460">
        <f t="shared" si="15"/>
        <v>6560.2</v>
      </c>
      <c r="L48" s="461">
        <v>6064.2</v>
      </c>
      <c r="M48" s="462">
        <v>496</v>
      </c>
      <c r="N48" s="463">
        <f>L48+M48</f>
        <v>6560.2</v>
      </c>
      <c r="O48" s="464">
        <v>0</v>
      </c>
      <c r="P48" s="462"/>
      <c r="Q48" s="463">
        <f>O48+P48</f>
        <v>0</v>
      </c>
    </row>
    <row r="49" spans="1:17" s="8" customFormat="1" ht="11.25" customHeight="1" hidden="1">
      <c r="A49" s="452"/>
      <c r="B49" s="465" t="s">
        <v>421</v>
      </c>
      <c r="C49" s="465"/>
      <c r="D49" s="454"/>
      <c r="E49" s="455"/>
      <c r="F49" s="455"/>
      <c r="G49" s="456"/>
      <c r="H49" s="457"/>
      <c r="I49" s="458">
        <f t="shared" si="15"/>
        <v>480</v>
      </c>
      <c r="J49" s="459">
        <f t="shared" si="15"/>
        <v>0</v>
      </c>
      <c r="K49" s="460">
        <f t="shared" si="15"/>
        <v>480</v>
      </c>
      <c r="L49" s="461">
        <v>480</v>
      </c>
      <c r="M49" s="462"/>
      <c r="N49" s="463">
        <f>L49+M49</f>
        <v>480</v>
      </c>
      <c r="O49" s="464">
        <v>0</v>
      </c>
      <c r="P49" s="462"/>
      <c r="Q49" s="463">
        <f>O49+P49</f>
        <v>0</v>
      </c>
    </row>
    <row r="50" spans="1:17" s="8" customFormat="1" ht="11.25" customHeight="1" hidden="1">
      <c r="A50" s="452"/>
      <c r="B50" s="466" t="s">
        <v>422</v>
      </c>
      <c r="C50" s="466"/>
      <c r="D50" s="454"/>
      <c r="E50" s="455"/>
      <c r="F50" s="455"/>
      <c r="G50" s="456"/>
      <c r="H50" s="457"/>
      <c r="I50" s="467">
        <f t="shared" si="15"/>
        <v>450</v>
      </c>
      <c r="J50" s="468">
        <f t="shared" si="15"/>
        <v>0</v>
      </c>
      <c r="K50" s="469">
        <f t="shared" si="15"/>
        <v>450</v>
      </c>
      <c r="L50" s="470">
        <v>450</v>
      </c>
      <c r="M50" s="471"/>
      <c r="N50" s="472">
        <f>L50+M50</f>
        <v>450</v>
      </c>
      <c r="O50" s="473">
        <v>0</v>
      </c>
      <c r="P50" s="471"/>
      <c r="Q50" s="472">
        <f>O50+P50</f>
        <v>0</v>
      </c>
    </row>
    <row r="51" spans="1:17" s="8" customFormat="1" ht="15.75" customHeight="1">
      <c r="A51" s="441" t="s">
        <v>423</v>
      </c>
      <c r="B51" s="441"/>
      <c r="C51" s="441"/>
      <c r="D51" s="442" t="s">
        <v>353</v>
      </c>
      <c r="E51" s="442" t="s">
        <v>373</v>
      </c>
      <c r="F51" s="442" t="s">
        <v>415</v>
      </c>
      <c r="G51" s="443" t="s">
        <v>424</v>
      </c>
      <c r="H51" s="444" t="s">
        <v>357</v>
      </c>
      <c r="I51" s="474">
        <f>I52+I55</f>
        <v>63635</v>
      </c>
      <c r="J51" s="475">
        <f aca="true" t="shared" si="16" ref="J51:Q51">J52+J55</f>
        <v>21.7</v>
      </c>
      <c r="K51" s="474">
        <f t="shared" si="16"/>
        <v>63656.7</v>
      </c>
      <c r="L51" s="476">
        <f t="shared" si="16"/>
        <v>535</v>
      </c>
      <c r="M51" s="477">
        <f t="shared" si="16"/>
        <v>21.7</v>
      </c>
      <c r="N51" s="478">
        <f t="shared" si="16"/>
        <v>556.7</v>
      </c>
      <c r="O51" s="479">
        <f t="shared" si="16"/>
        <v>63100</v>
      </c>
      <c r="P51" s="477">
        <f t="shared" si="16"/>
        <v>0</v>
      </c>
      <c r="Q51" s="478">
        <f t="shared" si="16"/>
        <v>63100</v>
      </c>
    </row>
    <row r="52" spans="1:17" s="8" customFormat="1" ht="12" customHeight="1">
      <c r="A52" s="480" t="s">
        <v>418</v>
      </c>
      <c r="B52" s="481" t="s">
        <v>425</v>
      </c>
      <c r="C52" s="481"/>
      <c r="D52" s="482" t="s">
        <v>353</v>
      </c>
      <c r="E52" s="483" t="s">
        <v>373</v>
      </c>
      <c r="F52" s="483" t="s">
        <v>415</v>
      </c>
      <c r="G52" s="484" t="s">
        <v>424</v>
      </c>
      <c r="H52" s="485" t="s">
        <v>357</v>
      </c>
      <c r="I52" s="486">
        <f>I53+I54</f>
        <v>53635</v>
      </c>
      <c r="J52" s="487">
        <f aca="true" t="shared" si="17" ref="J52:Q52">J53+J54</f>
        <v>21.7</v>
      </c>
      <c r="K52" s="486">
        <f t="shared" si="17"/>
        <v>53656.7</v>
      </c>
      <c r="L52" s="488">
        <f t="shared" si="17"/>
        <v>535</v>
      </c>
      <c r="M52" s="489">
        <f t="shared" si="17"/>
        <v>21.7</v>
      </c>
      <c r="N52" s="490">
        <f t="shared" si="17"/>
        <v>556.7</v>
      </c>
      <c r="O52" s="491">
        <f t="shared" si="17"/>
        <v>53100</v>
      </c>
      <c r="P52" s="489">
        <f t="shared" si="17"/>
        <v>0</v>
      </c>
      <c r="Q52" s="490">
        <f t="shared" si="17"/>
        <v>53100</v>
      </c>
    </row>
    <row r="53" spans="1:17" s="8" customFormat="1" ht="15" customHeight="1">
      <c r="A53" s="480"/>
      <c r="B53" s="492" t="s">
        <v>238</v>
      </c>
      <c r="C53" s="493" t="s">
        <v>426</v>
      </c>
      <c r="D53" s="494" t="s">
        <v>353</v>
      </c>
      <c r="E53" s="495" t="s">
        <v>373</v>
      </c>
      <c r="F53" s="495" t="s">
        <v>415</v>
      </c>
      <c r="G53" s="379" t="s">
        <v>424</v>
      </c>
      <c r="H53" s="496" t="s">
        <v>362</v>
      </c>
      <c r="I53" s="337">
        <f aca="true" t="shared" si="18" ref="I53:K54">L53+O53</f>
        <v>53100</v>
      </c>
      <c r="J53" s="459">
        <f t="shared" si="18"/>
        <v>0</v>
      </c>
      <c r="K53" s="460">
        <f t="shared" si="18"/>
        <v>53100</v>
      </c>
      <c r="L53" s="461">
        <v>0</v>
      </c>
      <c r="M53" s="462"/>
      <c r="N53" s="463">
        <f>L53+M53</f>
        <v>0</v>
      </c>
      <c r="O53" s="464">
        <v>53100</v>
      </c>
      <c r="P53" s="462"/>
      <c r="Q53" s="463">
        <f>O53+P53</f>
        <v>53100</v>
      </c>
    </row>
    <row r="54" spans="1:17" s="8" customFormat="1" ht="15" customHeight="1">
      <c r="A54" s="480"/>
      <c r="B54" s="492"/>
      <c r="C54" s="493" t="s">
        <v>427</v>
      </c>
      <c r="D54" s="494"/>
      <c r="E54" s="495"/>
      <c r="F54" s="495"/>
      <c r="G54" s="379"/>
      <c r="H54" s="496" t="s">
        <v>362</v>
      </c>
      <c r="I54" s="337">
        <f t="shared" si="18"/>
        <v>535</v>
      </c>
      <c r="J54" s="459">
        <f t="shared" si="18"/>
        <v>21.7</v>
      </c>
      <c r="K54" s="460">
        <f t="shared" si="18"/>
        <v>556.7</v>
      </c>
      <c r="L54" s="461">
        <v>535</v>
      </c>
      <c r="M54" s="462">
        <v>21.7</v>
      </c>
      <c r="N54" s="463">
        <f>L54+M54</f>
        <v>556.7</v>
      </c>
      <c r="O54" s="464">
        <v>0</v>
      </c>
      <c r="P54" s="462"/>
      <c r="Q54" s="463">
        <f>O54+P54</f>
        <v>0</v>
      </c>
    </row>
    <row r="55" spans="1:17" s="8" customFormat="1" ht="24" customHeight="1" hidden="1">
      <c r="A55" s="480"/>
      <c r="B55" s="481" t="s">
        <v>428</v>
      </c>
      <c r="C55" s="481"/>
      <c r="D55" s="482" t="s">
        <v>353</v>
      </c>
      <c r="E55" s="483" t="s">
        <v>373</v>
      </c>
      <c r="F55" s="483" t="s">
        <v>415</v>
      </c>
      <c r="G55" s="484" t="s">
        <v>424</v>
      </c>
      <c r="H55" s="485" t="s">
        <v>357</v>
      </c>
      <c r="I55" s="486">
        <f aca="true" t="shared" si="19" ref="I55:Q55">I56+I57</f>
        <v>10000</v>
      </c>
      <c r="J55" s="487">
        <f t="shared" si="19"/>
        <v>0</v>
      </c>
      <c r="K55" s="486">
        <f t="shared" si="19"/>
        <v>10000</v>
      </c>
      <c r="L55" s="488">
        <f t="shared" si="19"/>
        <v>0</v>
      </c>
      <c r="M55" s="489">
        <f t="shared" si="19"/>
        <v>0</v>
      </c>
      <c r="N55" s="490">
        <f t="shared" si="19"/>
        <v>0</v>
      </c>
      <c r="O55" s="491">
        <f t="shared" si="19"/>
        <v>10000</v>
      </c>
      <c r="P55" s="489">
        <f t="shared" si="19"/>
        <v>0</v>
      </c>
      <c r="Q55" s="490">
        <f t="shared" si="19"/>
        <v>10000</v>
      </c>
    </row>
    <row r="56" spans="1:17" s="8" customFormat="1" ht="12.75" customHeight="1" hidden="1">
      <c r="A56" s="480"/>
      <c r="B56" s="497" t="s">
        <v>238</v>
      </c>
      <c r="C56" s="493" t="s">
        <v>429</v>
      </c>
      <c r="D56" s="498" t="s">
        <v>353</v>
      </c>
      <c r="E56" s="499" t="s">
        <v>373</v>
      </c>
      <c r="F56" s="499" t="s">
        <v>415</v>
      </c>
      <c r="G56" s="374" t="s">
        <v>424</v>
      </c>
      <c r="H56" s="496" t="s">
        <v>362</v>
      </c>
      <c r="I56" s="337">
        <f aca="true" t="shared" si="20" ref="I56:K57">L56+O56</f>
        <v>10000</v>
      </c>
      <c r="J56" s="459">
        <f t="shared" si="20"/>
        <v>0</v>
      </c>
      <c r="K56" s="460">
        <f t="shared" si="20"/>
        <v>10000</v>
      </c>
      <c r="L56" s="461">
        <v>0</v>
      </c>
      <c r="M56" s="462"/>
      <c r="N56" s="463">
        <f>L56+M56</f>
        <v>0</v>
      </c>
      <c r="O56" s="464">
        <v>10000</v>
      </c>
      <c r="P56" s="462"/>
      <c r="Q56" s="463">
        <f>O56+P56</f>
        <v>10000</v>
      </c>
    </row>
    <row r="57" spans="1:17" s="8" customFormat="1" ht="11.25" customHeight="1" hidden="1">
      <c r="A57" s="480"/>
      <c r="B57" s="497"/>
      <c r="C57" s="500" t="s">
        <v>430</v>
      </c>
      <c r="D57" s="498"/>
      <c r="E57" s="499"/>
      <c r="F57" s="499"/>
      <c r="G57" s="374"/>
      <c r="H57" s="501" t="s">
        <v>362</v>
      </c>
      <c r="I57" s="346">
        <f t="shared" si="20"/>
        <v>0</v>
      </c>
      <c r="J57" s="502">
        <f t="shared" si="20"/>
        <v>0</v>
      </c>
      <c r="K57" s="503">
        <f t="shared" si="20"/>
        <v>0</v>
      </c>
      <c r="L57" s="504">
        <v>0</v>
      </c>
      <c r="M57" s="505"/>
      <c r="N57" s="506">
        <f>L57+M57</f>
        <v>0</v>
      </c>
      <c r="O57" s="507">
        <v>0</v>
      </c>
      <c r="P57" s="505"/>
      <c r="Q57" s="506">
        <f>O57+P57</f>
        <v>0</v>
      </c>
    </row>
    <row r="58" spans="1:17" s="8" customFormat="1" ht="15.75" customHeight="1" hidden="1">
      <c r="A58" s="508" t="s">
        <v>431</v>
      </c>
      <c r="B58" s="508"/>
      <c r="C58" s="508"/>
      <c r="D58" s="509" t="s">
        <v>353</v>
      </c>
      <c r="E58" s="509" t="s">
        <v>373</v>
      </c>
      <c r="F58" s="509" t="s">
        <v>432</v>
      </c>
      <c r="G58" s="510" t="s">
        <v>356</v>
      </c>
      <c r="H58" s="511" t="s">
        <v>357</v>
      </c>
      <c r="I58" s="474">
        <f>I59+I60</f>
        <v>250</v>
      </c>
      <c r="J58" s="475">
        <f aca="true" t="shared" si="21" ref="J58:Q58">J59+J60</f>
        <v>0</v>
      </c>
      <c r="K58" s="474">
        <f t="shared" si="21"/>
        <v>250</v>
      </c>
      <c r="L58" s="476">
        <f t="shared" si="21"/>
        <v>250</v>
      </c>
      <c r="M58" s="477">
        <f t="shared" si="21"/>
        <v>0</v>
      </c>
      <c r="N58" s="478">
        <f t="shared" si="21"/>
        <v>250</v>
      </c>
      <c r="O58" s="479">
        <f t="shared" si="21"/>
        <v>0</v>
      </c>
      <c r="P58" s="477">
        <f t="shared" si="21"/>
        <v>0</v>
      </c>
      <c r="Q58" s="478">
        <f t="shared" si="21"/>
        <v>0</v>
      </c>
    </row>
    <row r="59" spans="1:17" s="8" customFormat="1" ht="15.75" customHeight="1" hidden="1">
      <c r="A59" s="512" t="s">
        <v>418</v>
      </c>
      <c r="B59" s="513" t="s">
        <v>433</v>
      </c>
      <c r="C59" s="513"/>
      <c r="D59" s="514">
        <v>892</v>
      </c>
      <c r="E59" s="515" t="s">
        <v>373</v>
      </c>
      <c r="F59" s="515" t="s">
        <v>432</v>
      </c>
      <c r="G59" s="516" t="s">
        <v>434</v>
      </c>
      <c r="H59" s="517" t="s">
        <v>362</v>
      </c>
      <c r="I59" s="337">
        <f aca="true" t="shared" si="22" ref="I59:K60">L59+O59</f>
        <v>49.8</v>
      </c>
      <c r="J59" s="338">
        <f t="shared" si="22"/>
        <v>0</v>
      </c>
      <c r="K59" s="337">
        <f t="shared" si="22"/>
        <v>49.8</v>
      </c>
      <c r="L59" s="339">
        <v>49.8</v>
      </c>
      <c r="M59" s="340"/>
      <c r="N59" s="341">
        <f>L59+M59</f>
        <v>49.8</v>
      </c>
      <c r="O59" s="342">
        <v>0</v>
      </c>
      <c r="P59" s="340"/>
      <c r="Q59" s="341">
        <f>O59+P59</f>
        <v>0</v>
      </c>
    </row>
    <row r="60" spans="1:17" s="8" customFormat="1" ht="24.75" customHeight="1" hidden="1">
      <c r="A60" s="512"/>
      <c r="B60" s="518" t="s">
        <v>435</v>
      </c>
      <c r="C60" s="518"/>
      <c r="D60" s="514"/>
      <c r="E60" s="514"/>
      <c r="F60" s="515"/>
      <c r="G60" s="519" t="s">
        <v>436</v>
      </c>
      <c r="H60" s="520" t="s">
        <v>362</v>
      </c>
      <c r="I60" s="346">
        <f t="shared" si="22"/>
        <v>200.2</v>
      </c>
      <c r="J60" s="347">
        <f t="shared" si="22"/>
        <v>0</v>
      </c>
      <c r="K60" s="346">
        <f t="shared" si="22"/>
        <v>200.2</v>
      </c>
      <c r="L60" s="348">
        <v>200.2</v>
      </c>
      <c r="M60" s="349"/>
      <c r="N60" s="350">
        <f>L60+M60</f>
        <v>200.2</v>
      </c>
      <c r="O60" s="351">
        <v>0</v>
      </c>
      <c r="P60" s="349"/>
      <c r="Q60" s="350">
        <f>O60+P60</f>
        <v>0</v>
      </c>
    </row>
    <row r="61" spans="1:17" s="8" customFormat="1" ht="32.25" customHeight="1">
      <c r="A61" s="521"/>
      <c r="B61" s="522"/>
      <c r="C61" s="413"/>
      <c r="D61" s="523"/>
      <c r="E61" s="523"/>
      <c r="F61" s="414"/>
      <c r="G61" s="524"/>
      <c r="H61" s="416"/>
      <c r="I61" s="417"/>
      <c r="J61" s="418"/>
      <c r="K61" s="417"/>
      <c r="L61" s="418"/>
      <c r="M61" s="418"/>
      <c r="N61" s="418"/>
      <c r="O61" s="418"/>
      <c r="P61" s="525" t="s">
        <v>437</v>
      </c>
      <c r="Q61" s="418"/>
    </row>
    <row r="62" spans="1:17" s="8" customFormat="1" ht="20.25" customHeight="1">
      <c r="A62" s="526"/>
      <c r="B62" s="527"/>
      <c r="C62" s="528"/>
      <c r="D62" s="529"/>
      <c r="E62" s="529"/>
      <c r="F62" s="421"/>
      <c r="G62" s="530"/>
      <c r="H62" s="531"/>
      <c r="I62" s="423"/>
      <c r="J62" s="424"/>
      <c r="K62" s="423"/>
      <c r="L62" s="424"/>
      <c r="M62" s="424"/>
      <c r="N62" s="424"/>
      <c r="O62" s="424"/>
      <c r="P62" s="424"/>
      <c r="Q62" s="424"/>
    </row>
    <row r="63" spans="1:17" s="8" customFormat="1" ht="20.25" customHeight="1">
      <c r="A63" s="282" t="s">
        <v>438</v>
      </c>
      <c r="B63" s="282"/>
      <c r="C63" s="282"/>
      <c r="D63" s="425" t="s">
        <v>353</v>
      </c>
      <c r="E63" s="426" t="s">
        <v>375</v>
      </c>
      <c r="F63" s="427" t="s">
        <v>355</v>
      </c>
      <c r="G63" s="427" t="s">
        <v>356</v>
      </c>
      <c r="H63" s="532" t="s">
        <v>357</v>
      </c>
      <c r="I63" s="288">
        <f aca="true" t="shared" si="23" ref="I63:Q63">I65+I86+I90+I107</f>
        <v>32012.8</v>
      </c>
      <c r="J63" s="288">
        <f t="shared" si="23"/>
        <v>-176.00000000000003</v>
      </c>
      <c r="K63" s="288">
        <f t="shared" si="23"/>
        <v>31836.8</v>
      </c>
      <c r="L63" s="289">
        <f t="shared" si="23"/>
        <v>18516.8</v>
      </c>
      <c r="M63" s="290">
        <f t="shared" si="23"/>
        <v>-3.9</v>
      </c>
      <c r="N63" s="291">
        <f t="shared" si="23"/>
        <v>18512.9</v>
      </c>
      <c r="O63" s="292">
        <f t="shared" si="23"/>
        <v>13496</v>
      </c>
      <c r="P63" s="290">
        <f t="shared" si="23"/>
        <v>-172.10000000000002</v>
      </c>
      <c r="Q63" s="291">
        <f t="shared" si="23"/>
        <v>13323.9</v>
      </c>
    </row>
    <row r="64" spans="1:17" s="8" customFormat="1" ht="12" customHeight="1">
      <c r="A64" s="293" t="s">
        <v>358</v>
      </c>
      <c r="B64" s="293"/>
      <c r="C64" s="293"/>
      <c r="D64" s="430"/>
      <c r="E64" s="284"/>
      <c r="F64" s="285"/>
      <c r="G64" s="285"/>
      <c r="H64" s="533"/>
      <c r="I64" s="295">
        <f>I63/I286</f>
        <v>0.05937877171072511</v>
      </c>
      <c r="J64" s="295"/>
      <c r="K64" s="295">
        <f>K63/K286</f>
        <v>0.05761579468473446</v>
      </c>
      <c r="L64" s="296">
        <f>L63/L286</f>
        <v>0.06515767045704464</v>
      </c>
      <c r="M64" s="297"/>
      <c r="N64" s="298">
        <f>N63/N286</f>
        <v>0.0634023617875501</v>
      </c>
      <c r="O64" s="299">
        <f>O63/O286</f>
        <v>0.05293707407346393</v>
      </c>
      <c r="P64" s="297"/>
      <c r="Q64" s="298">
        <f>Q63/Q286</f>
        <v>0.05113170619387521</v>
      </c>
    </row>
    <row r="65" spans="1:17" s="8" customFormat="1" ht="17.25" customHeight="1">
      <c r="A65" s="534" t="s">
        <v>439</v>
      </c>
      <c r="B65" s="534"/>
      <c r="C65" s="534"/>
      <c r="D65" s="535" t="s">
        <v>353</v>
      </c>
      <c r="E65" s="535" t="s">
        <v>375</v>
      </c>
      <c r="F65" s="536" t="s">
        <v>354</v>
      </c>
      <c r="G65" s="536" t="s">
        <v>356</v>
      </c>
      <c r="H65" s="537" t="s">
        <v>357</v>
      </c>
      <c r="I65" s="538">
        <f aca="true" t="shared" si="24" ref="I65:Q65">I66+I75+I78</f>
        <v>17556.8</v>
      </c>
      <c r="J65" s="538">
        <f t="shared" si="24"/>
        <v>-176.00000000000003</v>
      </c>
      <c r="K65" s="538">
        <f t="shared" si="24"/>
        <v>17380.8</v>
      </c>
      <c r="L65" s="539">
        <f t="shared" si="24"/>
        <v>4100.8</v>
      </c>
      <c r="M65" s="540">
        <f t="shared" si="24"/>
        <v>-3.9</v>
      </c>
      <c r="N65" s="541">
        <f t="shared" si="24"/>
        <v>4096.9</v>
      </c>
      <c r="O65" s="542">
        <f t="shared" si="24"/>
        <v>13456</v>
      </c>
      <c r="P65" s="540">
        <f t="shared" si="24"/>
        <v>-172.10000000000002</v>
      </c>
      <c r="Q65" s="541">
        <f t="shared" si="24"/>
        <v>13283.9</v>
      </c>
    </row>
    <row r="66" spans="1:17" s="8" customFormat="1" ht="33.75" customHeight="1" hidden="1">
      <c r="A66" s="368" t="s">
        <v>396</v>
      </c>
      <c r="B66" s="543" t="s">
        <v>440</v>
      </c>
      <c r="C66" s="543"/>
      <c r="D66" s="544">
        <v>892</v>
      </c>
      <c r="E66" s="545" t="s">
        <v>375</v>
      </c>
      <c r="F66" s="545" t="s">
        <v>354</v>
      </c>
      <c r="G66" s="545" t="s">
        <v>441</v>
      </c>
      <c r="H66" s="546" t="s">
        <v>357</v>
      </c>
      <c r="I66" s="547">
        <f aca="true" t="shared" si="25" ref="I66:Q66">I67+I69</f>
        <v>9780.3</v>
      </c>
      <c r="J66" s="548">
        <f t="shared" si="25"/>
        <v>0</v>
      </c>
      <c r="K66" s="547">
        <f t="shared" si="25"/>
        <v>9780.3</v>
      </c>
      <c r="L66" s="549">
        <f t="shared" si="25"/>
        <v>862</v>
      </c>
      <c r="M66" s="550">
        <f t="shared" si="25"/>
        <v>0</v>
      </c>
      <c r="N66" s="551">
        <f t="shared" si="25"/>
        <v>862</v>
      </c>
      <c r="O66" s="552">
        <f t="shared" si="25"/>
        <v>8918.3</v>
      </c>
      <c r="P66" s="550">
        <f t="shared" si="25"/>
        <v>0</v>
      </c>
      <c r="Q66" s="551">
        <f t="shared" si="25"/>
        <v>8918.3</v>
      </c>
    </row>
    <row r="67" spans="1:17" s="8" customFormat="1" ht="14.25" customHeight="1" hidden="1">
      <c r="A67" s="368"/>
      <c r="B67" s="553" t="s">
        <v>442</v>
      </c>
      <c r="C67" s="553"/>
      <c r="D67" s="554">
        <v>892</v>
      </c>
      <c r="E67" s="555" t="s">
        <v>375</v>
      </c>
      <c r="F67" s="555" t="s">
        <v>354</v>
      </c>
      <c r="G67" s="555" t="s">
        <v>443</v>
      </c>
      <c r="H67" s="556" t="s">
        <v>357</v>
      </c>
      <c r="I67" s="557">
        <f>I68</f>
        <v>7458.2</v>
      </c>
      <c r="J67" s="558">
        <f aca="true" t="shared" si="26" ref="J67:Q67">J68</f>
        <v>0</v>
      </c>
      <c r="K67" s="557">
        <f t="shared" si="26"/>
        <v>7458.2</v>
      </c>
      <c r="L67" s="559">
        <f t="shared" si="26"/>
        <v>0</v>
      </c>
      <c r="M67" s="560">
        <f t="shared" si="26"/>
        <v>0</v>
      </c>
      <c r="N67" s="561">
        <f t="shared" si="26"/>
        <v>0</v>
      </c>
      <c r="O67" s="562">
        <f t="shared" si="26"/>
        <v>7458.2</v>
      </c>
      <c r="P67" s="560">
        <f t="shared" si="26"/>
        <v>0</v>
      </c>
      <c r="Q67" s="561">
        <f t="shared" si="26"/>
        <v>7458.2</v>
      </c>
    </row>
    <row r="68" spans="1:17" s="8" customFormat="1" ht="12" customHeight="1" hidden="1">
      <c r="A68" s="368"/>
      <c r="B68" s="563" t="s">
        <v>444</v>
      </c>
      <c r="C68" s="563"/>
      <c r="D68" s="564">
        <v>792</v>
      </c>
      <c r="E68" s="565" t="s">
        <v>375</v>
      </c>
      <c r="F68" s="565" t="s">
        <v>354</v>
      </c>
      <c r="G68" s="494" t="s">
        <v>445</v>
      </c>
      <c r="H68" s="566" t="s">
        <v>446</v>
      </c>
      <c r="I68" s="460">
        <f>L68+O68</f>
        <v>7458.2</v>
      </c>
      <c r="J68" s="459">
        <f>M68+P68</f>
        <v>0</v>
      </c>
      <c r="K68" s="460">
        <f>N68+Q68</f>
        <v>7458.2</v>
      </c>
      <c r="L68" s="461"/>
      <c r="M68" s="462"/>
      <c r="N68" s="463">
        <f>L68+M68</f>
        <v>0</v>
      </c>
      <c r="O68" s="464">
        <v>7458.2</v>
      </c>
      <c r="P68" s="462"/>
      <c r="Q68" s="463">
        <f>O68+P68</f>
        <v>7458.2</v>
      </c>
    </row>
    <row r="69" spans="1:17" s="8" customFormat="1" ht="12" customHeight="1" hidden="1">
      <c r="A69" s="368"/>
      <c r="B69" s="567" t="s">
        <v>447</v>
      </c>
      <c r="C69" s="567"/>
      <c r="D69" s="568">
        <v>892</v>
      </c>
      <c r="E69" s="482" t="s">
        <v>375</v>
      </c>
      <c r="F69" s="482" t="s">
        <v>354</v>
      </c>
      <c r="G69" s="482" t="s">
        <v>448</v>
      </c>
      <c r="H69" s="569" t="s">
        <v>357</v>
      </c>
      <c r="I69" s="486">
        <f>I70</f>
        <v>2322.1</v>
      </c>
      <c r="J69" s="487">
        <f aca="true" t="shared" si="27" ref="J69:Q69">J70</f>
        <v>0</v>
      </c>
      <c r="K69" s="486">
        <f t="shared" si="27"/>
        <v>2322.1</v>
      </c>
      <c r="L69" s="488">
        <f t="shared" si="27"/>
        <v>862</v>
      </c>
      <c r="M69" s="489">
        <f t="shared" si="27"/>
        <v>0</v>
      </c>
      <c r="N69" s="490">
        <f t="shared" si="27"/>
        <v>862</v>
      </c>
      <c r="O69" s="491">
        <f t="shared" si="27"/>
        <v>1460.1</v>
      </c>
      <c r="P69" s="489">
        <f t="shared" si="27"/>
        <v>0</v>
      </c>
      <c r="Q69" s="490">
        <f t="shared" si="27"/>
        <v>1460.1</v>
      </c>
    </row>
    <row r="70" spans="1:17" s="8" customFormat="1" ht="12.75" customHeight="1" hidden="1">
      <c r="A70" s="368"/>
      <c r="B70" s="567" t="s">
        <v>449</v>
      </c>
      <c r="C70" s="567"/>
      <c r="D70" s="568">
        <v>892</v>
      </c>
      <c r="E70" s="482" t="s">
        <v>375</v>
      </c>
      <c r="F70" s="482" t="s">
        <v>354</v>
      </c>
      <c r="G70" s="482" t="s">
        <v>450</v>
      </c>
      <c r="H70" s="569" t="s">
        <v>357</v>
      </c>
      <c r="I70" s="486">
        <f>I71+I72</f>
        <v>2322.1</v>
      </c>
      <c r="J70" s="487">
        <f aca="true" t="shared" si="28" ref="J70:Q70">J71+J72</f>
        <v>0</v>
      </c>
      <c r="K70" s="486">
        <f t="shared" si="28"/>
        <v>2322.1</v>
      </c>
      <c r="L70" s="488">
        <f t="shared" si="28"/>
        <v>862</v>
      </c>
      <c r="M70" s="489">
        <f t="shared" si="28"/>
        <v>0</v>
      </c>
      <c r="N70" s="490">
        <f t="shared" si="28"/>
        <v>862</v>
      </c>
      <c r="O70" s="491">
        <f t="shared" si="28"/>
        <v>1460.1</v>
      </c>
      <c r="P70" s="489">
        <f t="shared" si="28"/>
        <v>0</v>
      </c>
      <c r="Q70" s="490">
        <f t="shared" si="28"/>
        <v>1460.1</v>
      </c>
    </row>
    <row r="71" spans="1:17" s="8" customFormat="1" ht="12.75" customHeight="1" hidden="1">
      <c r="A71" s="368"/>
      <c r="B71" s="563" t="s">
        <v>451</v>
      </c>
      <c r="C71" s="563"/>
      <c r="D71" s="564"/>
      <c r="E71" s="498" t="s">
        <v>375</v>
      </c>
      <c r="F71" s="498" t="s">
        <v>354</v>
      </c>
      <c r="G71" s="570" t="s">
        <v>452</v>
      </c>
      <c r="H71" s="571" t="s">
        <v>446</v>
      </c>
      <c r="I71" s="460">
        <f aca="true" t="shared" si="29" ref="I71:K72">L71+O71</f>
        <v>1460.1</v>
      </c>
      <c r="J71" s="459">
        <f t="shared" si="29"/>
        <v>0</v>
      </c>
      <c r="K71" s="460">
        <f t="shared" si="29"/>
        <v>1460.1</v>
      </c>
      <c r="L71" s="461">
        <v>0</v>
      </c>
      <c r="M71" s="462"/>
      <c r="N71" s="463">
        <f>L71+M71</f>
        <v>0</v>
      </c>
      <c r="O71" s="464">
        <v>1460.1</v>
      </c>
      <c r="P71" s="462"/>
      <c r="Q71" s="463">
        <f>O71+P71</f>
        <v>1460.1</v>
      </c>
    </row>
    <row r="72" spans="1:17" s="8" customFormat="1" ht="13.5" customHeight="1" hidden="1">
      <c r="A72" s="368"/>
      <c r="B72" s="572" t="s">
        <v>453</v>
      </c>
      <c r="C72" s="572"/>
      <c r="D72" s="573">
        <v>892</v>
      </c>
      <c r="E72" s="498"/>
      <c r="F72" s="498"/>
      <c r="G72" s="574" t="s">
        <v>452</v>
      </c>
      <c r="H72" s="575" t="s">
        <v>362</v>
      </c>
      <c r="I72" s="503">
        <f t="shared" si="29"/>
        <v>862</v>
      </c>
      <c r="J72" s="502">
        <f t="shared" si="29"/>
        <v>0</v>
      </c>
      <c r="K72" s="503">
        <f t="shared" si="29"/>
        <v>862</v>
      </c>
      <c r="L72" s="504">
        <v>862</v>
      </c>
      <c r="M72" s="505"/>
      <c r="N72" s="506">
        <f>L72+M72</f>
        <v>862</v>
      </c>
      <c r="O72" s="507"/>
      <c r="P72" s="471"/>
      <c r="Q72" s="506">
        <f>O72+P72</f>
        <v>0</v>
      </c>
    </row>
    <row r="73" spans="1:17" s="8" customFormat="1" ht="13.5" customHeight="1" hidden="1">
      <c r="A73" s="576"/>
      <c r="B73" s="522"/>
      <c r="C73" s="577"/>
      <c r="D73" s="578"/>
      <c r="E73" s="415"/>
      <c r="F73" s="415"/>
      <c r="G73" s="579"/>
      <c r="H73" s="580"/>
      <c r="I73" s="581"/>
      <c r="J73" s="582"/>
      <c r="K73" s="581"/>
      <c r="L73" s="582"/>
      <c r="M73" s="582"/>
      <c r="N73" s="582"/>
      <c r="O73" s="582"/>
      <c r="P73" s="419"/>
      <c r="Q73" s="582"/>
    </row>
    <row r="74" spans="1:17" s="8" customFormat="1" ht="9.75" customHeight="1" hidden="1">
      <c r="A74" s="583"/>
      <c r="B74" s="527"/>
      <c r="C74" s="584"/>
      <c r="D74" s="585"/>
      <c r="E74" s="586"/>
      <c r="F74" s="586"/>
      <c r="G74" s="7"/>
      <c r="H74" s="587"/>
      <c r="I74" s="588"/>
      <c r="J74" s="40"/>
      <c r="K74" s="588"/>
      <c r="L74" s="40"/>
      <c r="M74" s="40"/>
      <c r="N74" s="40"/>
      <c r="O74" s="40"/>
      <c r="P74" s="40"/>
      <c r="Q74" s="40"/>
    </row>
    <row r="75" spans="1:17" s="8" customFormat="1" ht="22.5" customHeight="1">
      <c r="A75" s="589" t="s">
        <v>396</v>
      </c>
      <c r="B75" s="590" t="s">
        <v>454</v>
      </c>
      <c r="C75" s="590"/>
      <c r="D75" s="591" t="s">
        <v>353</v>
      </c>
      <c r="E75" s="591" t="s">
        <v>375</v>
      </c>
      <c r="F75" s="591" t="s">
        <v>354</v>
      </c>
      <c r="G75" s="592" t="s">
        <v>424</v>
      </c>
      <c r="H75" s="593" t="s">
        <v>357</v>
      </c>
      <c r="I75" s="594">
        <f>I76+I77</f>
        <v>527</v>
      </c>
      <c r="J75" s="595">
        <f aca="true" t="shared" si="30" ref="J75:Q75">J76+J77</f>
        <v>-3.9</v>
      </c>
      <c r="K75" s="594">
        <f t="shared" si="30"/>
        <v>523.1</v>
      </c>
      <c r="L75" s="596">
        <f t="shared" si="30"/>
        <v>527</v>
      </c>
      <c r="M75" s="597">
        <f t="shared" si="30"/>
        <v>-3.9</v>
      </c>
      <c r="N75" s="598">
        <f t="shared" si="30"/>
        <v>523.1</v>
      </c>
      <c r="O75" s="599">
        <f t="shared" si="30"/>
        <v>0</v>
      </c>
      <c r="P75" s="597">
        <f t="shared" si="30"/>
        <v>0</v>
      </c>
      <c r="Q75" s="598">
        <f t="shared" si="30"/>
        <v>0</v>
      </c>
    </row>
    <row r="76" spans="1:17" s="8" customFormat="1" ht="13.5" customHeight="1">
      <c r="A76" s="589"/>
      <c r="B76" s="497" t="s">
        <v>238</v>
      </c>
      <c r="C76" s="335" t="s">
        <v>426</v>
      </c>
      <c r="D76" s="600">
        <v>892</v>
      </c>
      <c r="E76" s="601" t="s">
        <v>375</v>
      </c>
      <c r="F76" s="515" t="s">
        <v>354</v>
      </c>
      <c r="G76" s="498" t="s">
        <v>424</v>
      </c>
      <c r="H76" s="566" t="s">
        <v>362</v>
      </c>
      <c r="I76" s="460">
        <f aca="true" t="shared" si="31" ref="I76:K77">L76+O76</f>
        <v>0</v>
      </c>
      <c r="J76" s="459">
        <f t="shared" si="31"/>
        <v>0</v>
      </c>
      <c r="K76" s="460">
        <f t="shared" si="31"/>
        <v>0</v>
      </c>
      <c r="L76" s="461">
        <v>0</v>
      </c>
      <c r="M76" s="462"/>
      <c r="N76" s="463">
        <f>L76+M76</f>
        <v>0</v>
      </c>
      <c r="O76" s="464">
        <v>0</v>
      </c>
      <c r="P76" s="462"/>
      <c r="Q76" s="463">
        <f>O76+P76</f>
        <v>0</v>
      </c>
    </row>
    <row r="77" spans="1:17" s="8" customFormat="1" ht="13.5" customHeight="1">
      <c r="A77" s="589"/>
      <c r="B77" s="497"/>
      <c r="C77" s="344" t="s">
        <v>427</v>
      </c>
      <c r="D77" s="600"/>
      <c r="E77" s="600"/>
      <c r="F77" s="600"/>
      <c r="G77" s="600"/>
      <c r="H77" s="602" t="s">
        <v>362</v>
      </c>
      <c r="I77" s="503">
        <f t="shared" si="31"/>
        <v>527</v>
      </c>
      <c r="J77" s="502">
        <f t="shared" si="31"/>
        <v>-3.9</v>
      </c>
      <c r="K77" s="503">
        <f t="shared" si="31"/>
        <v>523.1</v>
      </c>
      <c r="L77" s="504">
        <v>527</v>
      </c>
      <c r="M77" s="505">
        <v>-3.9</v>
      </c>
      <c r="N77" s="506">
        <f>L77+M77</f>
        <v>523.1</v>
      </c>
      <c r="O77" s="507"/>
      <c r="P77" s="505"/>
      <c r="Q77" s="506">
        <f>O77+P77</f>
        <v>0</v>
      </c>
    </row>
    <row r="78" spans="1:17" s="8" customFormat="1" ht="13.5" customHeight="1">
      <c r="A78" s="589"/>
      <c r="B78" s="603" t="s">
        <v>455</v>
      </c>
      <c r="C78" s="603"/>
      <c r="D78" s="604" t="s">
        <v>353</v>
      </c>
      <c r="E78" s="605" t="s">
        <v>375</v>
      </c>
      <c r="F78" s="605" t="s">
        <v>354</v>
      </c>
      <c r="G78" s="605" t="s">
        <v>356</v>
      </c>
      <c r="H78" s="606" t="s">
        <v>357</v>
      </c>
      <c r="I78" s="607">
        <f>I79+I83</f>
        <v>7249.5</v>
      </c>
      <c r="J78" s="608">
        <f aca="true" t="shared" si="32" ref="J78:Q78">J79+J83</f>
        <v>-172.10000000000002</v>
      </c>
      <c r="K78" s="607">
        <f t="shared" si="32"/>
        <v>7077.4</v>
      </c>
      <c r="L78" s="609">
        <f t="shared" si="32"/>
        <v>2711.8</v>
      </c>
      <c r="M78" s="610">
        <f t="shared" si="32"/>
        <v>0</v>
      </c>
      <c r="N78" s="611">
        <f t="shared" si="32"/>
        <v>2711.8</v>
      </c>
      <c r="O78" s="612">
        <f t="shared" si="32"/>
        <v>4537.7</v>
      </c>
      <c r="P78" s="610">
        <f t="shared" si="32"/>
        <v>-172.10000000000002</v>
      </c>
      <c r="Q78" s="611">
        <f t="shared" si="32"/>
        <v>4365.6</v>
      </c>
    </row>
    <row r="79" spans="1:17" s="8" customFormat="1" ht="14.25" customHeight="1">
      <c r="A79" s="589"/>
      <c r="B79" s="613" t="s">
        <v>456</v>
      </c>
      <c r="C79" s="613"/>
      <c r="D79" s="406">
        <v>892</v>
      </c>
      <c r="E79" s="614" t="s">
        <v>375</v>
      </c>
      <c r="F79" s="615" t="s">
        <v>354</v>
      </c>
      <c r="G79" s="482" t="s">
        <v>356</v>
      </c>
      <c r="H79" s="569" t="s">
        <v>357</v>
      </c>
      <c r="I79" s="486">
        <f>I80+I81+I82</f>
        <v>4484.5</v>
      </c>
      <c r="J79" s="487">
        <f aca="true" t="shared" si="33" ref="J79:Q79">J80+J81+J82</f>
        <v>-271.1</v>
      </c>
      <c r="K79" s="486">
        <f t="shared" si="33"/>
        <v>4213.4</v>
      </c>
      <c r="L79" s="488">
        <f t="shared" si="33"/>
        <v>646.8000000000001</v>
      </c>
      <c r="M79" s="489">
        <f t="shared" si="33"/>
        <v>0</v>
      </c>
      <c r="N79" s="490">
        <f t="shared" si="33"/>
        <v>646.8000000000001</v>
      </c>
      <c r="O79" s="491">
        <f t="shared" si="33"/>
        <v>3837.7</v>
      </c>
      <c r="P79" s="489">
        <f t="shared" si="33"/>
        <v>-271.1</v>
      </c>
      <c r="Q79" s="490">
        <f t="shared" si="33"/>
        <v>3566.6</v>
      </c>
    </row>
    <row r="80" spans="1:17" s="8" customFormat="1" ht="14.25" customHeight="1" hidden="1">
      <c r="A80" s="589"/>
      <c r="B80" s="616" t="s">
        <v>457</v>
      </c>
      <c r="C80" s="616"/>
      <c r="D80" s="617">
        <v>892</v>
      </c>
      <c r="E80" s="618" t="s">
        <v>375</v>
      </c>
      <c r="F80" s="618" t="s">
        <v>354</v>
      </c>
      <c r="G80" s="619" t="s">
        <v>458</v>
      </c>
      <c r="H80" s="620" t="s">
        <v>362</v>
      </c>
      <c r="I80" s="469">
        <f>L80+O80</f>
        <v>35.1</v>
      </c>
      <c r="J80" s="468">
        <f>M80+P80</f>
        <v>0</v>
      </c>
      <c r="K80" s="469">
        <f>N80+Q80</f>
        <v>35.1</v>
      </c>
      <c r="L80" s="470">
        <v>35.1</v>
      </c>
      <c r="M80" s="471"/>
      <c r="N80" s="472">
        <f>L80+M80</f>
        <v>35.1</v>
      </c>
      <c r="O80" s="473">
        <v>0</v>
      </c>
      <c r="P80" s="471"/>
      <c r="Q80" s="472">
        <f>O80+P80</f>
        <v>0</v>
      </c>
    </row>
    <row r="81" spans="1:17" s="8" customFormat="1" ht="11.25" customHeight="1" hidden="1">
      <c r="A81" s="589"/>
      <c r="B81" s="616" t="s">
        <v>459</v>
      </c>
      <c r="C81" s="616"/>
      <c r="D81" s="617"/>
      <c r="E81" s="617"/>
      <c r="F81" s="617"/>
      <c r="G81" s="619" t="s">
        <v>458</v>
      </c>
      <c r="H81" s="620" t="s">
        <v>362</v>
      </c>
      <c r="I81" s="469">
        <f>L81+O81</f>
        <v>611.7</v>
      </c>
      <c r="J81" s="468">
        <f aca="true" t="shared" si="34" ref="I81:K85">M81+P81</f>
        <v>0</v>
      </c>
      <c r="K81" s="469">
        <f t="shared" si="34"/>
        <v>611.7</v>
      </c>
      <c r="L81" s="470">
        <v>611.7</v>
      </c>
      <c r="M81" s="471"/>
      <c r="N81" s="472">
        <f>L81+M81</f>
        <v>611.7</v>
      </c>
      <c r="O81" s="473">
        <v>0</v>
      </c>
      <c r="P81" s="471"/>
      <c r="Q81" s="472">
        <f>O81+P81</f>
        <v>0</v>
      </c>
    </row>
    <row r="82" spans="1:17" s="8" customFormat="1" ht="24" customHeight="1">
      <c r="A82" s="589"/>
      <c r="B82" s="378" t="s">
        <v>460</v>
      </c>
      <c r="C82" s="378"/>
      <c r="D82" s="617"/>
      <c r="E82" s="617"/>
      <c r="F82" s="617"/>
      <c r="G82" s="619" t="s">
        <v>461</v>
      </c>
      <c r="H82" s="620" t="s">
        <v>362</v>
      </c>
      <c r="I82" s="469">
        <f>L82+O82</f>
        <v>3837.7</v>
      </c>
      <c r="J82" s="468">
        <f>M82+P82</f>
        <v>-271.1</v>
      </c>
      <c r="K82" s="469">
        <f>N82+Q82</f>
        <v>3566.6</v>
      </c>
      <c r="L82" s="470">
        <v>0</v>
      </c>
      <c r="M82" s="471"/>
      <c r="N82" s="472">
        <f>L82+M82</f>
        <v>0</v>
      </c>
      <c r="O82" s="473">
        <v>3837.7</v>
      </c>
      <c r="P82" s="471">
        <v>-271.1</v>
      </c>
      <c r="Q82" s="472">
        <f>O82+P82</f>
        <v>3566.6</v>
      </c>
    </row>
    <row r="83" spans="1:17" s="8" customFormat="1" ht="12.75" customHeight="1">
      <c r="A83" s="589"/>
      <c r="B83" s="613" t="s">
        <v>462</v>
      </c>
      <c r="C83" s="613"/>
      <c r="D83" s="621">
        <v>892</v>
      </c>
      <c r="E83" s="622" t="s">
        <v>375</v>
      </c>
      <c r="F83" s="482" t="s">
        <v>354</v>
      </c>
      <c r="G83" s="482" t="s">
        <v>463</v>
      </c>
      <c r="H83" s="569" t="s">
        <v>362</v>
      </c>
      <c r="I83" s="486">
        <f>I84+I85</f>
        <v>2765</v>
      </c>
      <c r="J83" s="487">
        <f aca="true" t="shared" si="35" ref="J83:Q83">J84+J85</f>
        <v>99</v>
      </c>
      <c r="K83" s="486">
        <f t="shared" si="35"/>
        <v>2864</v>
      </c>
      <c r="L83" s="488">
        <f t="shared" si="35"/>
        <v>2065</v>
      </c>
      <c r="M83" s="489">
        <f t="shared" si="35"/>
        <v>0</v>
      </c>
      <c r="N83" s="490">
        <f t="shared" si="35"/>
        <v>2065</v>
      </c>
      <c r="O83" s="491">
        <f t="shared" si="35"/>
        <v>700</v>
      </c>
      <c r="P83" s="489">
        <f t="shared" si="35"/>
        <v>99</v>
      </c>
      <c r="Q83" s="490">
        <f t="shared" si="35"/>
        <v>799</v>
      </c>
    </row>
    <row r="84" spans="1:17" s="8" customFormat="1" ht="12.75" customHeight="1" hidden="1">
      <c r="A84" s="589"/>
      <c r="B84" s="466" t="s">
        <v>464</v>
      </c>
      <c r="C84" s="466"/>
      <c r="D84" s="404">
        <v>892</v>
      </c>
      <c r="E84" s="614" t="s">
        <v>375</v>
      </c>
      <c r="F84" s="615" t="s">
        <v>354</v>
      </c>
      <c r="G84" s="494" t="s">
        <v>463</v>
      </c>
      <c r="H84" s="566" t="s">
        <v>362</v>
      </c>
      <c r="I84" s="460">
        <f t="shared" si="34"/>
        <v>2065</v>
      </c>
      <c r="J84" s="459">
        <f t="shared" si="34"/>
        <v>0</v>
      </c>
      <c r="K84" s="460">
        <f t="shared" si="34"/>
        <v>2065</v>
      </c>
      <c r="L84" s="461">
        <v>2065</v>
      </c>
      <c r="M84" s="462"/>
      <c r="N84" s="463">
        <f>L84+M84</f>
        <v>2065</v>
      </c>
      <c r="O84" s="464"/>
      <c r="P84" s="462"/>
      <c r="Q84" s="463">
        <f>O84+P84</f>
        <v>0</v>
      </c>
    </row>
    <row r="85" spans="1:17" s="8" customFormat="1" ht="17.25" customHeight="1">
      <c r="A85" s="589"/>
      <c r="B85" s="378" t="s">
        <v>465</v>
      </c>
      <c r="C85" s="378"/>
      <c r="D85" s="600">
        <v>892</v>
      </c>
      <c r="E85" s="623" t="s">
        <v>375</v>
      </c>
      <c r="F85" s="515" t="s">
        <v>354</v>
      </c>
      <c r="G85" s="498" t="s">
        <v>466</v>
      </c>
      <c r="H85" s="602" t="s">
        <v>362</v>
      </c>
      <c r="I85" s="503">
        <f t="shared" si="34"/>
        <v>700</v>
      </c>
      <c r="J85" s="502">
        <f t="shared" si="34"/>
        <v>99</v>
      </c>
      <c r="K85" s="503">
        <f t="shared" si="34"/>
        <v>799</v>
      </c>
      <c r="L85" s="504">
        <v>0</v>
      </c>
      <c r="M85" s="505"/>
      <c r="N85" s="506">
        <f>L85+M85</f>
        <v>0</v>
      </c>
      <c r="O85" s="507">
        <v>700</v>
      </c>
      <c r="P85" s="505">
        <v>99</v>
      </c>
      <c r="Q85" s="506">
        <f>O85+P85</f>
        <v>799</v>
      </c>
    </row>
    <row r="86" spans="1:17" s="8" customFormat="1" ht="16.5" customHeight="1" hidden="1">
      <c r="A86" s="624" t="s">
        <v>467</v>
      </c>
      <c r="B86" s="624"/>
      <c r="C86" s="624"/>
      <c r="D86" s="625" t="s">
        <v>353</v>
      </c>
      <c r="E86" s="625" t="s">
        <v>375</v>
      </c>
      <c r="F86" s="626" t="s">
        <v>360</v>
      </c>
      <c r="G86" s="626" t="s">
        <v>356</v>
      </c>
      <c r="H86" s="627" t="s">
        <v>357</v>
      </c>
      <c r="I86" s="547">
        <f>I87+I88</f>
        <v>0</v>
      </c>
      <c r="J86" s="547">
        <f aca="true" t="shared" si="36" ref="J86:Q86">J87+J88</f>
        <v>0</v>
      </c>
      <c r="K86" s="547">
        <f t="shared" si="36"/>
        <v>0</v>
      </c>
      <c r="L86" s="549">
        <f t="shared" si="36"/>
        <v>0</v>
      </c>
      <c r="M86" s="550">
        <f t="shared" si="36"/>
        <v>0</v>
      </c>
      <c r="N86" s="551">
        <f t="shared" si="36"/>
        <v>0</v>
      </c>
      <c r="O86" s="552">
        <f t="shared" si="36"/>
        <v>0</v>
      </c>
      <c r="P86" s="550">
        <f t="shared" si="36"/>
        <v>0</v>
      </c>
      <c r="Q86" s="551">
        <f t="shared" si="36"/>
        <v>0</v>
      </c>
    </row>
    <row r="87" spans="1:17" s="8" customFormat="1" ht="21" customHeight="1" hidden="1">
      <c r="A87" s="628" t="s">
        <v>418</v>
      </c>
      <c r="B87" s="361" t="s">
        <v>468</v>
      </c>
      <c r="C87" s="361"/>
      <c r="D87" s="629">
        <v>892</v>
      </c>
      <c r="E87" s="630" t="s">
        <v>375</v>
      </c>
      <c r="F87" s="630" t="s">
        <v>360</v>
      </c>
      <c r="G87" s="615" t="s">
        <v>417</v>
      </c>
      <c r="H87" s="631" t="s">
        <v>362</v>
      </c>
      <c r="I87" s="337">
        <f aca="true" t="shared" si="37" ref="I87:K88">L87+O87</f>
        <v>0</v>
      </c>
      <c r="J87" s="337">
        <f t="shared" si="37"/>
        <v>0</v>
      </c>
      <c r="K87" s="337">
        <f t="shared" si="37"/>
        <v>0</v>
      </c>
      <c r="L87" s="339">
        <v>0</v>
      </c>
      <c r="M87" s="340"/>
      <c r="N87" s="341">
        <f>L87+M87</f>
        <v>0</v>
      </c>
      <c r="O87" s="342"/>
      <c r="P87" s="340"/>
      <c r="Q87" s="341">
        <f>O87+P87</f>
        <v>0</v>
      </c>
    </row>
    <row r="88" spans="1:17" s="8" customFormat="1" ht="16.5" customHeight="1" hidden="1">
      <c r="A88" s="628"/>
      <c r="B88" s="616"/>
      <c r="C88" s="616"/>
      <c r="D88" s="632">
        <v>892</v>
      </c>
      <c r="E88" s="630" t="s">
        <v>375</v>
      </c>
      <c r="F88" s="630" t="s">
        <v>360</v>
      </c>
      <c r="G88" s="633"/>
      <c r="H88" s="634"/>
      <c r="I88" s="381">
        <f t="shared" si="37"/>
        <v>0</v>
      </c>
      <c r="J88" s="381">
        <f t="shared" si="37"/>
        <v>0</v>
      </c>
      <c r="K88" s="381">
        <f t="shared" si="37"/>
        <v>0</v>
      </c>
      <c r="L88" s="383">
        <v>0</v>
      </c>
      <c r="M88" s="384"/>
      <c r="N88" s="385">
        <f>L88+M88</f>
        <v>0</v>
      </c>
      <c r="O88" s="386"/>
      <c r="P88" s="384"/>
      <c r="Q88" s="385">
        <f>O88+P88</f>
        <v>0</v>
      </c>
    </row>
    <row r="89" spans="1:17" s="8" customFormat="1" ht="12.75" customHeight="1">
      <c r="A89" s="635"/>
      <c r="B89" s="412"/>
      <c r="C89" s="413"/>
      <c r="D89" s="636"/>
      <c r="E89" s="580"/>
      <c r="F89" s="580"/>
      <c r="G89" s="414"/>
      <c r="H89" s="637"/>
      <c r="I89" s="417"/>
      <c r="J89" s="417"/>
      <c r="K89" s="417"/>
      <c r="L89" s="418"/>
      <c r="M89" s="418"/>
      <c r="N89" s="418"/>
      <c r="O89" s="418"/>
      <c r="P89" s="525"/>
      <c r="Q89" s="418"/>
    </row>
    <row r="90" spans="1:17" s="8" customFormat="1" ht="18.75" customHeight="1" hidden="1">
      <c r="A90" s="624" t="s">
        <v>469</v>
      </c>
      <c r="B90" s="624"/>
      <c r="C90" s="624"/>
      <c r="D90" s="626" t="s">
        <v>353</v>
      </c>
      <c r="E90" s="625" t="s">
        <v>375</v>
      </c>
      <c r="F90" s="626" t="s">
        <v>364</v>
      </c>
      <c r="G90" s="626" t="s">
        <v>356</v>
      </c>
      <c r="H90" s="638" t="s">
        <v>357</v>
      </c>
      <c r="I90" s="547">
        <f>I91+I94+I98+I101+I104</f>
        <v>10023</v>
      </c>
      <c r="J90" s="547">
        <f aca="true" t="shared" si="38" ref="J90:Q90">J91+J94+J98+J101+J104</f>
        <v>0</v>
      </c>
      <c r="K90" s="547">
        <f t="shared" si="38"/>
        <v>10023</v>
      </c>
      <c r="L90" s="549">
        <f t="shared" si="38"/>
        <v>9983</v>
      </c>
      <c r="M90" s="550">
        <f t="shared" si="38"/>
        <v>0</v>
      </c>
      <c r="N90" s="551">
        <f t="shared" si="38"/>
        <v>9983</v>
      </c>
      <c r="O90" s="552">
        <f t="shared" si="38"/>
        <v>40</v>
      </c>
      <c r="P90" s="550">
        <f t="shared" si="38"/>
        <v>0</v>
      </c>
      <c r="Q90" s="551">
        <f t="shared" si="38"/>
        <v>40</v>
      </c>
    </row>
    <row r="91" spans="1:17" s="8" customFormat="1" ht="12" customHeight="1" hidden="1">
      <c r="A91" s="639" t="s">
        <v>396</v>
      </c>
      <c r="B91" s="640" t="s">
        <v>470</v>
      </c>
      <c r="C91" s="640"/>
      <c r="D91" s="392">
        <v>892</v>
      </c>
      <c r="E91" s="392" t="s">
        <v>375</v>
      </c>
      <c r="F91" s="392" t="s">
        <v>364</v>
      </c>
      <c r="G91" s="392" t="s">
        <v>471</v>
      </c>
      <c r="H91" s="641" t="s">
        <v>362</v>
      </c>
      <c r="I91" s="317">
        <f aca="true" t="shared" si="39" ref="I91:Q91">I92+I93</f>
        <v>7430</v>
      </c>
      <c r="J91" s="317">
        <f t="shared" si="39"/>
        <v>0</v>
      </c>
      <c r="K91" s="317">
        <f t="shared" si="39"/>
        <v>7430</v>
      </c>
      <c r="L91" s="319">
        <f t="shared" si="39"/>
        <v>7430</v>
      </c>
      <c r="M91" s="320">
        <f t="shared" si="39"/>
        <v>0</v>
      </c>
      <c r="N91" s="321">
        <f t="shared" si="39"/>
        <v>7430</v>
      </c>
      <c r="O91" s="322">
        <f t="shared" si="39"/>
        <v>0</v>
      </c>
      <c r="P91" s="320">
        <f t="shared" si="39"/>
        <v>0</v>
      </c>
      <c r="Q91" s="321">
        <f t="shared" si="39"/>
        <v>0</v>
      </c>
    </row>
    <row r="92" spans="1:17" s="8" customFormat="1" ht="12.75" customHeight="1" hidden="1">
      <c r="A92" s="639"/>
      <c r="B92" s="642" t="s">
        <v>472</v>
      </c>
      <c r="C92" s="642"/>
      <c r="D92" s="366" t="s">
        <v>353</v>
      </c>
      <c r="E92" s="366" t="s">
        <v>375</v>
      </c>
      <c r="F92" s="366" t="s">
        <v>364</v>
      </c>
      <c r="G92" s="366" t="s">
        <v>471</v>
      </c>
      <c r="H92" s="643" t="s">
        <v>362</v>
      </c>
      <c r="I92" s="328">
        <f aca="true" t="shared" si="40" ref="I92:K93">L92+O92</f>
        <v>6320</v>
      </c>
      <c r="J92" s="328">
        <f t="shared" si="40"/>
        <v>0</v>
      </c>
      <c r="K92" s="328">
        <f t="shared" si="40"/>
        <v>6320</v>
      </c>
      <c r="L92" s="330">
        <v>6320</v>
      </c>
      <c r="M92" s="331"/>
      <c r="N92" s="332">
        <f>L92+M92</f>
        <v>6320</v>
      </c>
      <c r="O92" s="333"/>
      <c r="P92" s="331"/>
      <c r="Q92" s="332">
        <f>O92+P92</f>
        <v>0</v>
      </c>
    </row>
    <row r="93" spans="1:17" s="8" customFormat="1" ht="9.75" customHeight="1" hidden="1">
      <c r="A93" s="639"/>
      <c r="B93" s="644" t="s">
        <v>473</v>
      </c>
      <c r="C93" s="644"/>
      <c r="D93" s="366"/>
      <c r="E93" s="366"/>
      <c r="F93" s="366"/>
      <c r="G93" s="366"/>
      <c r="H93" s="643"/>
      <c r="I93" s="346">
        <f t="shared" si="40"/>
        <v>1110</v>
      </c>
      <c r="J93" s="346">
        <f t="shared" si="40"/>
        <v>0</v>
      </c>
      <c r="K93" s="346">
        <f t="shared" si="40"/>
        <v>1110</v>
      </c>
      <c r="L93" s="348">
        <v>1110</v>
      </c>
      <c r="M93" s="349"/>
      <c r="N93" s="350">
        <f>L93+M93</f>
        <v>1110</v>
      </c>
      <c r="O93" s="351"/>
      <c r="P93" s="349"/>
      <c r="Q93" s="350">
        <f>O93+P93</f>
        <v>0</v>
      </c>
    </row>
    <row r="94" spans="1:17" s="8" customFormat="1" ht="12.75" customHeight="1" hidden="1">
      <c r="A94" s="639"/>
      <c r="B94" s="645" t="s">
        <v>474</v>
      </c>
      <c r="C94" s="645"/>
      <c r="D94" s="442">
        <v>892</v>
      </c>
      <c r="E94" s="442" t="s">
        <v>375</v>
      </c>
      <c r="F94" s="442" t="s">
        <v>364</v>
      </c>
      <c r="G94" s="442" t="s">
        <v>475</v>
      </c>
      <c r="H94" s="646" t="s">
        <v>362</v>
      </c>
      <c r="I94" s="474">
        <f>I95+I96+I97</f>
        <v>0</v>
      </c>
      <c r="J94" s="474">
        <f aca="true" t="shared" si="41" ref="J94:Q94">J95+J96+J97</f>
        <v>0</v>
      </c>
      <c r="K94" s="474">
        <f t="shared" si="41"/>
        <v>0</v>
      </c>
      <c r="L94" s="476">
        <f t="shared" si="41"/>
        <v>0</v>
      </c>
      <c r="M94" s="477">
        <f t="shared" si="41"/>
        <v>0</v>
      </c>
      <c r="N94" s="478">
        <f t="shared" si="41"/>
        <v>0</v>
      </c>
      <c r="O94" s="479">
        <f t="shared" si="41"/>
        <v>0</v>
      </c>
      <c r="P94" s="477">
        <f t="shared" si="41"/>
        <v>0</v>
      </c>
      <c r="Q94" s="478">
        <f t="shared" si="41"/>
        <v>0</v>
      </c>
    </row>
    <row r="95" spans="1:17" s="8" customFormat="1" ht="12" customHeight="1" hidden="1">
      <c r="A95" s="639"/>
      <c r="B95" s="647" t="s">
        <v>476</v>
      </c>
      <c r="C95" s="647"/>
      <c r="D95" s="565">
        <v>892</v>
      </c>
      <c r="E95" s="565" t="s">
        <v>375</v>
      </c>
      <c r="F95" s="565" t="s">
        <v>364</v>
      </c>
      <c r="G95" s="565" t="s">
        <v>475</v>
      </c>
      <c r="H95" s="648" t="s">
        <v>362</v>
      </c>
      <c r="I95" s="467">
        <f aca="true" t="shared" si="42" ref="I95:K97">L95+O95</f>
        <v>0</v>
      </c>
      <c r="J95" s="467">
        <f t="shared" si="42"/>
        <v>0</v>
      </c>
      <c r="K95" s="467">
        <f t="shared" si="42"/>
        <v>0</v>
      </c>
      <c r="L95" s="649">
        <v>0</v>
      </c>
      <c r="M95" s="650"/>
      <c r="N95" s="651">
        <f>L95+M95</f>
        <v>0</v>
      </c>
      <c r="O95" s="652"/>
      <c r="P95" s="650"/>
      <c r="Q95" s="651">
        <f>O95+P95</f>
        <v>0</v>
      </c>
    </row>
    <row r="96" spans="1:17" s="8" customFormat="1" ht="9.75" customHeight="1" hidden="1">
      <c r="A96" s="639"/>
      <c r="B96" s="647" t="s">
        <v>477</v>
      </c>
      <c r="C96" s="647"/>
      <c r="D96" s="565"/>
      <c r="E96" s="565"/>
      <c r="F96" s="565"/>
      <c r="G96" s="565"/>
      <c r="H96" s="648"/>
      <c r="I96" s="467">
        <f t="shared" si="42"/>
        <v>0</v>
      </c>
      <c r="J96" s="467">
        <f t="shared" si="42"/>
        <v>0</v>
      </c>
      <c r="K96" s="467">
        <f t="shared" si="42"/>
        <v>0</v>
      </c>
      <c r="L96" s="649">
        <v>0</v>
      </c>
      <c r="M96" s="650"/>
      <c r="N96" s="651">
        <f>L96+M96</f>
        <v>0</v>
      </c>
      <c r="O96" s="652"/>
      <c r="P96" s="650"/>
      <c r="Q96" s="651">
        <f>O96+P96</f>
        <v>0</v>
      </c>
    </row>
    <row r="97" spans="1:17" s="8" customFormat="1" ht="11.25" customHeight="1" hidden="1">
      <c r="A97" s="639"/>
      <c r="B97" s="653" t="s">
        <v>478</v>
      </c>
      <c r="C97" s="653"/>
      <c r="D97" s="565"/>
      <c r="E97" s="565"/>
      <c r="F97" s="565"/>
      <c r="G97" s="565"/>
      <c r="H97" s="648"/>
      <c r="I97" s="467">
        <f t="shared" si="42"/>
        <v>0</v>
      </c>
      <c r="J97" s="467">
        <f t="shared" si="42"/>
        <v>0</v>
      </c>
      <c r="K97" s="467">
        <f t="shared" si="42"/>
        <v>0</v>
      </c>
      <c r="L97" s="649">
        <v>0</v>
      </c>
      <c r="M97" s="650"/>
      <c r="N97" s="651">
        <f>L97+M97</f>
        <v>0</v>
      </c>
      <c r="O97" s="652"/>
      <c r="P97" s="650"/>
      <c r="Q97" s="651">
        <f>O97+P97</f>
        <v>0</v>
      </c>
    </row>
    <row r="98" spans="1:17" s="8" customFormat="1" ht="12" customHeight="1" hidden="1">
      <c r="A98" s="639"/>
      <c r="B98" s="654" t="s">
        <v>479</v>
      </c>
      <c r="C98" s="654"/>
      <c r="D98" s="442">
        <v>892</v>
      </c>
      <c r="E98" s="442" t="s">
        <v>375</v>
      </c>
      <c r="F98" s="442" t="s">
        <v>364</v>
      </c>
      <c r="G98" s="442" t="s">
        <v>480</v>
      </c>
      <c r="H98" s="655" t="s">
        <v>357</v>
      </c>
      <c r="I98" s="474">
        <f>I99+I100</f>
        <v>974</v>
      </c>
      <c r="J98" s="474">
        <f aca="true" t="shared" si="43" ref="J98:Q98">J99+J100</f>
        <v>0</v>
      </c>
      <c r="K98" s="474">
        <f t="shared" si="43"/>
        <v>974</v>
      </c>
      <c r="L98" s="476">
        <f t="shared" si="43"/>
        <v>974</v>
      </c>
      <c r="M98" s="477">
        <f t="shared" si="43"/>
        <v>0</v>
      </c>
      <c r="N98" s="478">
        <f t="shared" si="43"/>
        <v>974</v>
      </c>
      <c r="O98" s="479">
        <f t="shared" si="43"/>
        <v>0</v>
      </c>
      <c r="P98" s="477">
        <f t="shared" si="43"/>
        <v>0</v>
      </c>
      <c r="Q98" s="478">
        <f t="shared" si="43"/>
        <v>0</v>
      </c>
    </row>
    <row r="99" spans="1:17" s="8" customFormat="1" ht="11.25" customHeight="1" hidden="1">
      <c r="A99" s="639"/>
      <c r="B99" s="465" t="s">
        <v>481</v>
      </c>
      <c r="C99" s="465"/>
      <c r="D99" s="498">
        <v>892</v>
      </c>
      <c r="E99" s="498" t="s">
        <v>375</v>
      </c>
      <c r="F99" s="498" t="s">
        <v>364</v>
      </c>
      <c r="G99" s="498" t="s">
        <v>480</v>
      </c>
      <c r="H99" s="656" t="s">
        <v>362</v>
      </c>
      <c r="I99" s="460">
        <f aca="true" t="shared" si="44" ref="I99:K100">L99+O99</f>
        <v>874</v>
      </c>
      <c r="J99" s="460">
        <f t="shared" si="44"/>
        <v>0</v>
      </c>
      <c r="K99" s="460">
        <f t="shared" si="44"/>
        <v>874</v>
      </c>
      <c r="L99" s="461">
        <v>874</v>
      </c>
      <c r="M99" s="462"/>
      <c r="N99" s="463">
        <f>L99+M99</f>
        <v>874</v>
      </c>
      <c r="O99" s="464"/>
      <c r="P99" s="462"/>
      <c r="Q99" s="463">
        <f>O99+P99</f>
        <v>0</v>
      </c>
    </row>
    <row r="100" spans="1:17" s="8" customFormat="1" ht="10.5" customHeight="1" hidden="1">
      <c r="A100" s="639"/>
      <c r="B100" s="465" t="s">
        <v>482</v>
      </c>
      <c r="C100" s="465"/>
      <c r="D100" s="498"/>
      <c r="E100" s="498"/>
      <c r="F100" s="498"/>
      <c r="G100" s="498"/>
      <c r="H100" s="656"/>
      <c r="I100" s="503">
        <f t="shared" si="44"/>
        <v>100</v>
      </c>
      <c r="J100" s="503">
        <f t="shared" si="44"/>
        <v>0</v>
      </c>
      <c r="K100" s="503">
        <f t="shared" si="44"/>
        <v>100</v>
      </c>
      <c r="L100" s="504">
        <v>100</v>
      </c>
      <c r="M100" s="505"/>
      <c r="N100" s="506">
        <f>L100+M100</f>
        <v>100</v>
      </c>
      <c r="O100" s="507"/>
      <c r="P100" s="505"/>
      <c r="Q100" s="506">
        <f>O100+P100</f>
        <v>0</v>
      </c>
    </row>
    <row r="101" spans="1:17" s="8" customFormat="1" ht="12.75" customHeight="1" hidden="1">
      <c r="A101" s="639"/>
      <c r="B101" s="654" t="s">
        <v>483</v>
      </c>
      <c r="C101" s="654"/>
      <c r="D101" s="657" t="s">
        <v>353</v>
      </c>
      <c r="E101" s="442" t="s">
        <v>375</v>
      </c>
      <c r="F101" s="442" t="s">
        <v>364</v>
      </c>
      <c r="G101" s="442" t="s">
        <v>484</v>
      </c>
      <c r="H101" s="655" t="s">
        <v>357</v>
      </c>
      <c r="I101" s="474">
        <f>I102+I103</f>
        <v>676</v>
      </c>
      <c r="J101" s="474">
        <f aca="true" t="shared" si="45" ref="J101:Q101">J102+J103</f>
        <v>0</v>
      </c>
      <c r="K101" s="474">
        <f t="shared" si="45"/>
        <v>676</v>
      </c>
      <c r="L101" s="476">
        <f t="shared" si="45"/>
        <v>636</v>
      </c>
      <c r="M101" s="477">
        <f t="shared" si="45"/>
        <v>0</v>
      </c>
      <c r="N101" s="478">
        <f t="shared" si="45"/>
        <v>636</v>
      </c>
      <c r="O101" s="479">
        <f t="shared" si="45"/>
        <v>40</v>
      </c>
      <c r="P101" s="477">
        <f t="shared" si="45"/>
        <v>0</v>
      </c>
      <c r="Q101" s="478">
        <f t="shared" si="45"/>
        <v>40</v>
      </c>
    </row>
    <row r="102" spans="1:17" s="8" customFormat="1" ht="12" customHeight="1" hidden="1">
      <c r="A102" s="639"/>
      <c r="B102" s="465" t="s">
        <v>481</v>
      </c>
      <c r="C102" s="465"/>
      <c r="D102" s="494" t="s">
        <v>353</v>
      </c>
      <c r="E102" s="614" t="s">
        <v>375</v>
      </c>
      <c r="F102" s="614" t="s">
        <v>364</v>
      </c>
      <c r="G102" s="494" t="s">
        <v>484</v>
      </c>
      <c r="H102" s="658" t="s">
        <v>362</v>
      </c>
      <c r="I102" s="460">
        <f aca="true" t="shared" si="46" ref="I102:K103">L102+O102</f>
        <v>636</v>
      </c>
      <c r="J102" s="460">
        <f t="shared" si="46"/>
        <v>0</v>
      </c>
      <c r="K102" s="460">
        <f t="shared" si="46"/>
        <v>636</v>
      </c>
      <c r="L102" s="461">
        <v>636</v>
      </c>
      <c r="M102" s="462"/>
      <c r="N102" s="463">
        <f>L102+M102</f>
        <v>636</v>
      </c>
      <c r="O102" s="464"/>
      <c r="P102" s="462"/>
      <c r="Q102" s="463">
        <f>O102+P102</f>
        <v>0</v>
      </c>
    </row>
    <row r="103" spans="1:17" s="8" customFormat="1" ht="21" customHeight="1" hidden="1">
      <c r="A103" s="639"/>
      <c r="B103" s="335" t="s">
        <v>485</v>
      </c>
      <c r="C103" s="335"/>
      <c r="D103" s="498" t="s">
        <v>353</v>
      </c>
      <c r="E103" s="601" t="s">
        <v>375</v>
      </c>
      <c r="F103" s="601" t="s">
        <v>364</v>
      </c>
      <c r="G103" s="498" t="s">
        <v>461</v>
      </c>
      <c r="H103" s="659" t="s">
        <v>362</v>
      </c>
      <c r="I103" s="503">
        <f t="shared" si="46"/>
        <v>40</v>
      </c>
      <c r="J103" s="503">
        <f t="shared" si="46"/>
        <v>0</v>
      </c>
      <c r="K103" s="503">
        <f t="shared" si="46"/>
        <v>40</v>
      </c>
      <c r="L103" s="504">
        <v>0</v>
      </c>
      <c r="M103" s="505"/>
      <c r="N103" s="506">
        <f>L103+M103</f>
        <v>0</v>
      </c>
      <c r="O103" s="507">
        <v>40</v>
      </c>
      <c r="P103" s="505"/>
      <c r="Q103" s="506">
        <f>O103+P103</f>
        <v>40</v>
      </c>
    </row>
    <row r="104" spans="1:17" s="8" customFormat="1" ht="11.25" customHeight="1" hidden="1">
      <c r="A104" s="639"/>
      <c r="B104" s="645" t="s">
        <v>486</v>
      </c>
      <c r="C104" s="645"/>
      <c r="D104" s="442">
        <v>892</v>
      </c>
      <c r="E104" s="442" t="s">
        <v>375</v>
      </c>
      <c r="F104" s="442" t="s">
        <v>364</v>
      </c>
      <c r="G104" s="442" t="s">
        <v>487</v>
      </c>
      <c r="H104" s="655" t="s">
        <v>357</v>
      </c>
      <c r="I104" s="474">
        <f aca="true" t="shared" si="47" ref="I104:Q104">I105+I106</f>
        <v>943</v>
      </c>
      <c r="J104" s="474">
        <f t="shared" si="47"/>
        <v>0</v>
      </c>
      <c r="K104" s="474">
        <f t="shared" si="47"/>
        <v>943</v>
      </c>
      <c r="L104" s="476">
        <f t="shared" si="47"/>
        <v>943</v>
      </c>
      <c r="M104" s="477">
        <f t="shared" si="47"/>
        <v>0</v>
      </c>
      <c r="N104" s="478">
        <f t="shared" si="47"/>
        <v>943</v>
      </c>
      <c r="O104" s="479">
        <f t="shared" si="47"/>
        <v>0</v>
      </c>
      <c r="P104" s="477">
        <f t="shared" si="47"/>
        <v>0</v>
      </c>
      <c r="Q104" s="478">
        <f t="shared" si="47"/>
        <v>0</v>
      </c>
    </row>
    <row r="105" spans="1:17" s="8" customFormat="1" ht="11.25" customHeight="1" hidden="1">
      <c r="A105" s="639"/>
      <c r="B105" s="453" t="s">
        <v>488</v>
      </c>
      <c r="C105" s="453"/>
      <c r="D105" s="565">
        <v>892</v>
      </c>
      <c r="E105" s="565" t="s">
        <v>375</v>
      </c>
      <c r="F105" s="565" t="s">
        <v>364</v>
      </c>
      <c r="G105" s="494" t="s">
        <v>487</v>
      </c>
      <c r="H105" s="658" t="s">
        <v>362</v>
      </c>
      <c r="I105" s="660">
        <f aca="true" t="shared" si="48" ref="I105:K106">L105+O105</f>
        <v>943</v>
      </c>
      <c r="J105" s="660">
        <f t="shared" si="48"/>
        <v>0</v>
      </c>
      <c r="K105" s="660">
        <f t="shared" si="48"/>
        <v>943</v>
      </c>
      <c r="L105" s="661">
        <v>943</v>
      </c>
      <c r="M105" s="662"/>
      <c r="N105" s="663">
        <f>L105+M105</f>
        <v>943</v>
      </c>
      <c r="O105" s="664"/>
      <c r="P105" s="662"/>
      <c r="Q105" s="663">
        <f>O105+P105</f>
        <v>0</v>
      </c>
    </row>
    <row r="106" spans="1:17" s="8" customFormat="1" ht="6.75" customHeight="1" hidden="1">
      <c r="A106" s="639"/>
      <c r="B106" s="465" t="s">
        <v>482</v>
      </c>
      <c r="C106" s="465"/>
      <c r="D106" s="565"/>
      <c r="E106" s="565"/>
      <c r="F106" s="565"/>
      <c r="G106" s="494"/>
      <c r="H106" s="658"/>
      <c r="I106" s="469">
        <f t="shared" si="48"/>
        <v>0</v>
      </c>
      <c r="J106" s="469">
        <f t="shared" si="48"/>
        <v>0</v>
      </c>
      <c r="K106" s="469">
        <f t="shared" si="48"/>
        <v>0</v>
      </c>
      <c r="L106" s="470">
        <v>0</v>
      </c>
      <c r="M106" s="471"/>
      <c r="N106" s="472">
        <f>L106+M106</f>
        <v>0</v>
      </c>
      <c r="O106" s="473"/>
      <c r="P106" s="471"/>
      <c r="Q106" s="472">
        <f>O106+P106</f>
        <v>0</v>
      </c>
    </row>
    <row r="107" spans="1:17" s="8" customFormat="1" ht="15.75" customHeight="1" hidden="1">
      <c r="A107" s="624" t="s">
        <v>489</v>
      </c>
      <c r="B107" s="624"/>
      <c r="C107" s="624"/>
      <c r="D107" s="626" t="s">
        <v>353</v>
      </c>
      <c r="E107" s="626" t="s">
        <v>375</v>
      </c>
      <c r="F107" s="626" t="s">
        <v>375</v>
      </c>
      <c r="G107" s="626" t="s">
        <v>356</v>
      </c>
      <c r="H107" s="638" t="s">
        <v>357</v>
      </c>
      <c r="I107" s="547">
        <f aca="true" t="shared" si="49" ref="I107:Q107">I108+I109</f>
        <v>4433</v>
      </c>
      <c r="J107" s="547">
        <f t="shared" si="49"/>
        <v>0</v>
      </c>
      <c r="K107" s="547">
        <f t="shared" si="49"/>
        <v>4433</v>
      </c>
      <c r="L107" s="549">
        <f t="shared" si="49"/>
        <v>4433</v>
      </c>
      <c r="M107" s="550">
        <f t="shared" si="49"/>
        <v>0</v>
      </c>
      <c r="N107" s="551">
        <f t="shared" si="49"/>
        <v>4433</v>
      </c>
      <c r="O107" s="552">
        <f t="shared" si="49"/>
        <v>0</v>
      </c>
      <c r="P107" s="550">
        <f t="shared" si="49"/>
        <v>0</v>
      </c>
      <c r="Q107" s="551">
        <f t="shared" si="49"/>
        <v>0</v>
      </c>
    </row>
    <row r="108" spans="1:17" s="8" customFormat="1" ht="13.5" customHeight="1" hidden="1">
      <c r="A108" s="665" t="s">
        <v>490</v>
      </c>
      <c r="B108" s="666" t="s">
        <v>491</v>
      </c>
      <c r="C108" s="666"/>
      <c r="D108" s="667" t="s">
        <v>353</v>
      </c>
      <c r="E108" s="667" t="s">
        <v>375</v>
      </c>
      <c r="F108" s="667" t="s">
        <v>375</v>
      </c>
      <c r="G108" s="668" t="s">
        <v>492</v>
      </c>
      <c r="H108" s="669" t="s">
        <v>362</v>
      </c>
      <c r="I108" s="328">
        <f aca="true" t="shared" si="50" ref="I108:K109">L108+O108</f>
        <v>4083</v>
      </c>
      <c r="J108" s="328">
        <f t="shared" si="50"/>
        <v>0</v>
      </c>
      <c r="K108" s="328">
        <f t="shared" si="50"/>
        <v>4083</v>
      </c>
      <c r="L108" s="670">
        <v>4083</v>
      </c>
      <c r="M108" s="671"/>
      <c r="N108" s="672">
        <f>L108+M108</f>
        <v>4083</v>
      </c>
      <c r="O108" s="333"/>
      <c r="P108" s="331"/>
      <c r="Q108" s="332">
        <f>O108+P108</f>
        <v>0</v>
      </c>
    </row>
    <row r="109" spans="1:17" s="8" customFormat="1" ht="19.5" customHeight="1" hidden="1">
      <c r="A109" s="665"/>
      <c r="B109" s="673" t="s">
        <v>493</v>
      </c>
      <c r="C109" s="673"/>
      <c r="D109" s="674">
        <v>892</v>
      </c>
      <c r="E109" s="515" t="s">
        <v>375</v>
      </c>
      <c r="F109" s="515" t="s">
        <v>375</v>
      </c>
      <c r="G109" s="675" t="s">
        <v>436</v>
      </c>
      <c r="H109" s="676" t="s">
        <v>362</v>
      </c>
      <c r="I109" s="346">
        <f t="shared" si="50"/>
        <v>350</v>
      </c>
      <c r="J109" s="346">
        <f t="shared" si="50"/>
        <v>0</v>
      </c>
      <c r="K109" s="346">
        <f t="shared" si="50"/>
        <v>350</v>
      </c>
      <c r="L109" s="348">
        <v>350</v>
      </c>
      <c r="M109" s="349"/>
      <c r="N109" s="350">
        <f>L109+M109</f>
        <v>350</v>
      </c>
      <c r="O109" s="351"/>
      <c r="P109" s="349"/>
      <c r="Q109" s="350">
        <f>O109+P109</f>
        <v>0</v>
      </c>
    </row>
    <row r="110" spans="1:17" s="8" customFormat="1" ht="19.5" customHeight="1" hidden="1">
      <c r="A110" s="677"/>
      <c r="B110" s="678"/>
      <c r="C110" s="679"/>
      <c r="D110" s="577"/>
      <c r="E110" s="414"/>
      <c r="F110" s="414"/>
      <c r="G110" s="524"/>
      <c r="H110" s="637"/>
      <c r="I110" s="417"/>
      <c r="J110" s="417"/>
      <c r="K110" s="417"/>
      <c r="L110" s="418"/>
      <c r="M110" s="418"/>
      <c r="N110" s="418"/>
      <c r="O110" s="418"/>
      <c r="P110" s="419" t="s">
        <v>494</v>
      </c>
      <c r="Q110" s="418"/>
    </row>
    <row r="111" spans="1:17" s="8" customFormat="1" ht="37.5" customHeight="1" hidden="1">
      <c r="A111" s="680"/>
      <c r="B111" s="527"/>
      <c r="C111" s="584"/>
      <c r="D111" s="584"/>
      <c r="E111" s="421"/>
      <c r="F111" s="421"/>
      <c r="G111" s="530"/>
      <c r="H111" s="681"/>
      <c r="I111" s="423"/>
      <c r="J111" s="423"/>
      <c r="K111" s="423"/>
      <c r="L111" s="424"/>
      <c r="M111" s="424"/>
      <c r="N111" s="424"/>
      <c r="O111" s="424"/>
      <c r="P111" s="424"/>
      <c r="Q111" s="424"/>
    </row>
    <row r="112" spans="1:17" s="8" customFormat="1" ht="19.5" customHeight="1">
      <c r="A112" s="282" t="s">
        <v>495</v>
      </c>
      <c r="B112" s="282"/>
      <c r="C112" s="282"/>
      <c r="D112" s="425" t="s">
        <v>353</v>
      </c>
      <c r="E112" s="426" t="s">
        <v>385</v>
      </c>
      <c r="F112" s="532" t="s">
        <v>355</v>
      </c>
      <c r="G112" s="427" t="s">
        <v>356</v>
      </c>
      <c r="H112" s="532" t="s">
        <v>357</v>
      </c>
      <c r="I112" s="288">
        <f aca="true" t="shared" si="51" ref="I112:Q112">I114+I115+I116+I117</f>
        <v>337354.6</v>
      </c>
      <c r="J112" s="288">
        <f t="shared" si="51"/>
        <v>3390</v>
      </c>
      <c r="K112" s="288">
        <f t="shared" si="51"/>
        <v>340744.60000000003</v>
      </c>
      <c r="L112" s="289">
        <f t="shared" si="51"/>
        <v>181519.19999999998</v>
      </c>
      <c r="M112" s="290">
        <f t="shared" si="51"/>
        <v>4042.7</v>
      </c>
      <c r="N112" s="291">
        <f t="shared" si="51"/>
        <v>185561.9</v>
      </c>
      <c r="O112" s="292">
        <f t="shared" si="51"/>
        <v>155835.4</v>
      </c>
      <c r="P112" s="290">
        <f t="shared" si="51"/>
        <v>-652.7000000000002</v>
      </c>
      <c r="Q112" s="291">
        <f t="shared" si="51"/>
        <v>155182.69999999998</v>
      </c>
    </row>
    <row r="113" spans="1:17" s="8" customFormat="1" ht="9.75" customHeight="1">
      <c r="A113" s="293" t="s">
        <v>358</v>
      </c>
      <c r="B113" s="293"/>
      <c r="C113" s="293"/>
      <c r="D113" s="682"/>
      <c r="E113" s="284"/>
      <c r="F113" s="285"/>
      <c r="G113" s="285"/>
      <c r="H113" s="533"/>
      <c r="I113" s="295">
        <f>I112/I286</f>
        <v>0.6257403844388176</v>
      </c>
      <c r="J113" s="295"/>
      <c r="K113" s="295">
        <f>K112/K286</f>
        <v>0.6166533983796102</v>
      </c>
      <c r="L113" s="296">
        <f>L112/L286</f>
        <v>0.6387371584305267</v>
      </c>
      <c r="M113" s="297"/>
      <c r="N113" s="298">
        <f>N112/N286</f>
        <v>0.6355061993412805</v>
      </c>
      <c r="O113" s="299">
        <f>O112/O286</f>
        <v>0.611252972219019</v>
      </c>
      <c r="P113" s="297"/>
      <c r="Q113" s="298">
        <f>Q112/Q286</f>
        <v>0.5955280528052805</v>
      </c>
    </row>
    <row r="114" spans="1:17" s="8" customFormat="1" ht="12.75" customHeight="1">
      <c r="A114" s="683" t="s">
        <v>496</v>
      </c>
      <c r="B114" s="684" t="s">
        <v>497</v>
      </c>
      <c r="C114" s="684"/>
      <c r="D114" s="685" t="s">
        <v>353</v>
      </c>
      <c r="E114" s="686" t="s">
        <v>385</v>
      </c>
      <c r="F114" s="687" t="s">
        <v>354</v>
      </c>
      <c r="G114" s="688" t="s">
        <v>356</v>
      </c>
      <c r="H114" s="687" t="s">
        <v>357</v>
      </c>
      <c r="I114" s="689">
        <f aca="true" t="shared" si="52" ref="I114:Q114">I136</f>
        <v>117163.7</v>
      </c>
      <c r="J114" s="689">
        <f t="shared" si="52"/>
        <v>3264.9</v>
      </c>
      <c r="K114" s="689">
        <f t="shared" si="52"/>
        <v>120428.6</v>
      </c>
      <c r="L114" s="690">
        <f t="shared" si="52"/>
        <v>115895</v>
      </c>
      <c r="M114" s="691">
        <f t="shared" si="52"/>
        <v>3567</v>
      </c>
      <c r="N114" s="692">
        <f t="shared" si="52"/>
        <v>119462</v>
      </c>
      <c r="O114" s="693">
        <f t="shared" si="52"/>
        <v>1268.7</v>
      </c>
      <c r="P114" s="691">
        <f t="shared" si="52"/>
        <v>-302.1</v>
      </c>
      <c r="Q114" s="692">
        <f t="shared" si="52"/>
        <v>966.6</v>
      </c>
    </row>
    <row r="115" spans="1:17" s="8" customFormat="1" ht="12" customHeight="1">
      <c r="A115" s="683"/>
      <c r="B115" s="694" t="s">
        <v>498</v>
      </c>
      <c r="C115" s="694"/>
      <c r="D115" s="695" t="s">
        <v>353</v>
      </c>
      <c r="E115" s="696" t="s">
        <v>385</v>
      </c>
      <c r="F115" s="697" t="s">
        <v>360</v>
      </c>
      <c r="G115" s="698" t="s">
        <v>356</v>
      </c>
      <c r="H115" s="697" t="s">
        <v>357</v>
      </c>
      <c r="I115" s="699">
        <f>I194</f>
        <v>198339.4</v>
      </c>
      <c r="J115" s="699">
        <f aca="true" t="shared" si="53" ref="J115:Q115">J194</f>
        <v>242.4000000000001</v>
      </c>
      <c r="K115" s="699">
        <f t="shared" si="53"/>
        <v>198581.8</v>
      </c>
      <c r="L115" s="700">
        <f t="shared" si="53"/>
        <v>54068.1</v>
      </c>
      <c r="M115" s="701">
        <f t="shared" si="53"/>
        <v>593</v>
      </c>
      <c r="N115" s="702">
        <f t="shared" si="53"/>
        <v>54661.100000000006</v>
      </c>
      <c r="O115" s="703">
        <f t="shared" si="53"/>
        <v>144271.3</v>
      </c>
      <c r="P115" s="701">
        <f t="shared" si="53"/>
        <v>-350.60000000000014</v>
      </c>
      <c r="Q115" s="702">
        <f t="shared" si="53"/>
        <v>143920.69999999998</v>
      </c>
    </row>
    <row r="116" spans="1:17" s="8" customFormat="1" ht="12.75" customHeight="1">
      <c r="A116" s="683"/>
      <c r="B116" s="694" t="s">
        <v>499</v>
      </c>
      <c r="C116" s="694"/>
      <c r="D116" s="695" t="s">
        <v>353</v>
      </c>
      <c r="E116" s="696" t="s">
        <v>385</v>
      </c>
      <c r="F116" s="697" t="s">
        <v>385</v>
      </c>
      <c r="G116" s="698" t="s">
        <v>356</v>
      </c>
      <c r="H116" s="697" t="s">
        <v>357</v>
      </c>
      <c r="I116" s="699">
        <f aca="true" t="shared" si="54" ref="I116:Q116">I202</f>
        <v>4369.2</v>
      </c>
      <c r="J116" s="699">
        <f t="shared" si="54"/>
        <v>0</v>
      </c>
      <c r="K116" s="699">
        <f t="shared" si="54"/>
        <v>4369.2</v>
      </c>
      <c r="L116" s="700">
        <f t="shared" si="54"/>
        <v>4073.8</v>
      </c>
      <c r="M116" s="701">
        <f t="shared" si="54"/>
        <v>0</v>
      </c>
      <c r="N116" s="702">
        <f t="shared" si="54"/>
        <v>4073.8</v>
      </c>
      <c r="O116" s="703">
        <f t="shared" si="54"/>
        <v>295.4</v>
      </c>
      <c r="P116" s="701">
        <f t="shared" si="54"/>
        <v>0</v>
      </c>
      <c r="Q116" s="702">
        <f t="shared" si="54"/>
        <v>295.4</v>
      </c>
    </row>
    <row r="117" spans="1:17" s="8" customFormat="1" ht="11.25" customHeight="1">
      <c r="A117" s="683"/>
      <c r="B117" s="704" t="s">
        <v>500</v>
      </c>
      <c r="C117" s="704"/>
      <c r="D117" s="705" t="s">
        <v>353</v>
      </c>
      <c r="E117" s="706" t="s">
        <v>385</v>
      </c>
      <c r="F117" s="707" t="s">
        <v>415</v>
      </c>
      <c r="G117" s="708" t="s">
        <v>356</v>
      </c>
      <c r="H117" s="707" t="s">
        <v>357</v>
      </c>
      <c r="I117" s="709">
        <f aca="true" t="shared" si="55" ref="I117:Q117">I209</f>
        <v>17482.3</v>
      </c>
      <c r="J117" s="709">
        <f t="shared" si="55"/>
        <v>-117.30000000000001</v>
      </c>
      <c r="K117" s="709">
        <f t="shared" si="55"/>
        <v>17365</v>
      </c>
      <c r="L117" s="710">
        <f t="shared" si="55"/>
        <v>7482.3</v>
      </c>
      <c r="M117" s="711">
        <f t="shared" si="55"/>
        <v>-117.30000000000001</v>
      </c>
      <c r="N117" s="712">
        <f t="shared" si="55"/>
        <v>7365</v>
      </c>
      <c r="O117" s="713">
        <f t="shared" si="55"/>
        <v>10000</v>
      </c>
      <c r="P117" s="711">
        <f t="shared" si="55"/>
        <v>0</v>
      </c>
      <c r="Q117" s="712">
        <f t="shared" si="55"/>
        <v>10000</v>
      </c>
    </row>
    <row r="118" spans="1:17" s="8" customFormat="1" ht="11.25" customHeight="1">
      <c r="A118" s="665" t="s">
        <v>501</v>
      </c>
      <c r="B118" s="714" t="s">
        <v>502</v>
      </c>
      <c r="C118" s="714"/>
      <c r="D118" s="364" t="s">
        <v>353</v>
      </c>
      <c r="E118" s="301" t="s">
        <v>385</v>
      </c>
      <c r="F118" s="715" t="s">
        <v>354</v>
      </c>
      <c r="G118" s="715" t="s">
        <v>503</v>
      </c>
      <c r="H118" s="716" t="s">
        <v>504</v>
      </c>
      <c r="I118" s="328">
        <f aca="true" t="shared" si="56" ref="I118:K129">L118+O118</f>
        <v>7853</v>
      </c>
      <c r="J118" s="328">
        <f t="shared" si="56"/>
        <v>-89.6</v>
      </c>
      <c r="K118" s="328">
        <f t="shared" si="56"/>
        <v>7763.4</v>
      </c>
      <c r="L118" s="330">
        <v>7853</v>
      </c>
      <c r="M118" s="331">
        <v>-89.6</v>
      </c>
      <c r="N118" s="332">
        <f aca="true" t="shared" si="57" ref="N118:N129">L118+M118</f>
        <v>7763.4</v>
      </c>
      <c r="O118" s="333"/>
      <c r="P118" s="331"/>
      <c r="Q118" s="332">
        <f aca="true" t="shared" si="58" ref="Q118:Q129">O118+P118</f>
        <v>0</v>
      </c>
    </row>
    <row r="119" spans="1:17" s="8" customFormat="1" ht="11.25" customHeight="1">
      <c r="A119" s="665"/>
      <c r="B119" s="717" t="s">
        <v>505</v>
      </c>
      <c r="C119" s="717"/>
      <c r="D119" s="364"/>
      <c r="E119" s="301"/>
      <c r="F119" s="715"/>
      <c r="G119" s="715"/>
      <c r="H119" s="716"/>
      <c r="I119" s="337">
        <f t="shared" si="56"/>
        <v>13439</v>
      </c>
      <c r="J119" s="337">
        <f t="shared" si="56"/>
        <v>188.4</v>
      </c>
      <c r="K119" s="337">
        <f t="shared" si="56"/>
        <v>13627.4</v>
      </c>
      <c r="L119" s="339">
        <v>13439</v>
      </c>
      <c r="M119" s="340">
        <v>188.4</v>
      </c>
      <c r="N119" s="341">
        <f t="shared" si="57"/>
        <v>13627.4</v>
      </c>
      <c r="O119" s="342"/>
      <c r="P119" s="340"/>
      <c r="Q119" s="341">
        <f t="shared" si="58"/>
        <v>0</v>
      </c>
    </row>
    <row r="120" spans="1:17" s="8" customFormat="1" ht="11.25" customHeight="1">
      <c r="A120" s="665"/>
      <c r="B120" s="717" t="s">
        <v>506</v>
      </c>
      <c r="C120" s="717"/>
      <c r="D120" s="364"/>
      <c r="E120" s="301"/>
      <c r="F120" s="715"/>
      <c r="G120" s="715"/>
      <c r="H120" s="716"/>
      <c r="I120" s="337">
        <f t="shared" si="56"/>
        <v>6619</v>
      </c>
      <c r="J120" s="337">
        <f t="shared" si="56"/>
        <v>22.7</v>
      </c>
      <c r="K120" s="337">
        <f t="shared" si="56"/>
        <v>6641.7</v>
      </c>
      <c r="L120" s="339">
        <v>6619</v>
      </c>
      <c r="M120" s="340">
        <v>22.7</v>
      </c>
      <c r="N120" s="341">
        <f t="shared" si="57"/>
        <v>6641.7</v>
      </c>
      <c r="O120" s="342"/>
      <c r="P120" s="340"/>
      <c r="Q120" s="341">
        <f t="shared" si="58"/>
        <v>0</v>
      </c>
    </row>
    <row r="121" spans="1:17" s="8" customFormat="1" ht="11.25" customHeight="1">
      <c r="A121" s="665"/>
      <c r="B121" s="717" t="s">
        <v>507</v>
      </c>
      <c r="C121" s="717"/>
      <c r="D121" s="364"/>
      <c r="E121" s="301"/>
      <c r="F121" s="715"/>
      <c r="G121" s="715"/>
      <c r="H121" s="716"/>
      <c r="I121" s="337">
        <f t="shared" si="56"/>
        <v>5494</v>
      </c>
      <c r="J121" s="337">
        <f t="shared" si="56"/>
        <v>42.4</v>
      </c>
      <c r="K121" s="337">
        <f t="shared" si="56"/>
        <v>5536.4</v>
      </c>
      <c r="L121" s="339">
        <v>5494</v>
      </c>
      <c r="M121" s="340">
        <v>42.4</v>
      </c>
      <c r="N121" s="341">
        <f t="shared" si="57"/>
        <v>5536.4</v>
      </c>
      <c r="O121" s="342"/>
      <c r="P121" s="340"/>
      <c r="Q121" s="341">
        <f t="shared" si="58"/>
        <v>0</v>
      </c>
    </row>
    <row r="122" spans="1:17" s="8" customFormat="1" ht="11.25" customHeight="1">
      <c r="A122" s="665"/>
      <c r="B122" s="717" t="s">
        <v>508</v>
      </c>
      <c r="C122" s="717"/>
      <c r="D122" s="364"/>
      <c r="E122" s="301"/>
      <c r="F122" s="715"/>
      <c r="G122" s="715"/>
      <c r="H122" s="716"/>
      <c r="I122" s="337">
        <f t="shared" si="56"/>
        <v>5782</v>
      </c>
      <c r="J122" s="337">
        <f t="shared" si="56"/>
        <v>368.1</v>
      </c>
      <c r="K122" s="337">
        <f t="shared" si="56"/>
        <v>6150.1</v>
      </c>
      <c r="L122" s="339">
        <v>5782</v>
      </c>
      <c r="M122" s="340">
        <v>368.1</v>
      </c>
      <c r="N122" s="341">
        <f t="shared" si="57"/>
        <v>6150.1</v>
      </c>
      <c r="O122" s="342"/>
      <c r="P122" s="340"/>
      <c r="Q122" s="341">
        <f t="shared" si="58"/>
        <v>0</v>
      </c>
    </row>
    <row r="123" spans="1:17" s="8" customFormat="1" ht="11.25" customHeight="1">
      <c r="A123" s="665"/>
      <c r="B123" s="717" t="s">
        <v>509</v>
      </c>
      <c r="C123" s="717"/>
      <c r="D123" s="364"/>
      <c r="E123" s="301"/>
      <c r="F123" s="715"/>
      <c r="G123" s="715"/>
      <c r="H123" s="716"/>
      <c r="I123" s="337">
        <f t="shared" si="56"/>
        <v>9902</v>
      </c>
      <c r="J123" s="337">
        <f t="shared" si="56"/>
        <v>75.5</v>
      </c>
      <c r="K123" s="337">
        <f t="shared" si="56"/>
        <v>9977.5</v>
      </c>
      <c r="L123" s="339">
        <v>9902</v>
      </c>
      <c r="M123" s="340">
        <v>75.5</v>
      </c>
      <c r="N123" s="341">
        <f t="shared" si="57"/>
        <v>9977.5</v>
      </c>
      <c r="O123" s="342"/>
      <c r="P123" s="340"/>
      <c r="Q123" s="341">
        <f t="shared" si="58"/>
        <v>0</v>
      </c>
    </row>
    <row r="124" spans="1:17" s="8" customFormat="1" ht="11.25" customHeight="1">
      <c r="A124" s="665"/>
      <c r="B124" s="717" t="s">
        <v>510</v>
      </c>
      <c r="C124" s="717"/>
      <c r="D124" s="364"/>
      <c r="E124" s="301"/>
      <c r="F124" s="715"/>
      <c r="G124" s="715"/>
      <c r="H124" s="716"/>
      <c r="I124" s="337">
        <f t="shared" si="56"/>
        <v>10193</v>
      </c>
      <c r="J124" s="337">
        <f t="shared" si="56"/>
        <v>494</v>
      </c>
      <c r="K124" s="337">
        <f t="shared" si="56"/>
        <v>10687</v>
      </c>
      <c r="L124" s="339">
        <v>10193</v>
      </c>
      <c r="M124" s="340">
        <v>494</v>
      </c>
      <c r="N124" s="341">
        <f t="shared" si="57"/>
        <v>10687</v>
      </c>
      <c r="O124" s="342"/>
      <c r="P124" s="340"/>
      <c r="Q124" s="341">
        <f t="shared" si="58"/>
        <v>0</v>
      </c>
    </row>
    <row r="125" spans="1:17" s="8" customFormat="1" ht="11.25" customHeight="1">
      <c r="A125" s="665"/>
      <c r="B125" s="717" t="s">
        <v>511</v>
      </c>
      <c r="C125" s="717"/>
      <c r="D125" s="364"/>
      <c r="E125" s="301"/>
      <c r="F125" s="715"/>
      <c r="G125" s="715"/>
      <c r="H125" s="716"/>
      <c r="I125" s="337">
        <f t="shared" si="56"/>
        <v>9802</v>
      </c>
      <c r="J125" s="337">
        <f t="shared" si="56"/>
        <v>193</v>
      </c>
      <c r="K125" s="337">
        <f t="shared" si="56"/>
        <v>9995</v>
      </c>
      <c r="L125" s="339">
        <v>9802</v>
      </c>
      <c r="M125" s="340">
        <v>193</v>
      </c>
      <c r="N125" s="341">
        <f t="shared" si="57"/>
        <v>9995</v>
      </c>
      <c r="O125" s="342"/>
      <c r="P125" s="340"/>
      <c r="Q125" s="341">
        <f t="shared" si="58"/>
        <v>0</v>
      </c>
    </row>
    <row r="126" spans="1:17" s="8" customFormat="1" ht="11.25" customHeight="1">
      <c r="A126" s="665"/>
      <c r="B126" s="717" t="s">
        <v>512</v>
      </c>
      <c r="C126" s="717"/>
      <c r="D126" s="364"/>
      <c r="E126" s="301"/>
      <c r="F126" s="715"/>
      <c r="G126" s="715"/>
      <c r="H126" s="716"/>
      <c r="I126" s="337">
        <f t="shared" si="56"/>
        <v>9844</v>
      </c>
      <c r="J126" s="337">
        <f t="shared" si="56"/>
        <v>414.9</v>
      </c>
      <c r="K126" s="337">
        <f t="shared" si="56"/>
        <v>10258.9</v>
      </c>
      <c r="L126" s="339">
        <v>9844</v>
      </c>
      <c r="M126" s="340">
        <v>414.9</v>
      </c>
      <c r="N126" s="341">
        <f t="shared" si="57"/>
        <v>10258.9</v>
      </c>
      <c r="O126" s="342"/>
      <c r="P126" s="340"/>
      <c r="Q126" s="341">
        <f t="shared" si="58"/>
        <v>0</v>
      </c>
    </row>
    <row r="127" spans="1:17" s="8" customFormat="1" ht="11.25" customHeight="1">
      <c r="A127" s="665"/>
      <c r="B127" s="717" t="s">
        <v>513</v>
      </c>
      <c r="C127" s="717"/>
      <c r="D127" s="364"/>
      <c r="E127" s="301"/>
      <c r="F127" s="715"/>
      <c r="G127" s="715"/>
      <c r="H127" s="716"/>
      <c r="I127" s="337">
        <f t="shared" si="56"/>
        <v>10873</v>
      </c>
      <c r="J127" s="337">
        <f t="shared" si="56"/>
        <v>308.1</v>
      </c>
      <c r="K127" s="337">
        <f t="shared" si="56"/>
        <v>11181.1</v>
      </c>
      <c r="L127" s="339">
        <v>10873</v>
      </c>
      <c r="M127" s="340">
        <v>308.1</v>
      </c>
      <c r="N127" s="341">
        <f t="shared" si="57"/>
        <v>11181.1</v>
      </c>
      <c r="O127" s="342"/>
      <c r="P127" s="340"/>
      <c r="Q127" s="341">
        <f t="shared" si="58"/>
        <v>0</v>
      </c>
    </row>
    <row r="128" spans="1:17" s="8" customFormat="1" ht="11.25" customHeight="1">
      <c r="A128" s="665"/>
      <c r="B128" s="717" t="s">
        <v>514</v>
      </c>
      <c r="C128" s="717"/>
      <c r="D128" s="364"/>
      <c r="E128" s="301"/>
      <c r="F128" s="715"/>
      <c r="G128" s="715"/>
      <c r="H128" s="716"/>
      <c r="I128" s="337">
        <f t="shared" si="56"/>
        <v>11285</v>
      </c>
      <c r="J128" s="337">
        <f t="shared" si="56"/>
        <v>202</v>
      </c>
      <c r="K128" s="337">
        <f t="shared" si="56"/>
        <v>11487</v>
      </c>
      <c r="L128" s="339">
        <v>11285</v>
      </c>
      <c r="M128" s="340">
        <v>202</v>
      </c>
      <c r="N128" s="341">
        <f t="shared" si="57"/>
        <v>11487</v>
      </c>
      <c r="O128" s="342"/>
      <c r="P128" s="340"/>
      <c r="Q128" s="341">
        <f t="shared" si="58"/>
        <v>0</v>
      </c>
    </row>
    <row r="129" spans="1:17" s="8" customFormat="1" ht="11.25" customHeight="1">
      <c r="A129" s="665"/>
      <c r="B129" s="718" t="s">
        <v>515</v>
      </c>
      <c r="C129" s="718"/>
      <c r="D129" s="364"/>
      <c r="E129" s="301"/>
      <c r="F129" s="715"/>
      <c r="G129" s="715"/>
      <c r="H129" s="716"/>
      <c r="I129" s="346">
        <f t="shared" si="56"/>
        <v>11857.2</v>
      </c>
      <c r="J129" s="346">
        <f t="shared" si="56"/>
        <v>625.1</v>
      </c>
      <c r="K129" s="346">
        <f t="shared" si="56"/>
        <v>12482.300000000001</v>
      </c>
      <c r="L129" s="348">
        <v>11857.2</v>
      </c>
      <c r="M129" s="349">
        <v>625.1</v>
      </c>
      <c r="N129" s="350">
        <f t="shared" si="57"/>
        <v>12482.300000000001</v>
      </c>
      <c r="O129" s="351"/>
      <c r="P129" s="349"/>
      <c r="Q129" s="350">
        <f t="shared" si="58"/>
        <v>0</v>
      </c>
    </row>
    <row r="130" spans="1:17" s="8" customFormat="1" ht="9.75" customHeight="1">
      <c r="A130" s="665"/>
      <c r="B130" s="719" t="s">
        <v>516</v>
      </c>
      <c r="C130" s="719"/>
      <c r="D130" s="720" t="s">
        <v>353</v>
      </c>
      <c r="E130" s="720" t="s">
        <v>385</v>
      </c>
      <c r="F130" s="721" t="s">
        <v>354</v>
      </c>
      <c r="G130" s="721" t="s">
        <v>517</v>
      </c>
      <c r="H130" s="722" t="s">
        <v>357</v>
      </c>
      <c r="I130" s="723">
        <f>I118+I119+I120+I121+I122+I123+I124+I125+I126+I127+I128+I129</f>
        <v>112943.2</v>
      </c>
      <c r="J130" s="723">
        <f aca="true" t="shared" si="59" ref="J130:Q130">J118+J119+J120+J121+J122+J123+J124+J125+J126+J127+J128+J129</f>
        <v>2844.6</v>
      </c>
      <c r="K130" s="723">
        <f t="shared" si="59"/>
        <v>115787.8</v>
      </c>
      <c r="L130" s="724">
        <f t="shared" si="59"/>
        <v>112943.2</v>
      </c>
      <c r="M130" s="725">
        <f t="shared" si="59"/>
        <v>2844.6</v>
      </c>
      <c r="N130" s="726">
        <f t="shared" si="59"/>
        <v>115787.8</v>
      </c>
      <c r="O130" s="727">
        <f t="shared" si="59"/>
        <v>0</v>
      </c>
      <c r="P130" s="725">
        <f t="shared" si="59"/>
        <v>0</v>
      </c>
      <c r="Q130" s="726">
        <f t="shared" si="59"/>
        <v>0</v>
      </c>
    </row>
    <row r="131" spans="1:17" s="8" customFormat="1" ht="21" customHeight="1">
      <c r="A131" s="665"/>
      <c r="B131" s="728" t="s">
        <v>518</v>
      </c>
      <c r="C131" s="728"/>
      <c r="D131" s="729" t="s">
        <v>353</v>
      </c>
      <c r="E131" s="730" t="s">
        <v>385</v>
      </c>
      <c r="F131" s="729" t="s">
        <v>354</v>
      </c>
      <c r="G131" s="729" t="s">
        <v>519</v>
      </c>
      <c r="H131" s="731" t="s">
        <v>362</v>
      </c>
      <c r="I131" s="328">
        <f aca="true" t="shared" si="60" ref="I131:K132">L131+O131</f>
        <v>2951.8</v>
      </c>
      <c r="J131" s="328">
        <f t="shared" si="60"/>
        <v>722.4</v>
      </c>
      <c r="K131" s="328">
        <f t="shared" si="60"/>
        <v>3674.2000000000003</v>
      </c>
      <c r="L131" s="330">
        <v>2951.8</v>
      </c>
      <c r="M131" s="331">
        <v>722.4</v>
      </c>
      <c r="N131" s="332">
        <f>L131+M131</f>
        <v>3674.2000000000003</v>
      </c>
      <c r="O131" s="333">
        <v>0</v>
      </c>
      <c r="P131" s="331"/>
      <c r="Q131" s="332">
        <f>O131+P131</f>
        <v>0</v>
      </c>
    </row>
    <row r="132" spans="1:17" s="8" customFormat="1" ht="13.5" customHeight="1" hidden="1">
      <c r="A132" s="665"/>
      <c r="B132" s="732" t="s">
        <v>520</v>
      </c>
      <c r="C132" s="732"/>
      <c r="D132" s="570">
        <v>892</v>
      </c>
      <c r="E132" s="733" t="s">
        <v>385</v>
      </c>
      <c r="F132" s="633" t="s">
        <v>354</v>
      </c>
      <c r="G132" s="633" t="s">
        <v>466</v>
      </c>
      <c r="H132" s="734" t="s">
        <v>362</v>
      </c>
      <c r="I132" s="381">
        <f t="shared" si="60"/>
        <v>65</v>
      </c>
      <c r="J132" s="381">
        <f t="shared" si="60"/>
        <v>0</v>
      </c>
      <c r="K132" s="381">
        <f t="shared" si="60"/>
        <v>65</v>
      </c>
      <c r="L132" s="383">
        <v>0</v>
      </c>
      <c r="M132" s="384"/>
      <c r="N132" s="385">
        <f>L132+M132</f>
        <v>0</v>
      </c>
      <c r="O132" s="386">
        <v>65</v>
      </c>
      <c r="P132" s="384"/>
      <c r="Q132" s="385">
        <f>O132+P132</f>
        <v>65</v>
      </c>
    </row>
    <row r="133" spans="1:17" s="8" customFormat="1" ht="19.5" customHeight="1">
      <c r="A133" s="665"/>
      <c r="B133" s="735" t="s">
        <v>521</v>
      </c>
      <c r="C133" s="735"/>
      <c r="D133" s="736">
        <v>892</v>
      </c>
      <c r="E133" s="737" t="s">
        <v>385</v>
      </c>
      <c r="F133" s="615" t="s">
        <v>354</v>
      </c>
      <c r="G133" s="615" t="s">
        <v>461</v>
      </c>
      <c r="H133" s="738" t="s">
        <v>362</v>
      </c>
      <c r="I133" s="337">
        <f aca="true" t="shared" si="61" ref="I133:K135">L133+O133</f>
        <v>1203.7</v>
      </c>
      <c r="J133" s="337">
        <f t="shared" si="61"/>
        <v>-302.1</v>
      </c>
      <c r="K133" s="337">
        <f t="shared" si="61"/>
        <v>901.6</v>
      </c>
      <c r="L133" s="339">
        <v>0</v>
      </c>
      <c r="M133" s="340"/>
      <c r="N133" s="341">
        <f>L133+M133</f>
        <v>0</v>
      </c>
      <c r="O133" s="342">
        <v>1203.7</v>
      </c>
      <c r="P133" s="340">
        <v>-302.1</v>
      </c>
      <c r="Q133" s="341">
        <f>O133+P133</f>
        <v>901.6</v>
      </c>
    </row>
    <row r="134" spans="1:17" s="8" customFormat="1" ht="20.25" customHeight="1" hidden="1">
      <c r="A134" s="665"/>
      <c r="B134" s="735" t="s">
        <v>522</v>
      </c>
      <c r="C134" s="735"/>
      <c r="D134" s="736">
        <v>892</v>
      </c>
      <c r="E134" s="737" t="s">
        <v>385</v>
      </c>
      <c r="F134" s="615" t="s">
        <v>354</v>
      </c>
      <c r="G134" s="615" t="s">
        <v>461</v>
      </c>
      <c r="H134" s="738" t="s">
        <v>362</v>
      </c>
      <c r="I134" s="337">
        <f t="shared" si="61"/>
        <v>0</v>
      </c>
      <c r="J134" s="337">
        <f t="shared" si="61"/>
        <v>0</v>
      </c>
      <c r="K134" s="337">
        <f t="shared" si="61"/>
        <v>0</v>
      </c>
      <c r="L134" s="339">
        <v>0</v>
      </c>
      <c r="M134" s="340"/>
      <c r="N134" s="341">
        <f>L134+M134</f>
        <v>0</v>
      </c>
      <c r="O134" s="342">
        <v>0</v>
      </c>
      <c r="P134" s="340"/>
      <c r="Q134" s="341">
        <f>O134+P134</f>
        <v>0</v>
      </c>
    </row>
    <row r="135" spans="1:17" s="8" customFormat="1" ht="20.25" customHeight="1" hidden="1">
      <c r="A135" s="665"/>
      <c r="B135" s="739" t="s">
        <v>523</v>
      </c>
      <c r="C135" s="739"/>
      <c r="D135" s="740">
        <v>892</v>
      </c>
      <c r="E135" s="741" t="s">
        <v>385</v>
      </c>
      <c r="F135" s="742" t="s">
        <v>354</v>
      </c>
      <c r="G135" s="742" t="s">
        <v>524</v>
      </c>
      <c r="H135" s="743" t="s">
        <v>362</v>
      </c>
      <c r="I135" s="346">
        <f t="shared" si="61"/>
        <v>0</v>
      </c>
      <c r="J135" s="346">
        <f t="shared" si="61"/>
        <v>0</v>
      </c>
      <c r="K135" s="346">
        <f t="shared" si="61"/>
        <v>0</v>
      </c>
      <c r="L135" s="348">
        <v>0</v>
      </c>
      <c r="M135" s="349"/>
      <c r="N135" s="350">
        <f>L135+M135</f>
        <v>0</v>
      </c>
      <c r="O135" s="351">
        <v>0</v>
      </c>
      <c r="P135" s="349"/>
      <c r="Q135" s="350">
        <f>O135+P135</f>
        <v>0</v>
      </c>
    </row>
    <row r="136" spans="1:17" s="191" customFormat="1" ht="18" customHeight="1">
      <c r="A136" s="428" t="s">
        <v>525</v>
      </c>
      <c r="B136" s="428"/>
      <c r="C136" s="428"/>
      <c r="D136" s="425" t="s">
        <v>353</v>
      </c>
      <c r="E136" s="425" t="s">
        <v>385</v>
      </c>
      <c r="F136" s="744" t="s">
        <v>354</v>
      </c>
      <c r="G136" s="744" t="s">
        <v>356</v>
      </c>
      <c r="H136" s="745" t="s">
        <v>357</v>
      </c>
      <c r="I136" s="288">
        <f>I130+I131+I132+I133+I134+I135</f>
        <v>117163.7</v>
      </c>
      <c r="J136" s="288">
        <f aca="true" t="shared" si="62" ref="J136:Q136">J130+J131+J132+J133+J134+J135</f>
        <v>3264.9</v>
      </c>
      <c r="K136" s="288">
        <f t="shared" si="62"/>
        <v>120428.6</v>
      </c>
      <c r="L136" s="289">
        <f t="shared" si="62"/>
        <v>115895</v>
      </c>
      <c r="M136" s="290">
        <f t="shared" si="62"/>
        <v>3567</v>
      </c>
      <c r="N136" s="291">
        <f t="shared" si="62"/>
        <v>119462</v>
      </c>
      <c r="O136" s="292">
        <f t="shared" si="62"/>
        <v>1268.7</v>
      </c>
      <c r="P136" s="746">
        <f t="shared" si="62"/>
        <v>-302.1</v>
      </c>
      <c r="Q136" s="291">
        <f t="shared" si="62"/>
        <v>966.6</v>
      </c>
    </row>
    <row r="137" spans="1:17" s="191" customFormat="1" ht="18" customHeight="1">
      <c r="A137" s="747"/>
      <c r="B137" s="748"/>
      <c r="C137" s="748"/>
      <c r="D137" s="749"/>
      <c r="E137" s="749"/>
      <c r="F137" s="749"/>
      <c r="G137" s="749"/>
      <c r="H137" s="749"/>
      <c r="I137" s="581"/>
      <c r="J137" s="581"/>
      <c r="K137" s="581"/>
      <c r="L137" s="582"/>
      <c r="M137" s="582"/>
      <c r="N137" s="582"/>
      <c r="O137" s="582"/>
      <c r="P137" s="525" t="s">
        <v>526</v>
      </c>
      <c r="Q137" s="582"/>
    </row>
    <row r="138" spans="1:17" s="191" customFormat="1" ht="6.75" customHeight="1" hidden="1">
      <c r="A138" s="750"/>
      <c r="B138" s="422"/>
      <c r="C138" s="422"/>
      <c r="D138" s="751"/>
      <c r="E138" s="751"/>
      <c r="F138" s="751"/>
      <c r="G138" s="751"/>
      <c r="H138" s="751"/>
      <c r="I138" s="588"/>
      <c r="J138" s="588"/>
      <c r="K138" s="588"/>
      <c r="L138" s="40"/>
      <c r="M138" s="40"/>
      <c r="N138" s="40"/>
      <c r="O138" s="40"/>
      <c r="P138" s="40"/>
      <c r="Q138" s="40"/>
    </row>
    <row r="139" spans="1:17" s="191" customFormat="1" ht="12" customHeight="1">
      <c r="A139" s="665" t="s">
        <v>527</v>
      </c>
      <c r="B139" s="752" t="s">
        <v>528</v>
      </c>
      <c r="C139" s="752"/>
      <c r="D139" s="753" t="s">
        <v>353</v>
      </c>
      <c r="E139" s="657" t="s">
        <v>385</v>
      </c>
      <c r="F139" s="753" t="s">
        <v>360</v>
      </c>
      <c r="G139" s="753" t="s">
        <v>356</v>
      </c>
      <c r="H139" s="754" t="s">
        <v>504</v>
      </c>
      <c r="I139" s="474">
        <f>I140+I141+I142</f>
        <v>20425.6</v>
      </c>
      <c r="J139" s="474">
        <f aca="true" t="shared" si="63" ref="J139:Q139">J140+J141+J142</f>
        <v>256</v>
      </c>
      <c r="K139" s="474">
        <f t="shared" si="63"/>
        <v>20681.6</v>
      </c>
      <c r="L139" s="476">
        <f t="shared" si="63"/>
        <v>3207</v>
      </c>
      <c r="M139" s="477">
        <f t="shared" si="63"/>
        <v>322</v>
      </c>
      <c r="N139" s="478">
        <f t="shared" si="63"/>
        <v>3529</v>
      </c>
      <c r="O139" s="479">
        <f t="shared" si="63"/>
        <v>17218.6</v>
      </c>
      <c r="P139" s="477">
        <f t="shared" si="63"/>
        <v>-66</v>
      </c>
      <c r="Q139" s="478">
        <f t="shared" si="63"/>
        <v>17152.6</v>
      </c>
    </row>
    <row r="140" spans="1:17" s="191" customFormat="1" ht="12.75" customHeight="1">
      <c r="A140" s="665"/>
      <c r="B140" s="755" t="s">
        <v>529</v>
      </c>
      <c r="C140" s="755"/>
      <c r="D140" s="633" t="s">
        <v>353</v>
      </c>
      <c r="E140" s="633" t="s">
        <v>385</v>
      </c>
      <c r="F140" s="633" t="s">
        <v>360</v>
      </c>
      <c r="G140" s="615" t="s">
        <v>530</v>
      </c>
      <c r="H140" s="615" t="s">
        <v>504</v>
      </c>
      <c r="I140" s="458">
        <f aca="true" t="shared" si="64" ref="I140:I174">L140+O140</f>
        <v>3207</v>
      </c>
      <c r="J140" s="458">
        <f aca="true" t="shared" si="65" ref="J140:J174">M140+P140</f>
        <v>226</v>
      </c>
      <c r="K140" s="458">
        <f aca="true" t="shared" si="66" ref="K140:K174">N140+Q140</f>
        <v>3433</v>
      </c>
      <c r="L140" s="756">
        <v>3207</v>
      </c>
      <c r="M140" s="757">
        <v>226</v>
      </c>
      <c r="N140" s="758">
        <f aca="true" t="shared" si="67" ref="N140:N174">L140+M140</f>
        <v>3433</v>
      </c>
      <c r="O140" s="759">
        <v>0</v>
      </c>
      <c r="P140" s="757"/>
      <c r="Q140" s="758">
        <f aca="true" t="shared" si="68" ref="Q140:Q174">O140+P140</f>
        <v>0</v>
      </c>
    </row>
    <row r="141" spans="1:17" s="191" customFormat="1" ht="12.75" customHeight="1">
      <c r="A141" s="665"/>
      <c r="B141" s="755" t="s">
        <v>531</v>
      </c>
      <c r="C141" s="755"/>
      <c r="D141" s="633"/>
      <c r="E141" s="633"/>
      <c r="F141" s="633"/>
      <c r="G141" s="615" t="s">
        <v>532</v>
      </c>
      <c r="H141" s="615" t="s">
        <v>504</v>
      </c>
      <c r="I141" s="458">
        <f t="shared" si="64"/>
        <v>15978.6</v>
      </c>
      <c r="J141" s="458">
        <f t="shared" si="65"/>
        <v>-66</v>
      </c>
      <c r="K141" s="458">
        <f t="shared" si="66"/>
        <v>15912.6</v>
      </c>
      <c r="L141" s="756"/>
      <c r="M141" s="757"/>
      <c r="N141" s="758">
        <f t="shared" si="67"/>
        <v>0</v>
      </c>
      <c r="O141" s="759">
        <v>15978.6</v>
      </c>
      <c r="P141" s="757">
        <v>-66</v>
      </c>
      <c r="Q141" s="758">
        <f t="shared" si="68"/>
        <v>15912.6</v>
      </c>
    </row>
    <row r="142" spans="1:17" s="191" customFormat="1" ht="10.5" customHeight="1">
      <c r="A142" s="665"/>
      <c r="B142" s="760" t="s">
        <v>533</v>
      </c>
      <c r="C142" s="760"/>
      <c r="D142" s="633"/>
      <c r="E142" s="633"/>
      <c r="F142" s="633"/>
      <c r="G142" s="515" t="s">
        <v>356</v>
      </c>
      <c r="H142" s="515" t="s">
        <v>504</v>
      </c>
      <c r="I142" s="467">
        <f t="shared" si="64"/>
        <v>1240</v>
      </c>
      <c r="J142" s="467">
        <f t="shared" si="65"/>
        <v>96</v>
      </c>
      <c r="K142" s="467">
        <f t="shared" si="66"/>
        <v>1336</v>
      </c>
      <c r="L142" s="649"/>
      <c r="M142" s="650">
        <v>96</v>
      </c>
      <c r="N142" s="651">
        <f t="shared" si="67"/>
        <v>96</v>
      </c>
      <c r="O142" s="652">
        <v>1240</v>
      </c>
      <c r="P142" s="650"/>
      <c r="Q142" s="651">
        <f t="shared" si="68"/>
        <v>1240</v>
      </c>
    </row>
    <row r="143" spans="1:17" s="191" customFormat="1" ht="12" customHeight="1">
      <c r="A143" s="665"/>
      <c r="B143" s="714" t="s">
        <v>534</v>
      </c>
      <c r="C143" s="714"/>
      <c r="D143" s="753" t="s">
        <v>353</v>
      </c>
      <c r="E143" s="657" t="s">
        <v>385</v>
      </c>
      <c r="F143" s="753" t="s">
        <v>360</v>
      </c>
      <c r="G143" s="753" t="s">
        <v>356</v>
      </c>
      <c r="H143" s="754" t="s">
        <v>504</v>
      </c>
      <c r="I143" s="474">
        <f aca="true" t="shared" si="69" ref="I143:Q143">I144+I145+I146</f>
        <v>11535.8</v>
      </c>
      <c r="J143" s="474">
        <f t="shared" si="69"/>
        <v>90.3</v>
      </c>
      <c r="K143" s="474">
        <f t="shared" si="69"/>
        <v>11626.099999999999</v>
      </c>
      <c r="L143" s="476">
        <f t="shared" si="69"/>
        <v>1274</v>
      </c>
      <c r="M143" s="477">
        <f t="shared" si="69"/>
        <v>97.5</v>
      </c>
      <c r="N143" s="478">
        <f t="shared" si="69"/>
        <v>1371.5</v>
      </c>
      <c r="O143" s="479">
        <f t="shared" si="69"/>
        <v>10261.8</v>
      </c>
      <c r="P143" s="477">
        <f t="shared" si="69"/>
        <v>-7.199999999999999</v>
      </c>
      <c r="Q143" s="478">
        <f t="shared" si="69"/>
        <v>10254.599999999999</v>
      </c>
    </row>
    <row r="144" spans="1:17" s="191" customFormat="1" ht="12.75" customHeight="1">
      <c r="A144" s="665"/>
      <c r="B144" s="755" t="s">
        <v>529</v>
      </c>
      <c r="C144" s="755"/>
      <c r="D144" s="515" t="s">
        <v>353</v>
      </c>
      <c r="E144" s="515" t="s">
        <v>385</v>
      </c>
      <c r="F144" s="515" t="s">
        <v>360</v>
      </c>
      <c r="G144" s="615" t="s">
        <v>530</v>
      </c>
      <c r="H144" s="615" t="s">
        <v>504</v>
      </c>
      <c r="I144" s="458">
        <f t="shared" si="64"/>
        <v>1274</v>
      </c>
      <c r="J144" s="458">
        <f t="shared" si="65"/>
        <v>86</v>
      </c>
      <c r="K144" s="458">
        <f t="shared" si="66"/>
        <v>1360</v>
      </c>
      <c r="L144" s="756">
        <v>1274</v>
      </c>
      <c r="M144" s="757">
        <v>86</v>
      </c>
      <c r="N144" s="758">
        <f t="shared" si="67"/>
        <v>1360</v>
      </c>
      <c r="O144" s="759">
        <v>0</v>
      </c>
      <c r="P144" s="757"/>
      <c r="Q144" s="758">
        <f t="shared" si="68"/>
        <v>0</v>
      </c>
    </row>
    <row r="145" spans="1:17" s="191" customFormat="1" ht="12.75" customHeight="1">
      <c r="A145" s="665"/>
      <c r="B145" s="755" t="s">
        <v>531</v>
      </c>
      <c r="C145" s="755"/>
      <c r="D145" s="515"/>
      <c r="E145" s="515"/>
      <c r="F145" s="515"/>
      <c r="G145" s="615" t="s">
        <v>532</v>
      </c>
      <c r="H145" s="615" t="s">
        <v>504</v>
      </c>
      <c r="I145" s="458">
        <f t="shared" si="64"/>
        <v>9698.8</v>
      </c>
      <c r="J145" s="458">
        <f t="shared" si="65"/>
        <v>25.8</v>
      </c>
      <c r="K145" s="458">
        <f t="shared" si="66"/>
        <v>9724.599999999999</v>
      </c>
      <c r="L145" s="756"/>
      <c r="M145" s="757"/>
      <c r="N145" s="758">
        <f t="shared" si="67"/>
        <v>0</v>
      </c>
      <c r="O145" s="759">
        <v>9698.8</v>
      </c>
      <c r="P145" s="757">
        <v>25.8</v>
      </c>
      <c r="Q145" s="758">
        <f t="shared" si="68"/>
        <v>9724.599999999999</v>
      </c>
    </row>
    <row r="146" spans="1:17" s="191" customFormat="1" ht="9.75" customHeight="1">
      <c r="A146" s="665"/>
      <c r="B146" s="760" t="s">
        <v>533</v>
      </c>
      <c r="C146" s="760"/>
      <c r="D146" s="515"/>
      <c r="E146" s="515"/>
      <c r="F146" s="515"/>
      <c r="G146" s="515" t="s">
        <v>356</v>
      </c>
      <c r="H146" s="515" t="s">
        <v>504</v>
      </c>
      <c r="I146" s="458">
        <f t="shared" si="64"/>
        <v>563</v>
      </c>
      <c r="J146" s="458">
        <f t="shared" si="65"/>
        <v>-21.5</v>
      </c>
      <c r="K146" s="458">
        <f t="shared" si="66"/>
        <v>541.5</v>
      </c>
      <c r="L146" s="756"/>
      <c r="M146" s="757">
        <v>11.5</v>
      </c>
      <c r="N146" s="758">
        <f t="shared" si="67"/>
        <v>11.5</v>
      </c>
      <c r="O146" s="759">
        <v>563</v>
      </c>
      <c r="P146" s="757">
        <v>-33</v>
      </c>
      <c r="Q146" s="758">
        <f t="shared" si="68"/>
        <v>530</v>
      </c>
    </row>
    <row r="147" spans="1:17" s="191" customFormat="1" ht="11.25" customHeight="1">
      <c r="A147" s="665"/>
      <c r="B147" s="761" t="s">
        <v>535</v>
      </c>
      <c r="C147" s="761"/>
      <c r="D147" s="762" t="s">
        <v>353</v>
      </c>
      <c r="E147" s="763" t="s">
        <v>385</v>
      </c>
      <c r="F147" s="762" t="s">
        <v>360</v>
      </c>
      <c r="G147" s="762" t="s">
        <v>356</v>
      </c>
      <c r="H147" s="764" t="s">
        <v>504</v>
      </c>
      <c r="I147" s="474">
        <f aca="true" t="shared" si="70" ref="I147:Q147">I148+I149+I150</f>
        <v>12710.3</v>
      </c>
      <c r="J147" s="474">
        <f t="shared" si="70"/>
        <v>-92.9</v>
      </c>
      <c r="K147" s="474">
        <f t="shared" si="70"/>
        <v>12617.4</v>
      </c>
      <c r="L147" s="476">
        <f t="shared" si="70"/>
        <v>1206</v>
      </c>
      <c r="M147" s="477">
        <f t="shared" si="70"/>
        <v>87</v>
      </c>
      <c r="N147" s="478">
        <f t="shared" si="70"/>
        <v>1293</v>
      </c>
      <c r="O147" s="479">
        <f t="shared" si="70"/>
        <v>11504.3</v>
      </c>
      <c r="P147" s="477">
        <f t="shared" si="70"/>
        <v>-179.9</v>
      </c>
      <c r="Q147" s="478">
        <f t="shared" si="70"/>
        <v>11324.4</v>
      </c>
    </row>
    <row r="148" spans="1:17" s="191" customFormat="1" ht="12.75" customHeight="1">
      <c r="A148" s="665"/>
      <c r="B148" s="755" t="s">
        <v>529</v>
      </c>
      <c r="C148" s="755"/>
      <c r="D148" s="633" t="s">
        <v>353</v>
      </c>
      <c r="E148" s="633" t="s">
        <v>385</v>
      </c>
      <c r="F148" s="633" t="s">
        <v>360</v>
      </c>
      <c r="G148" s="615" t="s">
        <v>530</v>
      </c>
      <c r="H148" s="615" t="s">
        <v>504</v>
      </c>
      <c r="I148" s="458">
        <f t="shared" si="64"/>
        <v>1206</v>
      </c>
      <c r="J148" s="458">
        <f t="shared" si="65"/>
        <v>75</v>
      </c>
      <c r="K148" s="458">
        <f t="shared" si="66"/>
        <v>1281</v>
      </c>
      <c r="L148" s="756">
        <v>1206</v>
      </c>
      <c r="M148" s="757">
        <v>75</v>
      </c>
      <c r="N148" s="758">
        <f t="shared" si="67"/>
        <v>1281</v>
      </c>
      <c r="O148" s="759">
        <v>0</v>
      </c>
      <c r="P148" s="757"/>
      <c r="Q148" s="758">
        <f t="shared" si="68"/>
        <v>0</v>
      </c>
    </row>
    <row r="149" spans="1:17" s="191" customFormat="1" ht="12.75" customHeight="1">
      <c r="A149" s="665"/>
      <c r="B149" s="755" t="s">
        <v>531</v>
      </c>
      <c r="C149" s="755"/>
      <c r="D149" s="633"/>
      <c r="E149" s="633"/>
      <c r="F149" s="633"/>
      <c r="G149" s="615" t="s">
        <v>532</v>
      </c>
      <c r="H149" s="615" t="s">
        <v>504</v>
      </c>
      <c r="I149" s="458">
        <f t="shared" si="64"/>
        <v>11043.3</v>
      </c>
      <c r="J149" s="458">
        <f t="shared" si="65"/>
        <v>-103.9</v>
      </c>
      <c r="K149" s="458">
        <f t="shared" si="66"/>
        <v>10939.4</v>
      </c>
      <c r="L149" s="756">
        <v>0</v>
      </c>
      <c r="M149" s="757"/>
      <c r="N149" s="758">
        <f t="shared" si="67"/>
        <v>0</v>
      </c>
      <c r="O149" s="759">
        <v>11043.3</v>
      </c>
      <c r="P149" s="757">
        <v>-103.9</v>
      </c>
      <c r="Q149" s="758">
        <f t="shared" si="68"/>
        <v>10939.4</v>
      </c>
    </row>
    <row r="150" spans="1:17" s="191" customFormat="1" ht="11.25" customHeight="1">
      <c r="A150" s="665"/>
      <c r="B150" s="760" t="s">
        <v>533</v>
      </c>
      <c r="C150" s="760"/>
      <c r="D150" s="633"/>
      <c r="E150" s="633"/>
      <c r="F150" s="633"/>
      <c r="G150" s="515" t="s">
        <v>356</v>
      </c>
      <c r="H150" s="515" t="s">
        <v>504</v>
      </c>
      <c r="I150" s="458">
        <f t="shared" si="64"/>
        <v>461</v>
      </c>
      <c r="J150" s="458">
        <f t="shared" si="65"/>
        <v>-64</v>
      </c>
      <c r="K150" s="458">
        <f t="shared" si="66"/>
        <v>397</v>
      </c>
      <c r="L150" s="756">
        <v>0</v>
      </c>
      <c r="M150" s="757">
        <v>12</v>
      </c>
      <c r="N150" s="758">
        <f t="shared" si="67"/>
        <v>12</v>
      </c>
      <c r="O150" s="759">
        <v>461</v>
      </c>
      <c r="P150" s="757">
        <v>-76</v>
      </c>
      <c r="Q150" s="758">
        <f t="shared" si="68"/>
        <v>385</v>
      </c>
    </row>
    <row r="151" spans="1:17" s="191" customFormat="1" ht="12.75" customHeight="1">
      <c r="A151" s="665"/>
      <c r="B151" s="717" t="s">
        <v>536</v>
      </c>
      <c r="C151" s="717"/>
      <c r="D151" s="753" t="s">
        <v>353</v>
      </c>
      <c r="E151" s="657" t="s">
        <v>385</v>
      </c>
      <c r="F151" s="753" t="s">
        <v>360</v>
      </c>
      <c r="G151" s="753" t="s">
        <v>356</v>
      </c>
      <c r="H151" s="754" t="s">
        <v>504</v>
      </c>
      <c r="I151" s="474">
        <f aca="true" t="shared" si="71" ref="I151:Q151">I152+I153+I154</f>
        <v>14490.6</v>
      </c>
      <c r="J151" s="474">
        <f t="shared" si="71"/>
        <v>146</v>
      </c>
      <c r="K151" s="474">
        <f t="shared" si="71"/>
        <v>14636.6</v>
      </c>
      <c r="L151" s="476">
        <f t="shared" si="71"/>
        <v>2360</v>
      </c>
      <c r="M151" s="477">
        <f t="shared" si="71"/>
        <v>186</v>
      </c>
      <c r="N151" s="478">
        <f t="shared" si="71"/>
        <v>2546</v>
      </c>
      <c r="O151" s="479">
        <f t="shared" si="71"/>
        <v>12130.6</v>
      </c>
      <c r="P151" s="477">
        <f t="shared" si="71"/>
        <v>-40</v>
      </c>
      <c r="Q151" s="478">
        <f t="shared" si="71"/>
        <v>12090.6</v>
      </c>
    </row>
    <row r="152" spans="1:17" s="191" customFormat="1" ht="12.75" customHeight="1">
      <c r="A152" s="665"/>
      <c r="B152" s="755" t="s">
        <v>529</v>
      </c>
      <c r="C152" s="755"/>
      <c r="D152" s="515" t="s">
        <v>353</v>
      </c>
      <c r="E152" s="515" t="s">
        <v>385</v>
      </c>
      <c r="F152" s="515" t="s">
        <v>360</v>
      </c>
      <c r="G152" s="615" t="s">
        <v>530</v>
      </c>
      <c r="H152" s="615" t="s">
        <v>504</v>
      </c>
      <c r="I152" s="458">
        <f t="shared" si="64"/>
        <v>2360</v>
      </c>
      <c r="J152" s="458">
        <f t="shared" si="65"/>
        <v>154</v>
      </c>
      <c r="K152" s="458">
        <f t="shared" si="66"/>
        <v>2514</v>
      </c>
      <c r="L152" s="756">
        <v>2360</v>
      </c>
      <c r="M152" s="757">
        <v>154</v>
      </c>
      <c r="N152" s="758">
        <f t="shared" si="67"/>
        <v>2514</v>
      </c>
      <c r="O152" s="759">
        <v>0</v>
      </c>
      <c r="P152" s="757"/>
      <c r="Q152" s="758">
        <f t="shared" si="68"/>
        <v>0</v>
      </c>
    </row>
    <row r="153" spans="1:17" s="191" customFormat="1" ht="12.75" customHeight="1">
      <c r="A153" s="665"/>
      <c r="B153" s="755" t="s">
        <v>531</v>
      </c>
      <c r="C153" s="755"/>
      <c r="D153" s="515"/>
      <c r="E153" s="515"/>
      <c r="F153" s="515"/>
      <c r="G153" s="615" t="s">
        <v>532</v>
      </c>
      <c r="H153" s="615" t="s">
        <v>504</v>
      </c>
      <c r="I153" s="458">
        <f t="shared" si="64"/>
        <v>11144.6</v>
      </c>
      <c r="J153" s="458">
        <f t="shared" si="65"/>
        <v>-40</v>
      </c>
      <c r="K153" s="458">
        <f t="shared" si="66"/>
        <v>11104.6</v>
      </c>
      <c r="L153" s="756"/>
      <c r="M153" s="757"/>
      <c r="N153" s="758">
        <f t="shared" si="67"/>
        <v>0</v>
      </c>
      <c r="O153" s="759">
        <v>11144.6</v>
      </c>
      <c r="P153" s="757">
        <v>-40</v>
      </c>
      <c r="Q153" s="758">
        <f t="shared" si="68"/>
        <v>11104.6</v>
      </c>
    </row>
    <row r="154" spans="1:17" s="191" customFormat="1" ht="12.75" customHeight="1">
      <c r="A154" s="665"/>
      <c r="B154" s="760" t="s">
        <v>533</v>
      </c>
      <c r="C154" s="760"/>
      <c r="D154" s="515"/>
      <c r="E154" s="515"/>
      <c r="F154" s="515"/>
      <c r="G154" s="515" t="s">
        <v>356</v>
      </c>
      <c r="H154" s="515" t="s">
        <v>504</v>
      </c>
      <c r="I154" s="458">
        <f t="shared" si="64"/>
        <v>986</v>
      </c>
      <c r="J154" s="458">
        <f t="shared" si="65"/>
        <v>32</v>
      </c>
      <c r="K154" s="458">
        <f t="shared" si="66"/>
        <v>1018</v>
      </c>
      <c r="L154" s="756"/>
      <c r="M154" s="757">
        <v>32</v>
      </c>
      <c r="N154" s="758">
        <f t="shared" si="67"/>
        <v>32</v>
      </c>
      <c r="O154" s="759">
        <v>986</v>
      </c>
      <c r="P154" s="757"/>
      <c r="Q154" s="758">
        <f t="shared" si="68"/>
        <v>986</v>
      </c>
    </row>
    <row r="155" spans="1:18" s="191" customFormat="1" ht="11.25" customHeight="1">
      <c r="A155" s="665"/>
      <c r="B155" s="717" t="s">
        <v>537</v>
      </c>
      <c r="C155" s="717"/>
      <c r="D155" s="762" t="s">
        <v>353</v>
      </c>
      <c r="E155" s="763" t="s">
        <v>385</v>
      </c>
      <c r="F155" s="762" t="s">
        <v>360</v>
      </c>
      <c r="G155" s="762" t="s">
        <v>356</v>
      </c>
      <c r="H155" s="764" t="s">
        <v>504</v>
      </c>
      <c r="I155" s="474">
        <f aca="true" t="shared" si="72" ref="I155:Q155">I156+I157+I158</f>
        <v>18244</v>
      </c>
      <c r="J155" s="474">
        <f t="shared" si="72"/>
        <v>-19.099999999999994</v>
      </c>
      <c r="K155" s="474">
        <f t="shared" si="72"/>
        <v>18224.9</v>
      </c>
      <c r="L155" s="476">
        <f t="shared" si="72"/>
        <v>3057</v>
      </c>
      <c r="M155" s="477">
        <f t="shared" si="72"/>
        <v>0.5</v>
      </c>
      <c r="N155" s="478">
        <f t="shared" si="72"/>
        <v>3057.5</v>
      </c>
      <c r="O155" s="479">
        <f t="shared" si="72"/>
        <v>15187</v>
      </c>
      <c r="P155" s="477">
        <f t="shared" si="72"/>
        <v>-19.599999999999994</v>
      </c>
      <c r="Q155" s="478">
        <f t="shared" si="72"/>
        <v>15167.4</v>
      </c>
      <c r="R155" s="765"/>
    </row>
    <row r="156" spans="1:18" s="191" customFormat="1" ht="12.75" customHeight="1">
      <c r="A156" s="665"/>
      <c r="B156" s="755" t="s">
        <v>529</v>
      </c>
      <c r="C156" s="755"/>
      <c r="D156" s="633" t="s">
        <v>353</v>
      </c>
      <c r="E156" s="633" t="s">
        <v>385</v>
      </c>
      <c r="F156" s="633" t="s">
        <v>360</v>
      </c>
      <c r="G156" s="615" t="s">
        <v>530</v>
      </c>
      <c r="H156" s="615" t="s">
        <v>504</v>
      </c>
      <c r="I156" s="458">
        <f t="shared" si="64"/>
        <v>3057</v>
      </c>
      <c r="J156" s="458">
        <f t="shared" si="65"/>
        <v>-94</v>
      </c>
      <c r="K156" s="458">
        <f t="shared" si="66"/>
        <v>2963</v>
      </c>
      <c r="L156" s="756">
        <v>3057</v>
      </c>
      <c r="M156" s="757">
        <v>-94</v>
      </c>
      <c r="N156" s="758">
        <f t="shared" si="67"/>
        <v>2963</v>
      </c>
      <c r="O156" s="759">
        <v>0</v>
      </c>
      <c r="P156" s="757"/>
      <c r="Q156" s="758">
        <f t="shared" si="68"/>
        <v>0</v>
      </c>
      <c r="R156" s="765"/>
    </row>
    <row r="157" spans="1:18" s="191" customFormat="1" ht="12.75" customHeight="1">
      <c r="A157" s="665"/>
      <c r="B157" s="755" t="s">
        <v>531</v>
      </c>
      <c r="C157" s="755"/>
      <c r="D157" s="633"/>
      <c r="E157" s="633"/>
      <c r="F157" s="633"/>
      <c r="G157" s="615" t="s">
        <v>532</v>
      </c>
      <c r="H157" s="615" t="s">
        <v>504</v>
      </c>
      <c r="I157" s="458">
        <f t="shared" si="64"/>
        <v>14264</v>
      </c>
      <c r="J157" s="458">
        <f t="shared" si="65"/>
        <v>-68.6</v>
      </c>
      <c r="K157" s="458">
        <f t="shared" si="66"/>
        <v>14195.4</v>
      </c>
      <c r="L157" s="756"/>
      <c r="M157" s="757"/>
      <c r="N157" s="758">
        <f t="shared" si="67"/>
        <v>0</v>
      </c>
      <c r="O157" s="759">
        <v>14264</v>
      </c>
      <c r="P157" s="757">
        <v>-68.6</v>
      </c>
      <c r="Q157" s="758">
        <f t="shared" si="68"/>
        <v>14195.4</v>
      </c>
      <c r="R157" s="765"/>
    </row>
    <row r="158" spans="1:18" s="191" customFormat="1" ht="12.75" customHeight="1">
      <c r="A158" s="665"/>
      <c r="B158" s="760" t="s">
        <v>533</v>
      </c>
      <c r="C158" s="760"/>
      <c r="D158" s="633"/>
      <c r="E158" s="633"/>
      <c r="F158" s="633"/>
      <c r="G158" s="515" t="s">
        <v>356</v>
      </c>
      <c r="H158" s="515" t="s">
        <v>504</v>
      </c>
      <c r="I158" s="458">
        <f t="shared" si="64"/>
        <v>923</v>
      </c>
      <c r="J158" s="458">
        <f t="shared" si="65"/>
        <v>143.5</v>
      </c>
      <c r="K158" s="458">
        <f t="shared" si="66"/>
        <v>1066.5</v>
      </c>
      <c r="L158" s="756"/>
      <c r="M158" s="757">
        <v>94.5</v>
      </c>
      <c r="N158" s="758">
        <f t="shared" si="67"/>
        <v>94.5</v>
      </c>
      <c r="O158" s="759">
        <v>923</v>
      </c>
      <c r="P158" s="757">
        <v>49</v>
      </c>
      <c r="Q158" s="758">
        <f t="shared" si="68"/>
        <v>972</v>
      </c>
      <c r="R158" s="765"/>
    </row>
    <row r="159" spans="1:17" s="191" customFormat="1" ht="10.5" customHeight="1">
      <c r="A159" s="665"/>
      <c r="B159" s="717" t="s">
        <v>538</v>
      </c>
      <c r="C159" s="717"/>
      <c r="D159" s="753" t="s">
        <v>353</v>
      </c>
      <c r="E159" s="657" t="s">
        <v>385</v>
      </c>
      <c r="F159" s="753" t="s">
        <v>360</v>
      </c>
      <c r="G159" s="753" t="s">
        <v>356</v>
      </c>
      <c r="H159" s="754" t="s">
        <v>504</v>
      </c>
      <c r="I159" s="474">
        <f aca="true" t="shared" si="73" ref="I159:Q159">I160+I161+I162</f>
        <v>23781.3</v>
      </c>
      <c r="J159" s="474">
        <f t="shared" si="73"/>
        <v>448</v>
      </c>
      <c r="K159" s="474">
        <f t="shared" si="73"/>
        <v>24229.3</v>
      </c>
      <c r="L159" s="476">
        <f t="shared" si="73"/>
        <v>4145</v>
      </c>
      <c r="M159" s="477">
        <f t="shared" si="73"/>
        <v>480</v>
      </c>
      <c r="N159" s="478">
        <f t="shared" si="73"/>
        <v>4625</v>
      </c>
      <c r="O159" s="479">
        <f t="shared" si="73"/>
        <v>19636.3</v>
      </c>
      <c r="P159" s="477">
        <f t="shared" si="73"/>
        <v>-32</v>
      </c>
      <c r="Q159" s="478">
        <f t="shared" si="73"/>
        <v>19604.3</v>
      </c>
    </row>
    <row r="160" spans="1:17" s="191" customFormat="1" ht="12.75" customHeight="1">
      <c r="A160" s="665"/>
      <c r="B160" s="755" t="s">
        <v>529</v>
      </c>
      <c r="C160" s="755"/>
      <c r="D160" s="515" t="s">
        <v>353</v>
      </c>
      <c r="E160" s="515" t="s">
        <v>385</v>
      </c>
      <c r="F160" s="515" t="s">
        <v>360</v>
      </c>
      <c r="G160" s="615" t="s">
        <v>530</v>
      </c>
      <c r="H160" s="615" t="s">
        <v>504</v>
      </c>
      <c r="I160" s="458">
        <f t="shared" si="64"/>
        <v>4145</v>
      </c>
      <c r="J160" s="458">
        <f t="shared" si="65"/>
        <v>411</v>
      </c>
      <c r="K160" s="458">
        <f t="shared" si="66"/>
        <v>4556</v>
      </c>
      <c r="L160" s="756">
        <v>4145</v>
      </c>
      <c r="M160" s="757">
        <v>411</v>
      </c>
      <c r="N160" s="758">
        <f t="shared" si="67"/>
        <v>4556</v>
      </c>
      <c r="O160" s="759">
        <v>0</v>
      </c>
      <c r="P160" s="757"/>
      <c r="Q160" s="758">
        <f t="shared" si="68"/>
        <v>0</v>
      </c>
    </row>
    <row r="161" spans="1:17" s="191" customFormat="1" ht="12.75" customHeight="1">
      <c r="A161" s="665"/>
      <c r="B161" s="755" t="s">
        <v>531</v>
      </c>
      <c r="C161" s="755"/>
      <c r="D161" s="515"/>
      <c r="E161" s="515"/>
      <c r="F161" s="515"/>
      <c r="G161" s="615" t="s">
        <v>532</v>
      </c>
      <c r="H161" s="615" t="s">
        <v>504</v>
      </c>
      <c r="I161" s="458">
        <f t="shared" si="64"/>
        <v>18143.3</v>
      </c>
      <c r="J161" s="458">
        <f t="shared" si="65"/>
        <v>-65</v>
      </c>
      <c r="K161" s="458">
        <f t="shared" si="66"/>
        <v>18078.3</v>
      </c>
      <c r="L161" s="756"/>
      <c r="M161" s="757"/>
      <c r="N161" s="758">
        <f t="shared" si="67"/>
        <v>0</v>
      </c>
      <c r="O161" s="759">
        <v>18143.3</v>
      </c>
      <c r="P161" s="757">
        <v>-65</v>
      </c>
      <c r="Q161" s="758">
        <f t="shared" si="68"/>
        <v>18078.3</v>
      </c>
    </row>
    <row r="162" spans="1:17" s="191" customFormat="1" ht="12.75" customHeight="1">
      <c r="A162" s="665"/>
      <c r="B162" s="760" t="s">
        <v>533</v>
      </c>
      <c r="C162" s="760"/>
      <c r="D162" s="515"/>
      <c r="E162" s="515"/>
      <c r="F162" s="515"/>
      <c r="G162" s="515" t="s">
        <v>356</v>
      </c>
      <c r="H162" s="515" t="s">
        <v>504</v>
      </c>
      <c r="I162" s="458">
        <f t="shared" si="64"/>
        <v>1493</v>
      </c>
      <c r="J162" s="458">
        <f t="shared" si="65"/>
        <v>102</v>
      </c>
      <c r="K162" s="458">
        <f t="shared" si="66"/>
        <v>1595</v>
      </c>
      <c r="L162" s="756"/>
      <c r="M162" s="757">
        <v>69</v>
      </c>
      <c r="N162" s="758">
        <f t="shared" si="67"/>
        <v>69</v>
      </c>
      <c r="O162" s="759">
        <v>1493</v>
      </c>
      <c r="P162" s="757">
        <v>33</v>
      </c>
      <c r="Q162" s="758">
        <f t="shared" si="68"/>
        <v>1526</v>
      </c>
    </row>
    <row r="163" spans="1:17" s="191" customFormat="1" ht="12" customHeight="1">
      <c r="A163" s="665"/>
      <c r="B163" s="717" t="s">
        <v>539</v>
      </c>
      <c r="C163" s="717"/>
      <c r="D163" s="762" t="s">
        <v>353</v>
      </c>
      <c r="E163" s="763" t="s">
        <v>385</v>
      </c>
      <c r="F163" s="762" t="s">
        <v>360</v>
      </c>
      <c r="G163" s="762" t="s">
        <v>356</v>
      </c>
      <c r="H163" s="764" t="s">
        <v>504</v>
      </c>
      <c r="I163" s="474">
        <f aca="true" t="shared" si="74" ref="I163:Q163">I164+I165+I166</f>
        <v>11318.9</v>
      </c>
      <c r="J163" s="474">
        <f t="shared" si="74"/>
        <v>54.900000000000006</v>
      </c>
      <c r="K163" s="474">
        <f t="shared" si="74"/>
        <v>11373.8</v>
      </c>
      <c r="L163" s="476">
        <f t="shared" si="74"/>
        <v>2231</v>
      </c>
      <c r="M163" s="477">
        <f t="shared" si="74"/>
        <v>131</v>
      </c>
      <c r="N163" s="478">
        <f t="shared" si="74"/>
        <v>2362</v>
      </c>
      <c r="O163" s="479">
        <f t="shared" si="74"/>
        <v>9087.9</v>
      </c>
      <c r="P163" s="477">
        <f t="shared" si="74"/>
        <v>-76.1</v>
      </c>
      <c r="Q163" s="478">
        <f t="shared" si="74"/>
        <v>9011.8</v>
      </c>
    </row>
    <row r="164" spans="1:17" s="191" customFormat="1" ht="12.75" customHeight="1">
      <c r="A164" s="665"/>
      <c r="B164" s="755" t="s">
        <v>529</v>
      </c>
      <c r="C164" s="755"/>
      <c r="D164" s="633" t="s">
        <v>353</v>
      </c>
      <c r="E164" s="633" t="s">
        <v>385</v>
      </c>
      <c r="F164" s="633" t="s">
        <v>360</v>
      </c>
      <c r="G164" s="615" t="s">
        <v>530</v>
      </c>
      <c r="H164" s="615" t="s">
        <v>504</v>
      </c>
      <c r="I164" s="458">
        <f t="shared" si="64"/>
        <v>2231</v>
      </c>
      <c r="J164" s="458">
        <f t="shared" si="65"/>
        <v>94</v>
      </c>
      <c r="K164" s="458">
        <f t="shared" si="66"/>
        <v>2325</v>
      </c>
      <c r="L164" s="756">
        <v>2231</v>
      </c>
      <c r="M164" s="757">
        <v>94</v>
      </c>
      <c r="N164" s="758">
        <f t="shared" si="67"/>
        <v>2325</v>
      </c>
      <c r="O164" s="759">
        <v>0</v>
      </c>
      <c r="P164" s="757"/>
      <c r="Q164" s="758">
        <f t="shared" si="68"/>
        <v>0</v>
      </c>
    </row>
    <row r="165" spans="1:17" s="191" customFormat="1" ht="12.75" customHeight="1">
      <c r="A165" s="665"/>
      <c r="B165" s="755" t="s">
        <v>531</v>
      </c>
      <c r="C165" s="755"/>
      <c r="D165" s="633"/>
      <c r="E165" s="633"/>
      <c r="F165" s="633"/>
      <c r="G165" s="615" t="s">
        <v>532</v>
      </c>
      <c r="H165" s="615" t="s">
        <v>504</v>
      </c>
      <c r="I165" s="458">
        <f t="shared" si="64"/>
        <v>8511.9</v>
      </c>
      <c r="J165" s="458">
        <f t="shared" si="65"/>
        <v>-88.1</v>
      </c>
      <c r="K165" s="458">
        <f t="shared" si="66"/>
        <v>8423.8</v>
      </c>
      <c r="L165" s="756"/>
      <c r="M165" s="757"/>
      <c r="N165" s="758">
        <f t="shared" si="67"/>
        <v>0</v>
      </c>
      <c r="O165" s="759">
        <v>8511.9</v>
      </c>
      <c r="P165" s="757">
        <v>-88.1</v>
      </c>
      <c r="Q165" s="758">
        <f t="shared" si="68"/>
        <v>8423.8</v>
      </c>
    </row>
    <row r="166" spans="1:17" s="191" customFormat="1" ht="12.75" customHeight="1">
      <c r="A166" s="665"/>
      <c r="B166" s="760" t="s">
        <v>540</v>
      </c>
      <c r="C166" s="760"/>
      <c r="D166" s="633"/>
      <c r="E166" s="633"/>
      <c r="F166" s="633"/>
      <c r="G166" s="515" t="s">
        <v>356</v>
      </c>
      <c r="H166" s="515" t="s">
        <v>504</v>
      </c>
      <c r="I166" s="458">
        <f t="shared" si="64"/>
        <v>576</v>
      </c>
      <c r="J166" s="458">
        <f t="shared" si="65"/>
        <v>49</v>
      </c>
      <c r="K166" s="458">
        <f t="shared" si="66"/>
        <v>625</v>
      </c>
      <c r="L166" s="756"/>
      <c r="M166" s="757">
        <v>37</v>
      </c>
      <c r="N166" s="758">
        <f t="shared" si="67"/>
        <v>37</v>
      </c>
      <c r="O166" s="759">
        <v>576</v>
      </c>
      <c r="P166" s="757">
        <v>12</v>
      </c>
      <c r="Q166" s="758">
        <f t="shared" si="68"/>
        <v>588</v>
      </c>
    </row>
    <row r="167" spans="1:17" s="191" customFormat="1" ht="12" customHeight="1">
      <c r="A167" s="665"/>
      <c r="B167" s="717" t="s">
        <v>541</v>
      </c>
      <c r="C167" s="717"/>
      <c r="D167" s="753" t="s">
        <v>353</v>
      </c>
      <c r="E167" s="657" t="s">
        <v>385</v>
      </c>
      <c r="F167" s="753" t="s">
        <v>360</v>
      </c>
      <c r="G167" s="753" t="s">
        <v>356</v>
      </c>
      <c r="H167" s="754" t="s">
        <v>504</v>
      </c>
      <c r="I167" s="474">
        <f aca="true" t="shared" si="75" ref="I167:Q167">I168+I169+I170</f>
        <v>30214.6</v>
      </c>
      <c r="J167" s="474">
        <f t="shared" si="75"/>
        <v>-58.900000000000006</v>
      </c>
      <c r="K167" s="474">
        <f t="shared" si="75"/>
        <v>30155.699999999997</v>
      </c>
      <c r="L167" s="476">
        <f t="shared" si="75"/>
        <v>7021</v>
      </c>
      <c r="M167" s="477">
        <f t="shared" si="75"/>
        <v>-99</v>
      </c>
      <c r="N167" s="478">
        <f t="shared" si="75"/>
        <v>6922</v>
      </c>
      <c r="O167" s="479">
        <f t="shared" si="75"/>
        <v>23193.6</v>
      </c>
      <c r="P167" s="477">
        <f t="shared" si="75"/>
        <v>40.1</v>
      </c>
      <c r="Q167" s="478">
        <f t="shared" si="75"/>
        <v>23233.699999999997</v>
      </c>
    </row>
    <row r="168" spans="1:17" s="191" customFormat="1" ht="12.75" customHeight="1">
      <c r="A168" s="665"/>
      <c r="B168" s="755" t="s">
        <v>529</v>
      </c>
      <c r="C168" s="755"/>
      <c r="D168" s="515" t="s">
        <v>353</v>
      </c>
      <c r="E168" s="515" t="s">
        <v>385</v>
      </c>
      <c r="F168" s="515" t="s">
        <v>360</v>
      </c>
      <c r="G168" s="615" t="s">
        <v>530</v>
      </c>
      <c r="H168" s="615" t="s">
        <v>504</v>
      </c>
      <c r="I168" s="458">
        <f t="shared" si="64"/>
        <v>7021</v>
      </c>
      <c r="J168" s="458">
        <f t="shared" si="65"/>
        <v>-120</v>
      </c>
      <c r="K168" s="458">
        <f t="shared" si="66"/>
        <v>6901</v>
      </c>
      <c r="L168" s="756">
        <v>7021</v>
      </c>
      <c r="M168" s="757">
        <v>-120</v>
      </c>
      <c r="N168" s="758">
        <f t="shared" si="67"/>
        <v>6901</v>
      </c>
      <c r="O168" s="759">
        <v>0</v>
      </c>
      <c r="P168" s="757"/>
      <c r="Q168" s="758">
        <f t="shared" si="68"/>
        <v>0</v>
      </c>
    </row>
    <row r="169" spans="1:17" s="191" customFormat="1" ht="10.5" customHeight="1">
      <c r="A169" s="665"/>
      <c r="B169" s="755" t="s">
        <v>531</v>
      </c>
      <c r="C169" s="755"/>
      <c r="D169" s="515"/>
      <c r="E169" s="515"/>
      <c r="F169" s="515"/>
      <c r="G169" s="615" t="s">
        <v>532</v>
      </c>
      <c r="H169" s="615" t="s">
        <v>504</v>
      </c>
      <c r="I169" s="458">
        <f t="shared" si="64"/>
        <v>21483.6</v>
      </c>
      <c r="J169" s="458">
        <f t="shared" si="65"/>
        <v>-25.9</v>
      </c>
      <c r="K169" s="458">
        <f t="shared" si="66"/>
        <v>21457.699999999997</v>
      </c>
      <c r="L169" s="756"/>
      <c r="M169" s="757"/>
      <c r="N169" s="758">
        <f t="shared" si="67"/>
        <v>0</v>
      </c>
      <c r="O169" s="759">
        <v>21483.6</v>
      </c>
      <c r="P169" s="757">
        <v>-25.9</v>
      </c>
      <c r="Q169" s="758">
        <f t="shared" si="68"/>
        <v>21457.699999999997</v>
      </c>
    </row>
    <row r="170" spans="1:17" s="191" customFormat="1" ht="11.25" customHeight="1">
      <c r="A170" s="665"/>
      <c r="B170" s="760" t="s">
        <v>533</v>
      </c>
      <c r="C170" s="760"/>
      <c r="D170" s="515"/>
      <c r="E170" s="515"/>
      <c r="F170" s="515"/>
      <c r="G170" s="515" t="s">
        <v>356</v>
      </c>
      <c r="H170" s="515" t="s">
        <v>504</v>
      </c>
      <c r="I170" s="458">
        <f t="shared" si="64"/>
        <v>1710</v>
      </c>
      <c r="J170" s="458">
        <f t="shared" si="65"/>
        <v>87</v>
      </c>
      <c r="K170" s="458">
        <f t="shared" si="66"/>
        <v>1797</v>
      </c>
      <c r="L170" s="756"/>
      <c r="M170" s="757">
        <v>21</v>
      </c>
      <c r="N170" s="758">
        <f t="shared" si="67"/>
        <v>21</v>
      </c>
      <c r="O170" s="759">
        <v>1710</v>
      </c>
      <c r="P170" s="757">
        <v>66</v>
      </c>
      <c r="Q170" s="758">
        <f t="shared" si="68"/>
        <v>1776</v>
      </c>
    </row>
    <row r="171" spans="1:17" s="191" customFormat="1" ht="10.5" customHeight="1">
      <c r="A171" s="665"/>
      <c r="B171" s="766" t="s">
        <v>542</v>
      </c>
      <c r="C171" s="766"/>
      <c r="D171" s="762" t="s">
        <v>353</v>
      </c>
      <c r="E171" s="763" t="s">
        <v>385</v>
      </c>
      <c r="F171" s="762" t="s">
        <v>360</v>
      </c>
      <c r="G171" s="762" t="s">
        <v>356</v>
      </c>
      <c r="H171" s="764" t="s">
        <v>504</v>
      </c>
      <c r="I171" s="474">
        <f aca="true" t="shared" si="76" ref="I171:Q171">I172+I173+I174</f>
        <v>17344.899999999998</v>
      </c>
      <c r="J171" s="474">
        <f t="shared" si="76"/>
        <v>-110.3</v>
      </c>
      <c r="K171" s="474">
        <f t="shared" si="76"/>
        <v>17234.6</v>
      </c>
      <c r="L171" s="476">
        <f t="shared" si="76"/>
        <v>2507</v>
      </c>
      <c r="M171" s="477">
        <f t="shared" si="76"/>
        <v>0</v>
      </c>
      <c r="N171" s="478">
        <f t="shared" si="76"/>
        <v>2507</v>
      </c>
      <c r="O171" s="479">
        <f t="shared" si="76"/>
        <v>14837.9</v>
      </c>
      <c r="P171" s="477">
        <f t="shared" si="76"/>
        <v>-110.3</v>
      </c>
      <c r="Q171" s="478">
        <f t="shared" si="76"/>
        <v>14727.6</v>
      </c>
    </row>
    <row r="172" spans="1:17" s="191" customFormat="1" ht="10.5" customHeight="1">
      <c r="A172" s="665"/>
      <c r="B172" s="755" t="s">
        <v>529</v>
      </c>
      <c r="C172" s="755"/>
      <c r="D172" s="515" t="s">
        <v>353</v>
      </c>
      <c r="E172" s="515" t="s">
        <v>385</v>
      </c>
      <c r="F172" s="515" t="s">
        <v>360</v>
      </c>
      <c r="G172" s="615" t="s">
        <v>530</v>
      </c>
      <c r="H172" s="615" t="s">
        <v>504</v>
      </c>
      <c r="I172" s="458">
        <f t="shared" si="64"/>
        <v>2507</v>
      </c>
      <c r="J172" s="458">
        <f t="shared" si="65"/>
        <v>69</v>
      </c>
      <c r="K172" s="458">
        <f t="shared" si="66"/>
        <v>2576</v>
      </c>
      <c r="L172" s="756">
        <v>2507</v>
      </c>
      <c r="M172" s="757">
        <v>69</v>
      </c>
      <c r="N172" s="758">
        <f t="shared" si="67"/>
        <v>2576</v>
      </c>
      <c r="O172" s="759">
        <v>0</v>
      </c>
      <c r="P172" s="757"/>
      <c r="Q172" s="758">
        <f t="shared" si="68"/>
        <v>0</v>
      </c>
    </row>
    <row r="173" spans="1:17" s="191" customFormat="1" ht="11.25" customHeight="1">
      <c r="A173" s="665"/>
      <c r="B173" s="755" t="s">
        <v>531</v>
      </c>
      <c r="C173" s="755"/>
      <c r="D173" s="515"/>
      <c r="E173" s="515"/>
      <c r="F173" s="515"/>
      <c r="G173" s="615" t="s">
        <v>532</v>
      </c>
      <c r="H173" s="615" t="s">
        <v>504</v>
      </c>
      <c r="I173" s="458">
        <f t="shared" si="64"/>
        <v>14014.3</v>
      </c>
      <c r="J173" s="458">
        <f t="shared" si="65"/>
        <v>-59.3</v>
      </c>
      <c r="K173" s="458">
        <f t="shared" si="66"/>
        <v>13955</v>
      </c>
      <c r="L173" s="756"/>
      <c r="M173" s="757"/>
      <c r="N173" s="758">
        <f t="shared" si="67"/>
        <v>0</v>
      </c>
      <c r="O173" s="759">
        <v>14014.3</v>
      </c>
      <c r="P173" s="757">
        <v>-59.3</v>
      </c>
      <c r="Q173" s="758">
        <f t="shared" si="68"/>
        <v>13955</v>
      </c>
    </row>
    <row r="174" spans="1:17" s="191" customFormat="1" ht="11.25" customHeight="1">
      <c r="A174" s="665"/>
      <c r="B174" s="760" t="s">
        <v>533</v>
      </c>
      <c r="C174" s="760"/>
      <c r="D174" s="515"/>
      <c r="E174" s="515"/>
      <c r="F174" s="515"/>
      <c r="G174" s="515" t="s">
        <v>356</v>
      </c>
      <c r="H174" s="515" t="s">
        <v>504</v>
      </c>
      <c r="I174" s="458">
        <f t="shared" si="64"/>
        <v>823.6</v>
      </c>
      <c r="J174" s="458">
        <f t="shared" si="65"/>
        <v>-120</v>
      </c>
      <c r="K174" s="458">
        <f t="shared" si="66"/>
        <v>703.6</v>
      </c>
      <c r="L174" s="756"/>
      <c r="M174" s="757">
        <v>-69</v>
      </c>
      <c r="N174" s="758">
        <f t="shared" si="67"/>
        <v>-69</v>
      </c>
      <c r="O174" s="759">
        <v>823.6</v>
      </c>
      <c r="P174" s="757">
        <v>-51</v>
      </c>
      <c r="Q174" s="758">
        <f t="shared" si="68"/>
        <v>772.6</v>
      </c>
    </row>
    <row r="175" spans="1:17" s="191" customFormat="1" ht="11.25" customHeight="1">
      <c r="A175" s="665"/>
      <c r="B175" s="767" t="s">
        <v>543</v>
      </c>
      <c r="C175" s="767"/>
      <c r="D175" s="768" t="s">
        <v>353</v>
      </c>
      <c r="E175" s="768" t="s">
        <v>385</v>
      </c>
      <c r="F175" s="769" t="s">
        <v>360</v>
      </c>
      <c r="G175" s="769" t="s">
        <v>356</v>
      </c>
      <c r="H175" s="770" t="s">
        <v>504</v>
      </c>
      <c r="I175" s="771">
        <f>I176+I177+I178</f>
        <v>160065.99999999997</v>
      </c>
      <c r="J175" s="771">
        <f aca="true" t="shared" si="77" ref="J175:Q175">J176+J177+J178</f>
        <v>714</v>
      </c>
      <c r="K175" s="771">
        <f t="shared" si="77"/>
        <v>160779.99999999997</v>
      </c>
      <c r="L175" s="772">
        <f t="shared" si="77"/>
        <v>27008</v>
      </c>
      <c r="M175" s="746">
        <f t="shared" si="77"/>
        <v>1205</v>
      </c>
      <c r="N175" s="773">
        <f t="shared" si="77"/>
        <v>28213</v>
      </c>
      <c r="O175" s="774">
        <f t="shared" si="77"/>
        <v>133057.99999999997</v>
      </c>
      <c r="P175" s="746">
        <f t="shared" si="77"/>
        <v>-491.00000000000006</v>
      </c>
      <c r="Q175" s="773">
        <f t="shared" si="77"/>
        <v>132566.99999999997</v>
      </c>
    </row>
    <row r="176" spans="1:17" s="191" customFormat="1" ht="11.25" customHeight="1">
      <c r="A176" s="665"/>
      <c r="B176" s="775" t="s">
        <v>529</v>
      </c>
      <c r="C176" s="775"/>
      <c r="D176" s="776" t="s">
        <v>353</v>
      </c>
      <c r="E176" s="776" t="s">
        <v>385</v>
      </c>
      <c r="F176" s="776" t="s">
        <v>360</v>
      </c>
      <c r="G176" s="777" t="s">
        <v>530</v>
      </c>
      <c r="H176" s="777" t="s">
        <v>504</v>
      </c>
      <c r="I176" s="778">
        <f aca="true" t="shared" si="78" ref="I176:I181">L176+O176</f>
        <v>27008</v>
      </c>
      <c r="J176" s="778">
        <f aca="true" t="shared" si="79" ref="J176:J181">M176+P176</f>
        <v>901</v>
      </c>
      <c r="K176" s="778">
        <f aca="true" t="shared" si="80" ref="K176:K181">N176+Q176</f>
        <v>27909</v>
      </c>
      <c r="L176" s="779">
        <f aca="true" t="shared" si="81" ref="L176:M178">L140+L144+L148+L152+L156+L160+L164+L168+L172</f>
        <v>27008</v>
      </c>
      <c r="M176" s="780">
        <f t="shared" si="81"/>
        <v>901</v>
      </c>
      <c r="N176" s="781">
        <f aca="true" t="shared" si="82" ref="N176:N181">L176+M176</f>
        <v>27909</v>
      </c>
      <c r="O176" s="782">
        <f aca="true" t="shared" si="83" ref="O176:P178">O140+O144+O148+O152+O156+O160+O164+O168+O172</f>
        <v>0</v>
      </c>
      <c r="P176" s="780">
        <f t="shared" si="83"/>
        <v>0</v>
      </c>
      <c r="Q176" s="781">
        <f aca="true" t="shared" si="84" ref="Q176:Q181">O176+P176</f>
        <v>0</v>
      </c>
    </row>
    <row r="177" spans="1:17" s="191" customFormat="1" ht="10.5" customHeight="1">
      <c r="A177" s="665"/>
      <c r="B177" s="775" t="s">
        <v>531</v>
      </c>
      <c r="C177" s="775"/>
      <c r="D177" s="776"/>
      <c r="E177" s="776"/>
      <c r="F177" s="776"/>
      <c r="G177" s="777" t="s">
        <v>532</v>
      </c>
      <c r="H177" s="777" t="s">
        <v>504</v>
      </c>
      <c r="I177" s="778">
        <f t="shared" si="78"/>
        <v>124282.39999999998</v>
      </c>
      <c r="J177" s="778">
        <f t="shared" si="79"/>
        <v>-491.00000000000006</v>
      </c>
      <c r="K177" s="778">
        <f t="shared" si="80"/>
        <v>123791.39999999998</v>
      </c>
      <c r="L177" s="779">
        <f t="shared" si="81"/>
        <v>0</v>
      </c>
      <c r="M177" s="780">
        <f t="shared" si="81"/>
        <v>0</v>
      </c>
      <c r="N177" s="781">
        <f t="shared" si="82"/>
        <v>0</v>
      </c>
      <c r="O177" s="782">
        <f t="shared" si="83"/>
        <v>124282.39999999998</v>
      </c>
      <c r="P177" s="780">
        <f t="shared" si="83"/>
        <v>-491.00000000000006</v>
      </c>
      <c r="Q177" s="781">
        <f t="shared" si="84"/>
        <v>123791.39999999998</v>
      </c>
    </row>
    <row r="178" spans="1:17" s="191" customFormat="1" ht="9" customHeight="1">
      <c r="A178" s="665"/>
      <c r="B178" s="783" t="s">
        <v>540</v>
      </c>
      <c r="C178" s="783"/>
      <c r="D178" s="776"/>
      <c r="E178" s="776"/>
      <c r="F178" s="776"/>
      <c r="G178" s="776" t="s">
        <v>356</v>
      </c>
      <c r="H178" s="776" t="s">
        <v>504</v>
      </c>
      <c r="I178" s="784">
        <f t="shared" si="78"/>
        <v>8775.6</v>
      </c>
      <c r="J178" s="784">
        <f t="shared" si="79"/>
        <v>304</v>
      </c>
      <c r="K178" s="784">
        <f t="shared" si="80"/>
        <v>9079.6</v>
      </c>
      <c r="L178" s="785">
        <f t="shared" si="81"/>
        <v>0</v>
      </c>
      <c r="M178" s="786">
        <f t="shared" si="81"/>
        <v>304</v>
      </c>
      <c r="N178" s="787">
        <f t="shared" si="82"/>
        <v>304</v>
      </c>
      <c r="O178" s="788">
        <f t="shared" si="83"/>
        <v>8775.6</v>
      </c>
      <c r="P178" s="786">
        <f t="shared" si="83"/>
        <v>0</v>
      </c>
      <c r="Q178" s="787">
        <f t="shared" si="84"/>
        <v>8775.6</v>
      </c>
    </row>
    <row r="179" spans="1:17" s="191" customFormat="1" ht="9" customHeight="1">
      <c r="A179" s="789"/>
      <c r="B179" s="790"/>
      <c r="C179" s="791"/>
      <c r="D179" s="415"/>
      <c r="E179" s="415"/>
      <c r="F179" s="415"/>
      <c r="G179" s="415"/>
      <c r="H179" s="415"/>
      <c r="I179" s="581"/>
      <c r="J179" s="581"/>
      <c r="K179" s="581"/>
      <c r="L179" s="582"/>
      <c r="M179" s="582"/>
      <c r="N179" s="582"/>
      <c r="O179" s="582"/>
      <c r="P179" s="525" t="s">
        <v>494</v>
      </c>
      <c r="Q179" s="582"/>
    </row>
    <row r="180" spans="1:17" s="191" customFormat="1" ht="3" customHeight="1">
      <c r="A180" s="792"/>
      <c r="B180" s="793"/>
      <c r="C180" s="794"/>
      <c r="D180" s="586"/>
      <c r="E180" s="586"/>
      <c r="F180" s="586"/>
      <c r="G180" s="586"/>
      <c r="H180" s="586"/>
      <c r="I180" s="588"/>
      <c r="J180" s="588"/>
      <c r="K180" s="588"/>
      <c r="L180" s="40"/>
      <c r="M180" s="40"/>
      <c r="N180" s="40"/>
      <c r="O180" s="40"/>
      <c r="P180" s="40"/>
      <c r="Q180" s="40"/>
    </row>
    <row r="181" spans="1:17" s="191" customFormat="1" ht="14.25" customHeight="1" hidden="1">
      <c r="A181" s="795" t="s">
        <v>527</v>
      </c>
      <c r="B181" s="796" t="s">
        <v>544</v>
      </c>
      <c r="C181" s="796"/>
      <c r="D181" s="365" t="s">
        <v>353</v>
      </c>
      <c r="E181" s="365" t="s">
        <v>385</v>
      </c>
      <c r="F181" s="366" t="s">
        <v>360</v>
      </c>
      <c r="G181" s="366" t="s">
        <v>545</v>
      </c>
      <c r="H181" s="797" t="s">
        <v>504</v>
      </c>
      <c r="I181" s="352">
        <f t="shared" si="78"/>
        <v>2921.7</v>
      </c>
      <c r="J181" s="352">
        <f t="shared" si="79"/>
        <v>0</v>
      </c>
      <c r="K181" s="352">
        <f t="shared" si="80"/>
        <v>2921.7</v>
      </c>
      <c r="L181" s="354">
        <v>0</v>
      </c>
      <c r="M181" s="355"/>
      <c r="N181" s="356">
        <f t="shared" si="82"/>
        <v>0</v>
      </c>
      <c r="O181" s="357">
        <v>2921.7</v>
      </c>
      <c r="P181" s="355"/>
      <c r="Q181" s="356">
        <f t="shared" si="84"/>
        <v>2921.7</v>
      </c>
    </row>
    <row r="182" spans="1:17" s="191" customFormat="1" ht="15" customHeight="1" hidden="1">
      <c r="A182" s="795"/>
      <c r="B182" s="378" t="s">
        <v>546</v>
      </c>
      <c r="C182" s="378"/>
      <c r="D182" s="798" t="s">
        <v>353</v>
      </c>
      <c r="E182" s="798" t="s">
        <v>385</v>
      </c>
      <c r="F182" s="799" t="s">
        <v>360</v>
      </c>
      <c r="G182" s="799" t="s">
        <v>466</v>
      </c>
      <c r="H182" s="800" t="s">
        <v>362</v>
      </c>
      <c r="I182" s="352">
        <f aca="true" t="shared" si="85" ref="I182:K184">L182+O182</f>
        <v>585</v>
      </c>
      <c r="J182" s="352">
        <f t="shared" si="85"/>
        <v>0</v>
      </c>
      <c r="K182" s="352">
        <f t="shared" si="85"/>
        <v>585</v>
      </c>
      <c r="L182" s="354">
        <v>0</v>
      </c>
      <c r="M182" s="355"/>
      <c r="N182" s="356">
        <f>L182+M182</f>
        <v>0</v>
      </c>
      <c r="O182" s="357">
        <v>585</v>
      </c>
      <c r="P182" s="355"/>
      <c r="Q182" s="356">
        <f>O182+P182</f>
        <v>585</v>
      </c>
    </row>
    <row r="183" spans="1:17" s="191" customFormat="1" ht="21.75" customHeight="1">
      <c r="A183" s="795"/>
      <c r="B183" s="801" t="s">
        <v>547</v>
      </c>
      <c r="C183" s="801"/>
      <c r="D183" s="798" t="s">
        <v>353</v>
      </c>
      <c r="E183" s="798" t="s">
        <v>385</v>
      </c>
      <c r="F183" s="799" t="s">
        <v>360</v>
      </c>
      <c r="G183" s="799" t="s">
        <v>548</v>
      </c>
      <c r="H183" s="800" t="s">
        <v>362</v>
      </c>
      <c r="I183" s="352">
        <f t="shared" si="85"/>
        <v>8186.700000000001</v>
      </c>
      <c r="J183" s="352">
        <f t="shared" si="85"/>
        <v>-386.8</v>
      </c>
      <c r="K183" s="352">
        <f t="shared" si="85"/>
        <v>7799.9</v>
      </c>
      <c r="L183" s="354">
        <v>480.1</v>
      </c>
      <c r="M183" s="355">
        <v>-36.2</v>
      </c>
      <c r="N183" s="356">
        <f>L183+M183</f>
        <v>443.90000000000003</v>
      </c>
      <c r="O183" s="357">
        <v>7706.6</v>
      </c>
      <c r="P183" s="355">
        <v>-350.6</v>
      </c>
      <c r="Q183" s="356">
        <f>O183+P183</f>
        <v>7356</v>
      </c>
    </row>
    <row r="184" spans="1:17" s="191" customFormat="1" ht="34.5" customHeight="1">
      <c r="A184" s="795"/>
      <c r="B184" s="801" t="s">
        <v>292</v>
      </c>
      <c r="C184" s="801"/>
      <c r="D184" s="365" t="s">
        <v>549</v>
      </c>
      <c r="E184" s="365" t="s">
        <v>385</v>
      </c>
      <c r="F184" s="366" t="s">
        <v>360</v>
      </c>
      <c r="G184" s="802" t="s">
        <v>550</v>
      </c>
      <c r="H184" s="803" t="s">
        <v>504</v>
      </c>
      <c r="I184" s="804">
        <f t="shared" si="85"/>
        <v>0</v>
      </c>
      <c r="J184" s="804">
        <f t="shared" si="85"/>
        <v>491</v>
      </c>
      <c r="K184" s="804">
        <f t="shared" si="85"/>
        <v>491</v>
      </c>
      <c r="L184" s="805">
        <v>0</v>
      </c>
      <c r="M184" s="806">
        <v>0</v>
      </c>
      <c r="N184" s="807">
        <f>L184+M184</f>
        <v>0</v>
      </c>
      <c r="O184" s="808">
        <v>0</v>
      </c>
      <c r="P184" s="806">
        <v>491</v>
      </c>
      <c r="Q184" s="356">
        <f>O184+P184</f>
        <v>491</v>
      </c>
    </row>
    <row r="185" spans="1:17" s="191" customFormat="1" ht="15.75" customHeight="1">
      <c r="A185" s="809" t="s">
        <v>551</v>
      </c>
      <c r="B185" s="809"/>
      <c r="C185" s="809"/>
      <c r="D185" s="425" t="s">
        <v>353</v>
      </c>
      <c r="E185" s="425" t="s">
        <v>385</v>
      </c>
      <c r="F185" s="744" t="s">
        <v>360</v>
      </c>
      <c r="G185" s="744" t="s">
        <v>356</v>
      </c>
      <c r="H185" s="745" t="s">
        <v>357</v>
      </c>
      <c r="I185" s="288">
        <f>I175+I181+I182+I183+I184</f>
        <v>171759.4</v>
      </c>
      <c r="J185" s="288">
        <f aca="true" t="shared" si="86" ref="J185:Q185">J175+J181+J182+J183+J184</f>
        <v>818.2</v>
      </c>
      <c r="K185" s="288">
        <f t="shared" si="86"/>
        <v>172577.59999999998</v>
      </c>
      <c r="L185" s="289">
        <f t="shared" si="86"/>
        <v>27488.1</v>
      </c>
      <c r="M185" s="290">
        <f t="shared" si="86"/>
        <v>1168.8</v>
      </c>
      <c r="N185" s="291">
        <f t="shared" si="86"/>
        <v>28656.9</v>
      </c>
      <c r="O185" s="292">
        <f t="shared" si="86"/>
        <v>144271.3</v>
      </c>
      <c r="P185" s="290">
        <f t="shared" si="86"/>
        <v>-350.60000000000014</v>
      </c>
      <c r="Q185" s="291">
        <f t="shared" si="86"/>
        <v>143920.69999999998</v>
      </c>
    </row>
    <row r="186" spans="1:17" s="191" customFormat="1" ht="15" customHeight="1">
      <c r="A186" s="810" t="s">
        <v>552</v>
      </c>
      <c r="B186" s="761" t="s">
        <v>553</v>
      </c>
      <c r="C186" s="761"/>
      <c r="D186" s="715" t="s">
        <v>353</v>
      </c>
      <c r="E186" s="715" t="s">
        <v>385</v>
      </c>
      <c r="F186" s="715" t="s">
        <v>360</v>
      </c>
      <c r="G186" s="715" t="s">
        <v>554</v>
      </c>
      <c r="H186" s="716" t="s">
        <v>504</v>
      </c>
      <c r="I186" s="458">
        <f aca="true" t="shared" si="87" ref="I186:K191">L186+O186</f>
        <v>6153</v>
      </c>
      <c r="J186" s="458">
        <f t="shared" si="87"/>
        <v>-16.3</v>
      </c>
      <c r="K186" s="458">
        <f t="shared" si="87"/>
        <v>6136.7</v>
      </c>
      <c r="L186" s="756">
        <v>6153</v>
      </c>
      <c r="M186" s="757">
        <v>-16.3</v>
      </c>
      <c r="N186" s="758">
        <f aca="true" t="shared" si="88" ref="N186:N191">L186+M186</f>
        <v>6136.7</v>
      </c>
      <c r="O186" s="759"/>
      <c r="P186" s="757"/>
      <c r="Q186" s="758">
        <f aca="true" t="shared" si="89" ref="Q186:Q191">O186+P186</f>
        <v>0</v>
      </c>
    </row>
    <row r="187" spans="1:17" s="191" customFormat="1" ht="13.5" customHeight="1">
      <c r="A187" s="810"/>
      <c r="B187" s="717" t="s">
        <v>555</v>
      </c>
      <c r="C187" s="717"/>
      <c r="D187" s="715"/>
      <c r="E187" s="715"/>
      <c r="F187" s="715"/>
      <c r="G187" s="715"/>
      <c r="H187" s="716"/>
      <c r="I187" s="337">
        <f t="shared" si="87"/>
        <v>4158</v>
      </c>
      <c r="J187" s="337">
        <f t="shared" si="87"/>
        <v>-463.5</v>
      </c>
      <c r="K187" s="337">
        <f t="shared" si="87"/>
        <v>3694.5</v>
      </c>
      <c r="L187" s="339">
        <v>4158</v>
      </c>
      <c r="M187" s="340">
        <v>-463.5</v>
      </c>
      <c r="N187" s="341">
        <f t="shared" si="88"/>
        <v>3694.5</v>
      </c>
      <c r="O187" s="342"/>
      <c r="P187" s="340"/>
      <c r="Q187" s="341">
        <f t="shared" si="89"/>
        <v>0</v>
      </c>
    </row>
    <row r="188" spans="1:17" s="191" customFormat="1" ht="13.5" customHeight="1" hidden="1">
      <c r="A188" s="810"/>
      <c r="B188" s="811" t="s">
        <v>556</v>
      </c>
      <c r="C188" s="811"/>
      <c r="D188" s="715"/>
      <c r="E188" s="715"/>
      <c r="F188" s="715"/>
      <c r="G188" s="715"/>
      <c r="H188" s="716"/>
      <c r="I188" s="337">
        <f t="shared" si="87"/>
        <v>2908</v>
      </c>
      <c r="J188" s="337">
        <f t="shared" si="87"/>
        <v>0</v>
      </c>
      <c r="K188" s="337">
        <f t="shared" si="87"/>
        <v>2908</v>
      </c>
      <c r="L188" s="339">
        <v>2908</v>
      </c>
      <c r="M188" s="340"/>
      <c r="N188" s="341">
        <f t="shared" si="88"/>
        <v>2908</v>
      </c>
      <c r="O188" s="342"/>
      <c r="P188" s="340"/>
      <c r="Q188" s="341">
        <f t="shared" si="89"/>
        <v>0</v>
      </c>
    </row>
    <row r="189" spans="1:17" s="191" customFormat="1" ht="13.5" customHeight="1">
      <c r="A189" s="810"/>
      <c r="B189" s="718" t="s">
        <v>557</v>
      </c>
      <c r="C189" s="718"/>
      <c r="D189" s="715"/>
      <c r="E189" s="715"/>
      <c r="F189" s="715"/>
      <c r="G189" s="715"/>
      <c r="H189" s="716"/>
      <c r="I189" s="346">
        <f t="shared" si="87"/>
        <v>2093</v>
      </c>
      <c r="J189" s="346">
        <f t="shared" si="87"/>
        <v>-96</v>
      </c>
      <c r="K189" s="346">
        <f t="shared" si="87"/>
        <v>1997</v>
      </c>
      <c r="L189" s="348">
        <v>2093</v>
      </c>
      <c r="M189" s="349">
        <v>-96</v>
      </c>
      <c r="N189" s="350">
        <f t="shared" si="88"/>
        <v>1997</v>
      </c>
      <c r="O189" s="351"/>
      <c r="P189" s="349"/>
      <c r="Q189" s="350">
        <f t="shared" si="89"/>
        <v>0</v>
      </c>
    </row>
    <row r="190" spans="1:17" s="191" customFormat="1" ht="15" customHeight="1" hidden="1">
      <c r="A190" s="810"/>
      <c r="B190" s="812" t="s">
        <v>558</v>
      </c>
      <c r="C190" s="812"/>
      <c r="D190" s="813">
        <v>892</v>
      </c>
      <c r="E190" s="359" t="s">
        <v>385</v>
      </c>
      <c r="F190" s="359" t="s">
        <v>360</v>
      </c>
      <c r="G190" s="359" t="s">
        <v>554</v>
      </c>
      <c r="H190" s="814" t="s">
        <v>504</v>
      </c>
      <c r="I190" s="328">
        <f t="shared" si="87"/>
        <v>7617</v>
      </c>
      <c r="J190" s="328">
        <f t="shared" si="87"/>
        <v>0</v>
      </c>
      <c r="K190" s="328">
        <f t="shared" si="87"/>
        <v>7617</v>
      </c>
      <c r="L190" s="330">
        <v>7617</v>
      </c>
      <c r="M190" s="331"/>
      <c r="N190" s="332">
        <f t="shared" si="88"/>
        <v>7617</v>
      </c>
      <c r="O190" s="333"/>
      <c r="P190" s="331"/>
      <c r="Q190" s="332">
        <f t="shared" si="89"/>
        <v>0</v>
      </c>
    </row>
    <row r="191" spans="1:17" s="191" customFormat="1" ht="15" customHeight="1" hidden="1">
      <c r="A191" s="810"/>
      <c r="B191" s="815" t="s">
        <v>559</v>
      </c>
      <c r="C191" s="815"/>
      <c r="D191" s="813"/>
      <c r="E191" s="359"/>
      <c r="F191" s="359"/>
      <c r="G191" s="359"/>
      <c r="H191" s="814"/>
      <c r="I191" s="381">
        <f t="shared" si="87"/>
        <v>3651</v>
      </c>
      <c r="J191" s="381">
        <f t="shared" si="87"/>
        <v>0</v>
      </c>
      <c r="K191" s="381">
        <f t="shared" si="87"/>
        <v>3651</v>
      </c>
      <c r="L191" s="383">
        <v>3651</v>
      </c>
      <c r="M191" s="384"/>
      <c r="N191" s="385">
        <f t="shared" si="88"/>
        <v>3651</v>
      </c>
      <c r="O191" s="386"/>
      <c r="P191" s="384"/>
      <c r="Q191" s="385">
        <f t="shared" si="89"/>
        <v>0</v>
      </c>
    </row>
    <row r="192" spans="1:17" s="191" customFormat="1" ht="12.75" customHeight="1" hidden="1">
      <c r="A192" s="810"/>
      <c r="B192" s="816" t="s">
        <v>560</v>
      </c>
      <c r="C192" s="816"/>
      <c r="D192" s="817">
        <v>892</v>
      </c>
      <c r="E192" s="818" t="s">
        <v>385</v>
      </c>
      <c r="F192" s="819" t="s">
        <v>360</v>
      </c>
      <c r="G192" s="819" t="s">
        <v>554</v>
      </c>
      <c r="H192" s="820" t="s">
        <v>504</v>
      </c>
      <c r="I192" s="723">
        <f aca="true" t="shared" si="90" ref="I192:Q192">I190+I191</f>
        <v>11268</v>
      </c>
      <c r="J192" s="723">
        <f t="shared" si="90"/>
        <v>0</v>
      </c>
      <c r="K192" s="723">
        <f t="shared" si="90"/>
        <v>11268</v>
      </c>
      <c r="L192" s="724">
        <f t="shared" si="90"/>
        <v>11268</v>
      </c>
      <c r="M192" s="725">
        <f t="shared" si="90"/>
        <v>0</v>
      </c>
      <c r="N192" s="726">
        <f t="shared" si="90"/>
        <v>11268</v>
      </c>
      <c r="O192" s="727">
        <f t="shared" si="90"/>
        <v>0</v>
      </c>
      <c r="P192" s="725">
        <f t="shared" si="90"/>
        <v>0</v>
      </c>
      <c r="Q192" s="726">
        <f t="shared" si="90"/>
        <v>0</v>
      </c>
    </row>
    <row r="193" spans="1:17" s="191" customFormat="1" ht="16.5" customHeight="1">
      <c r="A193" s="810"/>
      <c r="B193" s="821" t="s">
        <v>561</v>
      </c>
      <c r="C193" s="821"/>
      <c r="D193" s="425" t="s">
        <v>353</v>
      </c>
      <c r="E193" s="425" t="s">
        <v>385</v>
      </c>
      <c r="F193" s="744" t="s">
        <v>360</v>
      </c>
      <c r="G193" s="744" t="s">
        <v>562</v>
      </c>
      <c r="H193" s="745" t="s">
        <v>357</v>
      </c>
      <c r="I193" s="288">
        <f aca="true" t="shared" si="91" ref="I193:Q193">I186+I187+I188+I189+I192</f>
        <v>26580</v>
      </c>
      <c r="J193" s="288">
        <f t="shared" si="91"/>
        <v>-575.8</v>
      </c>
      <c r="K193" s="288">
        <f t="shared" si="91"/>
        <v>26004.2</v>
      </c>
      <c r="L193" s="289">
        <f t="shared" si="91"/>
        <v>26580</v>
      </c>
      <c r="M193" s="290">
        <f t="shared" si="91"/>
        <v>-575.8</v>
      </c>
      <c r="N193" s="291">
        <f t="shared" si="91"/>
        <v>26004.2</v>
      </c>
      <c r="O193" s="292">
        <f t="shared" si="91"/>
        <v>0</v>
      </c>
      <c r="P193" s="290">
        <f t="shared" si="91"/>
        <v>0</v>
      </c>
      <c r="Q193" s="291">
        <f t="shared" si="91"/>
        <v>0</v>
      </c>
    </row>
    <row r="194" spans="1:17" s="191" customFormat="1" ht="14.25" customHeight="1">
      <c r="A194" s="822" t="s">
        <v>563</v>
      </c>
      <c r="B194" s="822"/>
      <c r="C194" s="822"/>
      <c r="D194" s="425" t="s">
        <v>353</v>
      </c>
      <c r="E194" s="425" t="s">
        <v>385</v>
      </c>
      <c r="F194" s="744" t="s">
        <v>360</v>
      </c>
      <c r="G194" s="744" t="s">
        <v>564</v>
      </c>
      <c r="H194" s="745" t="s">
        <v>357</v>
      </c>
      <c r="I194" s="288">
        <f>I185+I193</f>
        <v>198339.4</v>
      </c>
      <c r="J194" s="288">
        <f aca="true" t="shared" si="92" ref="J194:Q194">J185+J193</f>
        <v>242.4000000000001</v>
      </c>
      <c r="K194" s="288">
        <f t="shared" si="92"/>
        <v>198581.8</v>
      </c>
      <c r="L194" s="289">
        <f t="shared" si="92"/>
        <v>54068.1</v>
      </c>
      <c r="M194" s="290">
        <f t="shared" si="92"/>
        <v>593</v>
      </c>
      <c r="N194" s="291">
        <f t="shared" si="92"/>
        <v>54661.100000000006</v>
      </c>
      <c r="O194" s="292">
        <f t="shared" si="92"/>
        <v>144271.3</v>
      </c>
      <c r="P194" s="290">
        <f t="shared" si="92"/>
        <v>-350.60000000000014</v>
      </c>
      <c r="Q194" s="291">
        <f t="shared" si="92"/>
        <v>143920.69999999998</v>
      </c>
    </row>
    <row r="195" spans="1:17" s="191" customFormat="1" ht="15.75" customHeight="1" hidden="1">
      <c r="A195" s="665" t="s">
        <v>565</v>
      </c>
      <c r="B195" s="823" t="s">
        <v>566</v>
      </c>
      <c r="C195" s="823"/>
      <c r="D195" s="824" t="s">
        <v>353</v>
      </c>
      <c r="E195" s="763" t="s">
        <v>385</v>
      </c>
      <c r="F195" s="762" t="s">
        <v>385</v>
      </c>
      <c r="G195" s="762" t="s">
        <v>567</v>
      </c>
      <c r="H195" s="764" t="s">
        <v>568</v>
      </c>
      <c r="I195" s="446">
        <f aca="true" t="shared" si="93" ref="I195:Q195">I196+I197</f>
        <v>657</v>
      </c>
      <c r="J195" s="446">
        <f t="shared" si="93"/>
        <v>0</v>
      </c>
      <c r="K195" s="446">
        <f t="shared" si="93"/>
        <v>657</v>
      </c>
      <c r="L195" s="448">
        <f t="shared" si="93"/>
        <v>657</v>
      </c>
      <c r="M195" s="449">
        <f t="shared" si="93"/>
        <v>0</v>
      </c>
      <c r="N195" s="450">
        <f t="shared" si="93"/>
        <v>657</v>
      </c>
      <c r="O195" s="451">
        <f t="shared" si="93"/>
        <v>0</v>
      </c>
      <c r="P195" s="449">
        <f t="shared" si="93"/>
        <v>0</v>
      </c>
      <c r="Q195" s="450">
        <f t="shared" si="93"/>
        <v>0</v>
      </c>
    </row>
    <row r="196" spans="1:17" s="191" customFormat="1" ht="13.5" customHeight="1" hidden="1">
      <c r="A196" s="665"/>
      <c r="B196" s="825" t="s">
        <v>238</v>
      </c>
      <c r="C196" s="826" t="s">
        <v>569</v>
      </c>
      <c r="D196" s="827">
        <v>892</v>
      </c>
      <c r="E196" s="515" t="s">
        <v>385</v>
      </c>
      <c r="F196" s="515" t="s">
        <v>385</v>
      </c>
      <c r="G196" s="515" t="s">
        <v>567</v>
      </c>
      <c r="H196" s="602" t="s">
        <v>568</v>
      </c>
      <c r="I196" s="337">
        <f aca="true" t="shared" si="94" ref="I196:K197">L196+O196</f>
        <v>388</v>
      </c>
      <c r="J196" s="337">
        <f t="shared" si="94"/>
        <v>0</v>
      </c>
      <c r="K196" s="337">
        <f t="shared" si="94"/>
        <v>388</v>
      </c>
      <c r="L196" s="339">
        <v>388</v>
      </c>
      <c r="M196" s="340"/>
      <c r="N196" s="341">
        <f>L196+M196</f>
        <v>388</v>
      </c>
      <c r="O196" s="342"/>
      <c r="P196" s="340"/>
      <c r="Q196" s="341">
        <f>O196+P196</f>
        <v>0</v>
      </c>
    </row>
    <row r="197" spans="1:17" s="191" customFormat="1" ht="13.5" customHeight="1" hidden="1">
      <c r="A197" s="665"/>
      <c r="B197" s="825"/>
      <c r="C197" s="826" t="s">
        <v>570</v>
      </c>
      <c r="D197" s="827"/>
      <c r="E197" s="515"/>
      <c r="F197" s="515"/>
      <c r="G197" s="515"/>
      <c r="H197" s="602"/>
      <c r="I197" s="346">
        <f t="shared" si="94"/>
        <v>269</v>
      </c>
      <c r="J197" s="346">
        <f t="shared" si="94"/>
        <v>0</v>
      </c>
      <c r="K197" s="346">
        <f t="shared" si="94"/>
        <v>269</v>
      </c>
      <c r="L197" s="348">
        <v>269</v>
      </c>
      <c r="M197" s="349"/>
      <c r="N197" s="350">
        <f>L197+M197</f>
        <v>269</v>
      </c>
      <c r="O197" s="351"/>
      <c r="P197" s="349"/>
      <c r="Q197" s="350">
        <f>O197+P197</f>
        <v>0</v>
      </c>
    </row>
    <row r="198" spans="1:17" s="191" customFormat="1" ht="16.5" customHeight="1" hidden="1">
      <c r="A198" s="665"/>
      <c r="B198" s="828" t="s">
        <v>571</v>
      </c>
      <c r="C198" s="828"/>
      <c r="D198" s="829">
        <v>892</v>
      </c>
      <c r="E198" s="830" t="s">
        <v>385</v>
      </c>
      <c r="F198" s="442" t="s">
        <v>385</v>
      </c>
      <c r="G198" s="442" t="s">
        <v>572</v>
      </c>
      <c r="H198" s="646" t="s">
        <v>568</v>
      </c>
      <c r="I198" s="474">
        <f aca="true" t="shared" si="95" ref="I198:Q198">I199+I200</f>
        <v>3666.4</v>
      </c>
      <c r="J198" s="474">
        <f t="shared" si="95"/>
        <v>0</v>
      </c>
      <c r="K198" s="474">
        <f t="shared" si="95"/>
        <v>3666.4</v>
      </c>
      <c r="L198" s="476">
        <f t="shared" si="95"/>
        <v>3371</v>
      </c>
      <c r="M198" s="477">
        <f t="shared" si="95"/>
        <v>0</v>
      </c>
      <c r="N198" s="478">
        <f t="shared" si="95"/>
        <v>3371</v>
      </c>
      <c r="O198" s="479">
        <f t="shared" si="95"/>
        <v>295.4</v>
      </c>
      <c r="P198" s="477">
        <f t="shared" si="95"/>
        <v>0</v>
      </c>
      <c r="Q198" s="478">
        <f t="shared" si="95"/>
        <v>295.4</v>
      </c>
    </row>
    <row r="199" spans="1:17" s="191" customFormat="1" ht="12.75" customHeight="1" hidden="1">
      <c r="A199" s="665"/>
      <c r="B199" s="825" t="s">
        <v>238</v>
      </c>
      <c r="C199" s="826" t="s">
        <v>573</v>
      </c>
      <c r="D199" s="827">
        <v>892</v>
      </c>
      <c r="E199" s="515" t="s">
        <v>385</v>
      </c>
      <c r="F199" s="515" t="s">
        <v>385</v>
      </c>
      <c r="G199" s="633" t="s">
        <v>572</v>
      </c>
      <c r="H199" s="831" t="s">
        <v>568</v>
      </c>
      <c r="I199" s="337">
        <f aca="true" t="shared" si="96" ref="I199:K201">L199+O199</f>
        <v>3371</v>
      </c>
      <c r="J199" s="337">
        <f t="shared" si="96"/>
        <v>0</v>
      </c>
      <c r="K199" s="337">
        <f t="shared" si="96"/>
        <v>3371</v>
      </c>
      <c r="L199" s="339">
        <v>3371</v>
      </c>
      <c r="M199" s="340"/>
      <c r="N199" s="341">
        <f>L199+M199</f>
        <v>3371</v>
      </c>
      <c r="O199" s="342"/>
      <c r="P199" s="340"/>
      <c r="Q199" s="341">
        <f>O199+P199</f>
        <v>0</v>
      </c>
    </row>
    <row r="200" spans="1:17" s="191" customFormat="1" ht="13.5" customHeight="1" hidden="1">
      <c r="A200" s="665"/>
      <c r="B200" s="825"/>
      <c r="C200" s="832" t="s">
        <v>574</v>
      </c>
      <c r="D200" s="827"/>
      <c r="E200" s="515"/>
      <c r="F200" s="515"/>
      <c r="G200" s="573" t="s">
        <v>575</v>
      </c>
      <c r="H200" s="831"/>
      <c r="I200" s="346">
        <f t="shared" si="96"/>
        <v>295.4</v>
      </c>
      <c r="J200" s="346">
        <f t="shared" si="96"/>
        <v>0</v>
      </c>
      <c r="K200" s="346">
        <f t="shared" si="96"/>
        <v>295.4</v>
      </c>
      <c r="L200" s="348">
        <v>0</v>
      </c>
      <c r="M200" s="349"/>
      <c r="N200" s="350">
        <f>L200+M200</f>
        <v>0</v>
      </c>
      <c r="O200" s="351">
        <v>295.4</v>
      </c>
      <c r="P200" s="349"/>
      <c r="Q200" s="350">
        <f>O200+P200</f>
        <v>295.4</v>
      </c>
    </row>
    <row r="201" spans="1:17" s="191" customFormat="1" ht="22.5" customHeight="1" hidden="1">
      <c r="A201" s="665"/>
      <c r="B201" s="796" t="s">
        <v>576</v>
      </c>
      <c r="C201" s="796"/>
      <c r="D201" s="833" t="s">
        <v>353</v>
      </c>
      <c r="E201" s="834" t="s">
        <v>385</v>
      </c>
      <c r="F201" s="835" t="s">
        <v>385</v>
      </c>
      <c r="G201" s="835" t="s">
        <v>436</v>
      </c>
      <c r="H201" s="836" t="s">
        <v>362</v>
      </c>
      <c r="I201" s="337">
        <f t="shared" si="96"/>
        <v>45.8</v>
      </c>
      <c r="J201" s="337">
        <f t="shared" si="96"/>
        <v>0</v>
      </c>
      <c r="K201" s="337">
        <f t="shared" si="96"/>
        <v>45.8</v>
      </c>
      <c r="L201" s="339">
        <v>45.8</v>
      </c>
      <c r="M201" s="340"/>
      <c r="N201" s="341">
        <f>L201+M201</f>
        <v>45.8</v>
      </c>
      <c r="O201" s="342"/>
      <c r="P201" s="340"/>
      <c r="Q201" s="341">
        <f>O201+P201</f>
        <v>0</v>
      </c>
    </row>
    <row r="202" spans="1:17" s="191" customFormat="1" ht="15.75" customHeight="1" hidden="1">
      <c r="A202" s="822" t="s">
        <v>577</v>
      </c>
      <c r="B202" s="822"/>
      <c r="C202" s="822"/>
      <c r="D202" s="425" t="s">
        <v>353</v>
      </c>
      <c r="E202" s="425" t="s">
        <v>385</v>
      </c>
      <c r="F202" s="744" t="s">
        <v>385</v>
      </c>
      <c r="G202" s="744" t="s">
        <v>356</v>
      </c>
      <c r="H202" s="745" t="s">
        <v>357</v>
      </c>
      <c r="I202" s="288">
        <f>I195+I198+I201</f>
        <v>4369.2</v>
      </c>
      <c r="J202" s="288">
        <f aca="true" t="shared" si="97" ref="J202:Q202">J195+J198+J201</f>
        <v>0</v>
      </c>
      <c r="K202" s="288">
        <f t="shared" si="97"/>
        <v>4369.2</v>
      </c>
      <c r="L202" s="289">
        <f t="shared" si="97"/>
        <v>4073.8</v>
      </c>
      <c r="M202" s="290">
        <f t="shared" si="97"/>
        <v>0</v>
      </c>
      <c r="N202" s="291">
        <f t="shared" si="97"/>
        <v>4073.8</v>
      </c>
      <c r="O202" s="292">
        <f t="shared" si="97"/>
        <v>295.4</v>
      </c>
      <c r="P202" s="290">
        <f t="shared" si="97"/>
        <v>0</v>
      </c>
      <c r="Q202" s="291">
        <f t="shared" si="97"/>
        <v>295.4</v>
      </c>
    </row>
    <row r="203" spans="1:17" s="191" customFormat="1" ht="17.25" customHeight="1" hidden="1">
      <c r="A203" s="665" t="s">
        <v>578</v>
      </c>
      <c r="B203" s="837" t="s">
        <v>579</v>
      </c>
      <c r="C203" s="837"/>
      <c r="D203" s="364" t="s">
        <v>353</v>
      </c>
      <c r="E203" s="364" t="s">
        <v>385</v>
      </c>
      <c r="F203" s="364" t="s">
        <v>415</v>
      </c>
      <c r="G203" s="667" t="s">
        <v>367</v>
      </c>
      <c r="H203" s="838" t="s">
        <v>362</v>
      </c>
      <c r="I203" s="328">
        <f aca="true" t="shared" si="98" ref="I203:K206">L203+O203</f>
        <v>4315</v>
      </c>
      <c r="J203" s="328">
        <f t="shared" si="98"/>
        <v>0</v>
      </c>
      <c r="K203" s="328">
        <f t="shared" si="98"/>
        <v>4315</v>
      </c>
      <c r="L203" s="330">
        <v>4315</v>
      </c>
      <c r="M203" s="331"/>
      <c r="N203" s="332">
        <f>L203+M203</f>
        <v>4315</v>
      </c>
      <c r="O203" s="333"/>
      <c r="P203" s="331"/>
      <c r="Q203" s="332">
        <f>O203+P203</f>
        <v>0</v>
      </c>
    </row>
    <row r="204" spans="1:17" s="191" customFormat="1" ht="18" customHeight="1">
      <c r="A204" s="665"/>
      <c r="B204" s="839" t="s">
        <v>580</v>
      </c>
      <c r="C204" s="839"/>
      <c r="D204" s="364"/>
      <c r="E204" s="364"/>
      <c r="F204" s="364"/>
      <c r="G204" s="515" t="s">
        <v>581</v>
      </c>
      <c r="H204" s="831" t="s">
        <v>504</v>
      </c>
      <c r="I204" s="346">
        <f t="shared" si="98"/>
        <v>2501</v>
      </c>
      <c r="J204" s="346">
        <f t="shared" si="98"/>
        <v>-155.3</v>
      </c>
      <c r="K204" s="346">
        <f t="shared" si="98"/>
        <v>2345.7</v>
      </c>
      <c r="L204" s="348">
        <v>2501</v>
      </c>
      <c r="M204" s="349">
        <v>-155.3</v>
      </c>
      <c r="N204" s="350">
        <f>L204+M204</f>
        <v>2345.7</v>
      </c>
      <c r="O204" s="351"/>
      <c r="P204" s="349"/>
      <c r="Q204" s="350">
        <f>O204+P204</f>
        <v>0</v>
      </c>
    </row>
    <row r="205" spans="1:17" s="191" customFormat="1" ht="14.25" customHeight="1">
      <c r="A205" s="665"/>
      <c r="B205" s="840" t="s">
        <v>582</v>
      </c>
      <c r="C205" s="840"/>
      <c r="D205" s="841">
        <v>892</v>
      </c>
      <c r="E205" s="391" t="s">
        <v>385</v>
      </c>
      <c r="F205" s="392" t="s">
        <v>415</v>
      </c>
      <c r="G205" s="392" t="s">
        <v>356</v>
      </c>
      <c r="H205" s="392" t="s">
        <v>357</v>
      </c>
      <c r="I205" s="723">
        <f>I206+I207+I208</f>
        <v>10666.3</v>
      </c>
      <c r="J205" s="723">
        <f aca="true" t="shared" si="99" ref="J205:Q205">J206+J207+J208</f>
        <v>38</v>
      </c>
      <c r="K205" s="723">
        <f t="shared" si="99"/>
        <v>10704.3</v>
      </c>
      <c r="L205" s="724">
        <f t="shared" si="99"/>
        <v>666.3</v>
      </c>
      <c r="M205" s="725">
        <f t="shared" si="99"/>
        <v>38</v>
      </c>
      <c r="N205" s="726">
        <f t="shared" si="99"/>
        <v>704.3</v>
      </c>
      <c r="O205" s="727">
        <f t="shared" si="99"/>
        <v>10000</v>
      </c>
      <c r="P205" s="725">
        <f t="shared" si="99"/>
        <v>0</v>
      </c>
      <c r="Q205" s="726">
        <f t="shared" si="99"/>
        <v>10000</v>
      </c>
    </row>
    <row r="206" spans="1:17" s="191" customFormat="1" ht="26.25" customHeight="1" hidden="1">
      <c r="A206" s="665"/>
      <c r="B206" s="378" t="s">
        <v>583</v>
      </c>
      <c r="C206" s="378"/>
      <c r="D206" s="842">
        <v>892</v>
      </c>
      <c r="E206" s="843" t="s">
        <v>385</v>
      </c>
      <c r="F206" s="843" t="s">
        <v>415</v>
      </c>
      <c r="G206" s="843" t="s">
        <v>436</v>
      </c>
      <c r="H206" s="844" t="s">
        <v>362</v>
      </c>
      <c r="I206" s="337">
        <f t="shared" si="98"/>
        <v>140</v>
      </c>
      <c r="J206" s="337">
        <f t="shared" si="98"/>
        <v>0</v>
      </c>
      <c r="K206" s="337">
        <f t="shared" si="98"/>
        <v>140</v>
      </c>
      <c r="L206" s="339">
        <v>140</v>
      </c>
      <c r="M206" s="340"/>
      <c r="N206" s="341">
        <f>L206+M206</f>
        <v>140</v>
      </c>
      <c r="O206" s="342"/>
      <c r="P206" s="340"/>
      <c r="Q206" s="341">
        <f>O206+P206</f>
        <v>0</v>
      </c>
    </row>
    <row r="207" spans="1:17" s="191" customFormat="1" ht="22.5" customHeight="1">
      <c r="A207" s="665"/>
      <c r="B207" s="647" t="s">
        <v>584</v>
      </c>
      <c r="C207" s="647"/>
      <c r="D207" s="736">
        <v>892</v>
      </c>
      <c r="E207" s="737" t="s">
        <v>385</v>
      </c>
      <c r="F207" s="615" t="s">
        <v>415</v>
      </c>
      <c r="G207" s="494" t="s">
        <v>524</v>
      </c>
      <c r="H207" s="566" t="s">
        <v>568</v>
      </c>
      <c r="I207" s="460">
        <f aca="true" t="shared" si="100" ref="I207:K208">L207+O207</f>
        <v>0</v>
      </c>
      <c r="J207" s="460">
        <f t="shared" si="100"/>
        <v>38</v>
      </c>
      <c r="K207" s="460">
        <f t="shared" si="100"/>
        <v>38</v>
      </c>
      <c r="L207" s="461">
        <v>0</v>
      </c>
      <c r="M207" s="462">
        <v>38</v>
      </c>
      <c r="N207" s="341">
        <f>L207+M207</f>
        <v>38</v>
      </c>
      <c r="O207" s="342">
        <v>0</v>
      </c>
      <c r="P207" s="340"/>
      <c r="Q207" s="341">
        <f>O207+P207</f>
        <v>0</v>
      </c>
    </row>
    <row r="208" spans="1:17" s="191" customFormat="1" ht="15.75" customHeight="1" hidden="1">
      <c r="A208" s="665"/>
      <c r="B208" s="845" t="s">
        <v>585</v>
      </c>
      <c r="C208" s="845"/>
      <c r="D208" s="514" t="s">
        <v>353</v>
      </c>
      <c r="E208" s="846" t="s">
        <v>385</v>
      </c>
      <c r="F208" s="498" t="s">
        <v>415</v>
      </c>
      <c r="G208" s="498" t="s">
        <v>586</v>
      </c>
      <c r="H208" s="498" t="s">
        <v>587</v>
      </c>
      <c r="I208" s="346">
        <f t="shared" si="100"/>
        <v>10526.3</v>
      </c>
      <c r="J208" s="346">
        <f t="shared" si="100"/>
        <v>0</v>
      </c>
      <c r="K208" s="346">
        <f t="shared" si="100"/>
        <v>10526.3</v>
      </c>
      <c r="L208" s="348">
        <v>526.3</v>
      </c>
      <c r="M208" s="349"/>
      <c r="N208" s="350">
        <f>L208+M208</f>
        <v>526.3</v>
      </c>
      <c r="O208" s="351">
        <v>10000</v>
      </c>
      <c r="P208" s="349"/>
      <c r="Q208" s="350">
        <f>O208+P208</f>
        <v>10000</v>
      </c>
    </row>
    <row r="209" spans="1:17" s="191" customFormat="1" ht="18" customHeight="1">
      <c r="A209" s="822" t="s">
        <v>588</v>
      </c>
      <c r="B209" s="822"/>
      <c r="C209" s="822"/>
      <c r="D209" s="425" t="s">
        <v>353</v>
      </c>
      <c r="E209" s="425" t="s">
        <v>385</v>
      </c>
      <c r="F209" s="744" t="s">
        <v>415</v>
      </c>
      <c r="G209" s="744" t="s">
        <v>356</v>
      </c>
      <c r="H209" s="745" t="s">
        <v>357</v>
      </c>
      <c r="I209" s="288">
        <f>I203+I204+I205</f>
        <v>17482.3</v>
      </c>
      <c r="J209" s="288">
        <f aca="true" t="shared" si="101" ref="J209:Q209">J203+J204+J205</f>
        <v>-117.30000000000001</v>
      </c>
      <c r="K209" s="288">
        <f t="shared" si="101"/>
        <v>17365</v>
      </c>
      <c r="L209" s="289">
        <f t="shared" si="101"/>
        <v>7482.3</v>
      </c>
      <c r="M209" s="290">
        <f t="shared" si="101"/>
        <v>-117.30000000000001</v>
      </c>
      <c r="N209" s="291">
        <f t="shared" si="101"/>
        <v>7365</v>
      </c>
      <c r="O209" s="292">
        <f t="shared" si="101"/>
        <v>10000</v>
      </c>
      <c r="P209" s="290">
        <f t="shared" si="101"/>
        <v>0</v>
      </c>
      <c r="Q209" s="291">
        <f t="shared" si="101"/>
        <v>10000</v>
      </c>
    </row>
    <row r="210" spans="1:17" s="191" customFormat="1" ht="16.5" customHeight="1">
      <c r="A210" s="847"/>
      <c r="B210" s="748"/>
      <c r="C210" s="748"/>
      <c r="D210" s="749"/>
      <c r="E210" s="749"/>
      <c r="F210" s="749"/>
      <c r="G210" s="749"/>
      <c r="H210" s="749"/>
      <c r="I210" s="581"/>
      <c r="J210" s="581"/>
      <c r="K210" s="581"/>
      <c r="L210" s="582"/>
      <c r="M210" s="582"/>
      <c r="N210" s="582"/>
      <c r="O210" s="582"/>
      <c r="P210" s="525"/>
      <c r="Q210" s="582"/>
    </row>
    <row r="211" spans="1:17" s="191" customFormat="1" ht="2.25" customHeight="1" hidden="1">
      <c r="A211" s="848"/>
      <c r="B211" s="422"/>
      <c r="C211" s="422"/>
      <c r="D211" s="751"/>
      <c r="E211" s="751"/>
      <c r="F211" s="751"/>
      <c r="G211" s="751"/>
      <c r="H211" s="751"/>
      <c r="I211" s="588"/>
      <c r="J211" s="588"/>
      <c r="K211" s="588"/>
      <c r="L211" s="40"/>
      <c r="M211" s="40"/>
      <c r="N211" s="40"/>
      <c r="O211" s="40"/>
      <c r="P211" s="40"/>
      <c r="Q211" s="40"/>
    </row>
    <row r="212" spans="1:17" s="191" customFormat="1" ht="21.75" customHeight="1" hidden="1">
      <c r="A212" s="849" t="s">
        <v>589</v>
      </c>
      <c r="B212" s="849"/>
      <c r="C212" s="849"/>
      <c r="D212" s="850" t="s">
        <v>353</v>
      </c>
      <c r="E212" s="851" t="s">
        <v>590</v>
      </c>
      <c r="F212" s="852" t="s">
        <v>355</v>
      </c>
      <c r="G212" s="851" t="s">
        <v>356</v>
      </c>
      <c r="H212" s="853" t="s">
        <v>357</v>
      </c>
      <c r="I212" s="854">
        <f aca="true" t="shared" si="102" ref="I212:Q212">I214+I225</f>
        <v>18044.399999999998</v>
      </c>
      <c r="J212" s="854">
        <f t="shared" si="102"/>
        <v>0</v>
      </c>
      <c r="K212" s="854">
        <f t="shared" si="102"/>
        <v>18044.399999999998</v>
      </c>
      <c r="L212" s="855">
        <f t="shared" si="102"/>
        <v>16645</v>
      </c>
      <c r="M212" s="856">
        <f t="shared" si="102"/>
        <v>0</v>
      </c>
      <c r="N212" s="857">
        <f t="shared" si="102"/>
        <v>16645</v>
      </c>
      <c r="O212" s="858">
        <f t="shared" si="102"/>
        <v>1399.4</v>
      </c>
      <c r="P212" s="856">
        <f t="shared" si="102"/>
        <v>0</v>
      </c>
      <c r="Q212" s="857">
        <f t="shared" si="102"/>
        <v>1399.4</v>
      </c>
    </row>
    <row r="213" spans="1:17" s="191" customFormat="1" ht="10.5" customHeight="1" hidden="1">
      <c r="A213" s="293" t="s">
        <v>358</v>
      </c>
      <c r="B213" s="293"/>
      <c r="C213" s="293"/>
      <c r="D213" s="682"/>
      <c r="E213" s="284"/>
      <c r="F213" s="285"/>
      <c r="G213" s="285"/>
      <c r="H213" s="533"/>
      <c r="I213" s="295">
        <f>I212/I286</f>
        <v>0.03346955930930778</v>
      </c>
      <c r="J213" s="295"/>
      <c r="K213" s="295">
        <f>K212/K286</f>
        <v>0.03265536880619982</v>
      </c>
      <c r="L213" s="296">
        <f>L212/L286</f>
        <v>0.058571104335387765</v>
      </c>
      <c r="M213" s="297"/>
      <c r="N213" s="298">
        <f>N212/N286</f>
        <v>0.057005240235391066</v>
      </c>
      <c r="O213" s="299">
        <f>O212/O286</f>
        <v>0.0054890442692950075</v>
      </c>
      <c r="P213" s="297"/>
      <c r="Q213" s="298">
        <f>Q212/Q286</f>
        <v>0.005370327730447464</v>
      </c>
    </row>
    <row r="214" spans="1:17" s="191" customFormat="1" ht="13.5" customHeight="1" hidden="1">
      <c r="A214" s="859" t="s">
        <v>591</v>
      </c>
      <c r="B214" s="859"/>
      <c r="C214" s="859"/>
      <c r="D214" s="535" t="s">
        <v>353</v>
      </c>
      <c r="E214" s="860" t="s">
        <v>590</v>
      </c>
      <c r="F214" s="860" t="s">
        <v>354</v>
      </c>
      <c r="G214" s="860" t="s">
        <v>356</v>
      </c>
      <c r="H214" s="861" t="s">
        <v>357</v>
      </c>
      <c r="I214" s="547">
        <f>I217+I220+I221+I222+I223+I224</f>
        <v>17995.399999999998</v>
      </c>
      <c r="J214" s="547">
        <f aca="true" t="shared" si="103" ref="J214:Q214">J217+J220+J221+J222+J223+J224</f>
        <v>0</v>
      </c>
      <c r="K214" s="547">
        <f t="shared" si="103"/>
        <v>17995.399999999998</v>
      </c>
      <c r="L214" s="549">
        <f t="shared" si="103"/>
        <v>16596</v>
      </c>
      <c r="M214" s="550">
        <f t="shared" si="103"/>
        <v>0</v>
      </c>
      <c r="N214" s="551">
        <f t="shared" si="103"/>
        <v>16596</v>
      </c>
      <c r="O214" s="552">
        <f t="shared" si="103"/>
        <v>1399.4</v>
      </c>
      <c r="P214" s="550">
        <f t="shared" si="103"/>
        <v>0</v>
      </c>
      <c r="Q214" s="551">
        <f t="shared" si="103"/>
        <v>1399.4</v>
      </c>
    </row>
    <row r="215" spans="1:17" s="191" customFormat="1" ht="12.75" customHeight="1" hidden="1">
      <c r="A215" s="862" t="s">
        <v>418</v>
      </c>
      <c r="B215" s="837" t="s">
        <v>592</v>
      </c>
      <c r="C215" s="837"/>
      <c r="D215" s="359" t="s">
        <v>353</v>
      </c>
      <c r="E215" s="667" t="s">
        <v>590</v>
      </c>
      <c r="F215" s="667" t="s">
        <v>354</v>
      </c>
      <c r="G215" s="667" t="s">
        <v>593</v>
      </c>
      <c r="H215" s="838" t="s">
        <v>504</v>
      </c>
      <c r="I215" s="328">
        <f aca="true" t="shared" si="104" ref="I215:K216">L215+O215</f>
        <v>7948</v>
      </c>
      <c r="J215" s="328">
        <f t="shared" si="104"/>
        <v>0</v>
      </c>
      <c r="K215" s="328">
        <f t="shared" si="104"/>
        <v>7948</v>
      </c>
      <c r="L215" s="330">
        <v>7948</v>
      </c>
      <c r="M215" s="331"/>
      <c r="N215" s="332">
        <f>L215+M215</f>
        <v>7948</v>
      </c>
      <c r="O215" s="333"/>
      <c r="P215" s="331"/>
      <c r="Q215" s="332">
        <f>O215+P215</f>
        <v>0</v>
      </c>
    </row>
    <row r="216" spans="1:17" s="191" customFormat="1" ht="12" customHeight="1" hidden="1">
      <c r="A216" s="862"/>
      <c r="B216" s="826" t="s">
        <v>594</v>
      </c>
      <c r="C216" s="826"/>
      <c r="D216" s="359"/>
      <c r="E216" s="667"/>
      <c r="F216" s="667"/>
      <c r="G216" s="667"/>
      <c r="H216" s="838"/>
      <c r="I216" s="337">
        <f t="shared" si="104"/>
        <v>2625</v>
      </c>
      <c r="J216" s="337">
        <f t="shared" si="104"/>
        <v>0</v>
      </c>
      <c r="K216" s="337">
        <f t="shared" si="104"/>
        <v>2625</v>
      </c>
      <c r="L216" s="339">
        <v>2625</v>
      </c>
      <c r="M216" s="340"/>
      <c r="N216" s="341">
        <f>L216+M216</f>
        <v>2625</v>
      </c>
      <c r="O216" s="342"/>
      <c r="P216" s="340"/>
      <c r="Q216" s="341">
        <f>O216+P216</f>
        <v>0</v>
      </c>
    </row>
    <row r="217" spans="1:17" s="191" customFormat="1" ht="9" customHeight="1" hidden="1">
      <c r="A217" s="862"/>
      <c r="B217" s="826" t="s">
        <v>595</v>
      </c>
      <c r="C217" s="826"/>
      <c r="D217" s="359"/>
      <c r="E217" s="667"/>
      <c r="F217" s="667"/>
      <c r="G217" s="482" t="s">
        <v>593</v>
      </c>
      <c r="H217" s="569" t="s">
        <v>504</v>
      </c>
      <c r="I217" s="486">
        <f aca="true" t="shared" si="105" ref="I217:Q217">I215+I216</f>
        <v>10573</v>
      </c>
      <c r="J217" s="486">
        <f t="shared" si="105"/>
        <v>0</v>
      </c>
      <c r="K217" s="486">
        <f t="shared" si="105"/>
        <v>10573</v>
      </c>
      <c r="L217" s="488">
        <f t="shared" si="105"/>
        <v>10573</v>
      </c>
      <c r="M217" s="489">
        <f t="shared" si="105"/>
        <v>0</v>
      </c>
      <c r="N217" s="490">
        <f t="shared" si="105"/>
        <v>10573</v>
      </c>
      <c r="O217" s="491">
        <f t="shared" si="105"/>
        <v>0</v>
      </c>
      <c r="P217" s="489">
        <f t="shared" si="105"/>
        <v>0</v>
      </c>
      <c r="Q217" s="490">
        <f t="shared" si="105"/>
        <v>0</v>
      </c>
    </row>
    <row r="218" spans="1:17" s="191" customFormat="1" ht="13.5" customHeight="1" hidden="1">
      <c r="A218" s="862"/>
      <c r="B218" s="863" t="s">
        <v>596</v>
      </c>
      <c r="C218" s="863"/>
      <c r="D218" s="359"/>
      <c r="E218" s="667"/>
      <c r="F218" s="667"/>
      <c r="G218" s="615" t="s">
        <v>597</v>
      </c>
      <c r="H218" s="738" t="s">
        <v>504</v>
      </c>
      <c r="I218" s="337">
        <f aca="true" t="shared" si="106" ref="I218:K219">L218+O218</f>
        <v>1473</v>
      </c>
      <c r="J218" s="337">
        <f t="shared" si="106"/>
        <v>0</v>
      </c>
      <c r="K218" s="337">
        <f t="shared" si="106"/>
        <v>1473</v>
      </c>
      <c r="L218" s="339">
        <v>1473</v>
      </c>
      <c r="M218" s="340"/>
      <c r="N218" s="341">
        <f>L218+M218</f>
        <v>1473</v>
      </c>
      <c r="O218" s="342"/>
      <c r="P218" s="340"/>
      <c r="Q218" s="341">
        <f>O218+P218</f>
        <v>0</v>
      </c>
    </row>
    <row r="219" spans="1:17" s="191" customFormat="1" ht="12" customHeight="1" hidden="1">
      <c r="A219" s="862"/>
      <c r="B219" s="826" t="s">
        <v>598</v>
      </c>
      <c r="C219" s="826"/>
      <c r="D219" s="359"/>
      <c r="E219" s="667"/>
      <c r="F219" s="667"/>
      <c r="G219" s="615"/>
      <c r="H219" s="738"/>
      <c r="I219" s="337">
        <f t="shared" si="106"/>
        <v>931</v>
      </c>
      <c r="J219" s="337">
        <f t="shared" si="106"/>
        <v>0</v>
      </c>
      <c r="K219" s="337">
        <f t="shared" si="106"/>
        <v>931</v>
      </c>
      <c r="L219" s="339">
        <v>931</v>
      </c>
      <c r="M219" s="340"/>
      <c r="N219" s="341">
        <f>L219+M219</f>
        <v>931</v>
      </c>
      <c r="O219" s="342"/>
      <c r="P219" s="340"/>
      <c r="Q219" s="341">
        <f>O219+P219</f>
        <v>0</v>
      </c>
    </row>
    <row r="220" spans="1:17" s="191" customFormat="1" ht="9" customHeight="1" hidden="1">
      <c r="A220" s="862"/>
      <c r="B220" s="826" t="s">
        <v>599</v>
      </c>
      <c r="C220" s="826"/>
      <c r="D220" s="359"/>
      <c r="E220" s="667"/>
      <c r="F220" s="667"/>
      <c r="G220" s="864" t="s">
        <v>600</v>
      </c>
      <c r="H220" s="865" t="s">
        <v>357</v>
      </c>
      <c r="I220" s="486">
        <f aca="true" t="shared" si="107" ref="I220:Q220">I218+I219</f>
        <v>2404</v>
      </c>
      <c r="J220" s="486">
        <f t="shared" si="107"/>
        <v>0</v>
      </c>
      <c r="K220" s="486">
        <f t="shared" si="107"/>
        <v>2404</v>
      </c>
      <c r="L220" s="488">
        <f t="shared" si="107"/>
        <v>2404</v>
      </c>
      <c r="M220" s="489">
        <f t="shared" si="107"/>
        <v>0</v>
      </c>
      <c r="N220" s="490">
        <f t="shared" si="107"/>
        <v>2404</v>
      </c>
      <c r="O220" s="491">
        <f t="shared" si="107"/>
        <v>0</v>
      </c>
      <c r="P220" s="489">
        <f t="shared" si="107"/>
        <v>0</v>
      </c>
      <c r="Q220" s="490">
        <f t="shared" si="107"/>
        <v>0</v>
      </c>
    </row>
    <row r="221" spans="1:17" s="191" customFormat="1" ht="11.25" customHeight="1" hidden="1">
      <c r="A221" s="862"/>
      <c r="B221" s="826" t="s">
        <v>601</v>
      </c>
      <c r="C221" s="826"/>
      <c r="D221" s="359"/>
      <c r="E221" s="667"/>
      <c r="F221" s="667"/>
      <c r="G221" s="615" t="s">
        <v>602</v>
      </c>
      <c r="H221" s="738" t="s">
        <v>504</v>
      </c>
      <c r="I221" s="337">
        <f aca="true" t="shared" si="108" ref="I221:K224">L221+O221</f>
        <v>3619</v>
      </c>
      <c r="J221" s="337">
        <f t="shared" si="108"/>
        <v>0</v>
      </c>
      <c r="K221" s="337">
        <f t="shared" si="108"/>
        <v>3619</v>
      </c>
      <c r="L221" s="339">
        <v>3619</v>
      </c>
      <c r="M221" s="340"/>
      <c r="N221" s="341">
        <f>L221+M221</f>
        <v>3619</v>
      </c>
      <c r="O221" s="342">
        <v>0</v>
      </c>
      <c r="P221" s="340"/>
      <c r="Q221" s="341">
        <f>O221+P221</f>
        <v>0</v>
      </c>
    </row>
    <row r="222" spans="1:17" s="191" customFormat="1" ht="12.75" customHeight="1" hidden="1">
      <c r="A222" s="862"/>
      <c r="B222" s="866" t="s">
        <v>603</v>
      </c>
      <c r="C222" s="866"/>
      <c r="D222" s="359"/>
      <c r="E222" s="667"/>
      <c r="F222" s="667"/>
      <c r="G222" s="615" t="s">
        <v>604</v>
      </c>
      <c r="H222" s="738" t="s">
        <v>504</v>
      </c>
      <c r="I222" s="460">
        <f t="shared" si="108"/>
        <v>105.3</v>
      </c>
      <c r="J222" s="460">
        <f t="shared" si="108"/>
        <v>0</v>
      </c>
      <c r="K222" s="460">
        <f t="shared" si="108"/>
        <v>105.3</v>
      </c>
      <c r="L222" s="461"/>
      <c r="M222" s="462"/>
      <c r="N222" s="463">
        <f>L222+M222</f>
        <v>0</v>
      </c>
      <c r="O222" s="464">
        <v>105.3</v>
      </c>
      <c r="P222" s="462"/>
      <c r="Q222" s="463">
        <f>O222+P222</f>
        <v>105.3</v>
      </c>
    </row>
    <row r="223" spans="1:17" s="191" customFormat="1" ht="20.25" customHeight="1" hidden="1">
      <c r="A223" s="862"/>
      <c r="B223" s="334" t="s">
        <v>605</v>
      </c>
      <c r="C223" s="334"/>
      <c r="D223" s="630">
        <v>892</v>
      </c>
      <c r="E223" s="867" t="s">
        <v>590</v>
      </c>
      <c r="F223" s="868" t="s">
        <v>354</v>
      </c>
      <c r="G223" s="633" t="s">
        <v>606</v>
      </c>
      <c r="H223" s="734" t="s">
        <v>504</v>
      </c>
      <c r="I223" s="460">
        <f>L223+O223</f>
        <v>694.1</v>
      </c>
      <c r="J223" s="460">
        <f>M223+P223</f>
        <v>0</v>
      </c>
      <c r="K223" s="460">
        <f>N223+Q223</f>
        <v>694.1</v>
      </c>
      <c r="L223" s="461">
        <v>0</v>
      </c>
      <c r="M223" s="462"/>
      <c r="N223" s="463">
        <f>L223+M223</f>
        <v>0</v>
      </c>
      <c r="O223" s="464">
        <v>694.1</v>
      </c>
      <c r="P223" s="462"/>
      <c r="Q223" s="463">
        <f>O223+P223</f>
        <v>694.1</v>
      </c>
    </row>
    <row r="224" spans="1:17" s="191" customFormat="1" ht="12.75" customHeight="1" hidden="1">
      <c r="A224" s="862"/>
      <c r="B224" s="378" t="s">
        <v>520</v>
      </c>
      <c r="C224" s="378"/>
      <c r="D224" s="869">
        <v>892</v>
      </c>
      <c r="E224" s="870" t="s">
        <v>590</v>
      </c>
      <c r="F224" s="515" t="s">
        <v>354</v>
      </c>
      <c r="G224" s="515" t="s">
        <v>466</v>
      </c>
      <c r="H224" s="831" t="s">
        <v>362</v>
      </c>
      <c r="I224" s="460">
        <f t="shared" si="108"/>
        <v>600</v>
      </c>
      <c r="J224" s="460">
        <f t="shared" si="108"/>
        <v>0</v>
      </c>
      <c r="K224" s="460">
        <f t="shared" si="108"/>
        <v>600</v>
      </c>
      <c r="L224" s="461"/>
      <c r="M224" s="462"/>
      <c r="N224" s="463">
        <f>L224+M224</f>
        <v>0</v>
      </c>
      <c r="O224" s="464">
        <v>600</v>
      </c>
      <c r="P224" s="462"/>
      <c r="Q224" s="463">
        <f>O224+P224</f>
        <v>600</v>
      </c>
    </row>
    <row r="225" spans="1:17" s="191" customFormat="1" ht="15" customHeight="1" hidden="1">
      <c r="A225" s="543" t="s">
        <v>607</v>
      </c>
      <c r="B225" s="543"/>
      <c r="C225" s="543"/>
      <c r="D225" s="626" t="s">
        <v>353</v>
      </c>
      <c r="E225" s="627" t="s">
        <v>590</v>
      </c>
      <c r="F225" s="627" t="s">
        <v>373</v>
      </c>
      <c r="G225" s="626" t="s">
        <v>356</v>
      </c>
      <c r="H225" s="627" t="s">
        <v>357</v>
      </c>
      <c r="I225" s="547">
        <f aca="true" t="shared" si="109" ref="I225:Q225">I226</f>
        <v>49</v>
      </c>
      <c r="J225" s="547">
        <f t="shared" si="109"/>
        <v>0</v>
      </c>
      <c r="K225" s="547">
        <f t="shared" si="109"/>
        <v>49</v>
      </c>
      <c r="L225" s="549">
        <f t="shared" si="109"/>
        <v>49</v>
      </c>
      <c r="M225" s="550">
        <f t="shared" si="109"/>
        <v>0</v>
      </c>
      <c r="N225" s="551">
        <f t="shared" si="109"/>
        <v>49</v>
      </c>
      <c r="O225" s="552">
        <f t="shared" si="109"/>
        <v>0</v>
      </c>
      <c r="P225" s="550">
        <f t="shared" si="109"/>
        <v>0</v>
      </c>
      <c r="Q225" s="551">
        <f t="shared" si="109"/>
        <v>0</v>
      </c>
    </row>
    <row r="226" spans="1:17" s="191" customFormat="1" ht="21.75" customHeight="1" hidden="1">
      <c r="A226" s="665"/>
      <c r="B226" s="871" t="s">
        <v>608</v>
      </c>
      <c r="C226" s="871"/>
      <c r="D226" s="9">
        <v>892</v>
      </c>
      <c r="E226" s="366" t="s">
        <v>590</v>
      </c>
      <c r="F226" s="364" t="s">
        <v>373</v>
      </c>
      <c r="G226" s="364" t="s">
        <v>436</v>
      </c>
      <c r="H226" s="872" t="s">
        <v>362</v>
      </c>
      <c r="I226" s="352">
        <f>L226+O226</f>
        <v>49</v>
      </c>
      <c r="J226" s="352">
        <f>M226+P226</f>
        <v>0</v>
      </c>
      <c r="K226" s="352">
        <f>N226+Q226</f>
        <v>49</v>
      </c>
      <c r="L226" s="354">
        <v>49</v>
      </c>
      <c r="M226" s="355"/>
      <c r="N226" s="356">
        <f>L226+M226</f>
        <v>49</v>
      </c>
      <c r="O226" s="357"/>
      <c r="P226" s="355"/>
      <c r="Q226" s="356">
        <f>O226+P226</f>
        <v>0</v>
      </c>
    </row>
    <row r="227" spans="1:17" s="191" customFormat="1" ht="24" customHeight="1" hidden="1">
      <c r="A227" s="873"/>
      <c r="B227" s="874"/>
      <c r="C227" s="875"/>
      <c r="D227" s="876"/>
      <c r="E227" s="877"/>
      <c r="F227" s="877"/>
      <c r="G227" s="877"/>
      <c r="H227" s="877"/>
      <c r="I227" s="878"/>
      <c r="J227" s="878"/>
      <c r="K227" s="878"/>
      <c r="L227" s="879"/>
      <c r="M227" s="879"/>
      <c r="N227" s="879"/>
      <c r="O227" s="879"/>
      <c r="P227" s="879"/>
      <c r="Q227" s="879"/>
    </row>
    <row r="228" spans="1:17" s="191" customFormat="1" ht="19.5" customHeight="1" hidden="1">
      <c r="A228" s="282" t="s">
        <v>609</v>
      </c>
      <c r="B228" s="282"/>
      <c r="C228" s="282"/>
      <c r="D228" s="425" t="s">
        <v>353</v>
      </c>
      <c r="E228" s="427" t="s">
        <v>415</v>
      </c>
      <c r="F228" s="880" t="s">
        <v>355</v>
      </c>
      <c r="G228" s="427" t="s">
        <v>356</v>
      </c>
      <c r="H228" s="532" t="s">
        <v>357</v>
      </c>
      <c r="I228" s="881">
        <f aca="true" t="shared" si="110" ref="I228:Q228">I230+I237</f>
        <v>365.3</v>
      </c>
      <c r="J228" s="881">
        <f t="shared" si="110"/>
        <v>0</v>
      </c>
      <c r="K228" s="881">
        <f t="shared" si="110"/>
        <v>365.3</v>
      </c>
      <c r="L228" s="289">
        <f t="shared" si="110"/>
        <v>365.3</v>
      </c>
      <c r="M228" s="290">
        <f t="shared" si="110"/>
        <v>0</v>
      </c>
      <c r="N228" s="291">
        <f t="shared" si="110"/>
        <v>365.3</v>
      </c>
      <c r="O228" s="292">
        <f t="shared" si="110"/>
        <v>0</v>
      </c>
      <c r="P228" s="290">
        <f t="shared" si="110"/>
        <v>0</v>
      </c>
      <c r="Q228" s="291">
        <f t="shared" si="110"/>
        <v>0</v>
      </c>
    </row>
    <row r="229" spans="1:17" s="191" customFormat="1" ht="10.5" customHeight="1" hidden="1">
      <c r="A229" s="293" t="s">
        <v>358</v>
      </c>
      <c r="B229" s="293"/>
      <c r="C229" s="293"/>
      <c r="D229" s="682"/>
      <c r="E229" s="284"/>
      <c r="F229" s="285"/>
      <c r="G229" s="285"/>
      <c r="H229" s="533"/>
      <c r="I229" s="295">
        <f>I228/I286</f>
        <v>0.000677574760905884</v>
      </c>
      <c r="J229" s="295"/>
      <c r="K229" s="295">
        <f>K228/K286</f>
        <v>0.0006610918747591938</v>
      </c>
      <c r="L229" s="296">
        <f>L228/L286</f>
        <v>0.0012854325271082698</v>
      </c>
      <c r="M229" s="297"/>
      <c r="N229" s="298">
        <f>N228/N286</f>
        <v>0.001251067242895065</v>
      </c>
      <c r="O229" s="299">
        <f>O228/O286</f>
        <v>0</v>
      </c>
      <c r="P229" s="297"/>
      <c r="Q229" s="298">
        <f>Q228/Q286</f>
        <v>0</v>
      </c>
    </row>
    <row r="230" spans="1:17" s="191" customFormat="1" ht="15.75" customHeight="1" hidden="1">
      <c r="A230" s="882" t="s">
        <v>610</v>
      </c>
      <c r="B230" s="882"/>
      <c r="C230" s="882"/>
      <c r="D230" s="883" t="s">
        <v>353</v>
      </c>
      <c r="E230" s="884" t="s">
        <v>415</v>
      </c>
      <c r="F230" s="885"/>
      <c r="G230" s="884" t="s">
        <v>356</v>
      </c>
      <c r="H230" s="638" t="s">
        <v>357</v>
      </c>
      <c r="I230" s="547">
        <f aca="true" t="shared" si="111" ref="I230:Q230">I231+I236</f>
        <v>0</v>
      </c>
      <c r="J230" s="547">
        <f t="shared" si="111"/>
        <v>0</v>
      </c>
      <c r="K230" s="547">
        <f t="shared" si="111"/>
        <v>0</v>
      </c>
      <c r="L230" s="549">
        <f t="shared" si="111"/>
        <v>0</v>
      </c>
      <c r="M230" s="550">
        <f t="shared" si="111"/>
        <v>0</v>
      </c>
      <c r="N230" s="551">
        <f t="shared" si="111"/>
        <v>0</v>
      </c>
      <c r="O230" s="552">
        <f t="shared" si="111"/>
        <v>0</v>
      </c>
      <c r="P230" s="550">
        <f t="shared" si="111"/>
        <v>0</v>
      </c>
      <c r="Q230" s="551">
        <f t="shared" si="111"/>
        <v>0</v>
      </c>
    </row>
    <row r="231" spans="1:17" s="191" customFormat="1" ht="15.75" customHeight="1" hidden="1">
      <c r="A231" s="375" t="s">
        <v>418</v>
      </c>
      <c r="B231" s="389" t="s">
        <v>611</v>
      </c>
      <c r="C231" s="389"/>
      <c r="D231" s="390"/>
      <c r="E231" s="392"/>
      <c r="F231" s="392"/>
      <c r="G231" s="392" t="s">
        <v>612</v>
      </c>
      <c r="H231" s="886" t="s">
        <v>504</v>
      </c>
      <c r="I231" s="317">
        <f aca="true" t="shared" si="112" ref="I231:Q231">I232+I233+I234+I235</f>
        <v>0</v>
      </c>
      <c r="J231" s="317">
        <f t="shared" si="112"/>
        <v>0</v>
      </c>
      <c r="K231" s="317">
        <f t="shared" si="112"/>
        <v>0</v>
      </c>
      <c r="L231" s="319">
        <f t="shared" si="112"/>
        <v>0</v>
      </c>
      <c r="M231" s="320">
        <f t="shared" si="112"/>
        <v>0</v>
      </c>
      <c r="N231" s="321">
        <f t="shared" si="112"/>
        <v>0</v>
      </c>
      <c r="O231" s="322">
        <f t="shared" si="112"/>
        <v>0</v>
      </c>
      <c r="P231" s="320">
        <f t="shared" si="112"/>
        <v>0</v>
      </c>
      <c r="Q231" s="321">
        <f t="shared" si="112"/>
        <v>0</v>
      </c>
    </row>
    <row r="232" spans="1:17" s="191" customFormat="1" ht="15" customHeight="1" hidden="1">
      <c r="A232" s="375"/>
      <c r="B232" s="887" t="s">
        <v>613</v>
      </c>
      <c r="C232" s="887"/>
      <c r="D232" s="364" t="s">
        <v>353</v>
      </c>
      <c r="E232" s="619" t="s">
        <v>415</v>
      </c>
      <c r="F232" s="619" t="s">
        <v>354</v>
      </c>
      <c r="G232" s="619" t="s">
        <v>612</v>
      </c>
      <c r="H232" s="888" t="s">
        <v>504</v>
      </c>
      <c r="I232" s="458">
        <f aca="true" t="shared" si="113" ref="I232:K236">L232+O232</f>
        <v>0</v>
      </c>
      <c r="J232" s="458">
        <f t="shared" si="113"/>
        <v>0</v>
      </c>
      <c r="K232" s="458">
        <f t="shared" si="113"/>
        <v>0</v>
      </c>
      <c r="L232" s="756">
        <v>0</v>
      </c>
      <c r="M232" s="757"/>
      <c r="N232" s="758">
        <f>L232+M232</f>
        <v>0</v>
      </c>
      <c r="O232" s="759"/>
      <c r="P232" s="757"/>
      <c r="Q232" s="758">
        <f>O232+P232</f>
        <v>0</v>
      </c>
    </row>
    <row r="233" spans="1:17" s="191" customFormat="1" ht="13.5" customHeight="1" hidden="1">
      <c r="A233" s="375"/>
      <c r="B233" s="826" t="s">
        <v>614</v>
      </c>
      <c r="C233" s="826"/>
      <c r="D233" s="364"/>
      <c r="E233" s="619" t="s">
        <v>415</v>
      </c>
      <c r="F233" s="619" t="s">
        <v>360</v>
      </c>
      <c r="G233" s="619"/>
      <c r="H233" s="888"/>
      <c r="I233" s="337">
        <f t="shared" si="113"/>
        <v>0</v>
      </c>
      <c r="J233" s="337">
        <f t="shared" si="113"/>
        <v>0</v>
      </c>
      <c r="K233" s="337">
        <f t="shared" si="113"/>
        <v>0</v>
      </c>
      <c r="L233" s="339">
        <v>0</v>
      </c>
      <c r="M233" s="340"/>
      <c r="N233" s="341">
        <f>L233+M233</f>
        <v>0</v>
      </c>
      <c r="O233" s="342"/>
      <c r="P233" s="340"/>
      <c r="Q233" s="341">
        <f>O233+P233</f>
        <v>0</v>
      </c>
    </row>
    <row r="234" spans="1:17" s="191" customFormat="1" ht="14.25" customHeight="1" hidden="1">
      <c r="A234" s="375"/>
      <c r="B234" s="826" t="s">
        <v>615</v>
      </c>
      <c r="C234" s="826"/>
      <c r="D234" s="364"/>
      <c r="E234" s="619" t="s">
        <v>415</v>
      </c>
      <c r="F234" s="619" t="s">
        <v>364</v>
      </c>
      <c r="G234" s="619"/>
      <c r="H234" s="888"/>
      <c r="I234" s="337">
        <f t="shared" si="113"/>
        <v>0</v>
      </c>
      <c r="J234" s="337">
        <f t="shared" si="113"/>
        <v>0</v>
      </c>
      <c r="K234" s="337">
        <f t="shared" si="113"/>
        <v>0</v>
      </c>
      <c r="L234" s="339">
        <v>0</v>
      </c>
      <c r="M234" s="340"/>
      <c r="N234" s="341">
        <f>L234+M234</f>
        <v>0</v>
      </c>
      <c r="O234" s="342"/>
      <c r="P234" s="340"/>
      <c r="Q234" s="341">
        <f>O234+P234</f>
        <v>0</v>
      </c>
    </row>
    <row r="235" spans="1:17" s="191" customFormat="1" ht="14.25" customHeight="1" hidden="1">
      <c r="A235" s="375"/>
      <c r="B235" s="832" t="s">
        <v>616</v>
      </c>
      <c r="C235" s="832"/>
      <c r="D235" s="364"/>
      <c r="E235" s="619" t="s">
        <v>415</v>
      </c>
      <c r="F235" s="619" t="s">
        <v>373</v>
      </c>
      <c r="G235" s="619"/>
      <c r="H235" s="888"/>
      <c r="I235" s="346">
        <f t="shared" si="113"/>
        <v>0</v>
      </c>
      <c r="J235" s="346">
        <f t="shared" si="113"/>
        <v>0</v>
      </c>
      <c r="K235" s="346">
        <f t="shared" si="113"/>
        <v>0</v>
      </c>
      <c r="L235" s="348">
        <v>0</v>
      </c>
      <c r="M235" s="349"/>
      <c r="N235" s="350">
        <f>L235+M235</f>
        <v>0</v>
      </c>
      <c r="O235" s="351"/>
      <c r="P235" s="349"/>
      <c r="Q235" s="350">
        <f>O235+P235</f>
        <v>0</v>
      </c>
    </row>
    <row r="236" spans="1:17" s="191" customFormat="1" ht="12.75" customHeight="1" hidden="1">
      <c r="A236" s="375"/>
      <c r="B236" s="871" t="s">
        <v>617</v>
      </c>
      <c r="C236" s="871"/>
      <c r="D236" s="889" t="s">
        <v>353</v>
      </c>
      <c r="E236" s="364" t="s">
        <v>415</v>
      </c>
      <c r="F236" s="364" t="s">
        <v>373</v>
      </c>
      <c r="G236" s="364" t="s">
        <v>618</v>
      </c>
      <c r="H236" s="872" t="s">
        <v>504</v>
      </c>
      <c r="I236" s="804">
        <f t="shared" si="113"/>
        <v>0</v>
      </c>
      <c r="J236" s="804">
        <f t="shared" si="113"/>
        <v>0</v>
      </c>
      <c r="K236" s="804">
        <f t="shared" si="113"/>
        <v>0</v>
      </c>
      <c r="L236" s="805">
        <v>0</v>
      </c>
      <c r="M236" s="806"/>
      <c r="N236" s="807">
        <f>L236+M236</f>
        <v>0</v>
      </c>
      <c r="O236" s="808">
        <v>0</v>
      </c>
      <c r="P236" s="806"/>
      <c r="Q236" s="807">
        <f>O236+P236</f>
        <v>0</v>
      </c>
    </row>
    <row r="237" spans="1:17" s="191" customFormat="1" ht="18" customHeight="1" hidden="1">
      <c r="A237" s="882" t="s">
        <v>619</v>
      </c>
      <c r="B237" s="882"/>
      <c r="C237" s="882"/>
      <c r="D237" s="535" t="s">
        <v>353</v>
      </c>
      <c r="E237" s="627" t="s">
        <v>415</v>
      </c>
      <c r="F237" s="627" t="s">
        <v>415</v>
      </c>
      <c r="G237" s="884" t="s">
        <v>356</v>
      </c>
      <c r="H237" s="638" t="s">
        <v>357</v>
      </c>
      <c r="I237" s="547">
        <f>I238+I239</f>
        <v>365.3</v>
      </c>
      <c r="J237" s="547">
        <f aca="true" t="shared" si="114" ref="J237:Q237">J238+J239</f>
        <v>0</v>
      </c>
      <c r="K237" s="547">
        <f t="shared" si="114"/>
        <v>365.3</v>
      </c>
      <c r="L237" s="549">
        <f t="shared" si="114"/>
        <v>365.3</v>
      </c>
      <c r="M237" s="550">
        <f t="shared" si="114"/>
        <v>0</v>
      </c>
      <c r="N237" s="551">
        <f t="shared" si="114"/>
        <v>365.3</v>
      </c>
      <c r="O237" s="552">
        <f t="shared" si="114"/>
        <v>0</v>
      </c>
      <c r="P237" s="550">
        <f t="shared" si="114"/>
        <v>0</v>
      </c>
      <c r="Q237" s="551">
        <f t="shared" si="114"/>
        <v>0</v>
      </c>
    </row>
    <row r="238" spans="1:17" s="191" customFormat="1" ht="20.25" customHeight="1" hidden="1">
      <c r="A238" s="890"/>
      <c r="B238" s="826" t="s">
        <v>620</v>
      </c>
      <c r="C238" s="826"/>
      <c r="D238" s="891"/>
      <c r="E238" s="891"/>
      <c r="F238" s="891"/>
      <c r="G238" s="615" t="s">
        <v>436</v>
      </c>
      <c r="H238" s="738" t="s">
        <v>362</v>
      </c>
      <c r="I238" s="337">
        <f aca="true" t="shared" si="115" ref="I238:K239">L238+O238</f>
        <v>365.3</v>
      </c>
      <c r="J238" s="337">
        <f t="shared" si="115"/>
        <v>0</v>
      </c>
      <c r="K238" s="337">
        <f t="shared" si="115"/>
        <v>365.3</v>
      </c>
      <c r="L238" s="339">
        <v>365.3</v>
      </c>
      <c r="M238" s="340"/>
      <c r="N238" s="341">
        <f>L238+M238</f>
        <v>365.3</v>
      </c>
      <c r="O238" s="342">
        <v>0</v>
      </c>
      <c r="P238" s="340"/>
      <c r="Q238" s="341">
        <f>O238+P238</f>
        <v>0</v>
      </c>
    </row>
    <row r="239" spans="1:17" s="191" customFormat="1" ht="31.5" customHeight="1" hidden="1">
      <c r="A239" s="890"/>
      <c r="B239" s="832" t="s">
        <v>621</v>
      </c>
      <c r="C239" s="832"/>
      <c r="D239" s="891"/>
      <c r="E239" s="891"/>
      <c r="F239" s="891"/>
      <c r="G239" s="633" t="s">
        <v>436</v>
      </c>
      <c r="H239" s="734" t="s">
        <v>362</v>
      </c>
      <c r="I239" s="381">
        <f t="shared" si="115"/>
        <v>0</v>
      </c>
      <c r="J239" s="381">
        <f t="shared" si="115"/>
        <v>0</v>
      </c>
      <c r="K239" s="381">
        <f t="shared" si="115"/>
        <v>0</v>
      </c>
      <c r="L239" s="383">
        <v>0</v>
      </c>
      <c r="M239" s="384"/>
      <c r="N239" s="385">
        <f>L239+M239</f>
        <v>0</v>
      </c>
      <c r="O239" s="386">
        <v>0</v>
      </c>
      <c r="P239" s="384"/>
      <c r="Q239" s="385">
        <f>O239+P239</f>
        <v>0</v>
      </c>
    </row>
    <row r="240" spans="1:17" s="191" customFormat="1" ht="37.5" customHeight="1" hidden="1">
      <c r="A240" s="413"/>
      <c r="B240" s="678"/>
      <c r="C240" s="892"/>
      <c r="D240" s="893"/>
      <c r="E240" s="893"/>
      <c r="F240" s="893"/>
      <c r="G240" s="414"/>
      <c r="H240" s="414"/>
      <c r="I240" s="417"/>
      <c r="J240" s="417"/>
      <c r="K240" s="417"/>
      <c r="L240" s="418"/>
      <c r="M240" s="418"/>
      <c r="N240" s="418"/>
      <c r="O240" s="418"/>
      <c r="P240" s="525" t="s">
        <v>622</v>
      </c>
      <c r="Q240" s="418"/>
    </row>
    <row r="241" spans="1:17" s="191" customFormat="1" ht="17.25" customHeight="1" hidden="1">
      <c r="A241" s="528"/>
      <c r="B241" s="894"/>
      <c r="C241" s="895"/>
      <c r="D241" s="896"/>
      <c r="E241" s="896"/>
      <c r="F241" s="896"/>
      <c r="G241" s="421"/>
      <c r="H241" s="421"/>
      <c r="I241" s="423"/>
      <c r="J241" s="423"/>
      <c r="K241" s="423"/>
      <c r="L241" s="424"/>
      <c r="M241" s="424"/>
      <c r="N241" s="424"/>
      <c r="O241" s="424"/>
      <c r="P241" s="424"/>
      <c r="Q241" s="424"/>
    </row>
    <row r="242" spans="1:17" s="191" customFormat="1" ht="18" customHeight="1">
      <c r="A242" s="282" t="s">
        <v>623</v>
      </c>
      <c r="B242" s="282"/>
      <c r="C242" s="282"/>
      <c r="D242" s="425" t="s">
        <v>353</v>
      </c>
      <c r="E242" s="427" t="s">
        <v>624</v>
      </c>
      <c r="F242" s="880" t="s">
        <v>355</v>
      </c>
      <c r="G242" s="427" t="s">
        <v>356</v>
      </c>
      <c r="H242" s="532" t="s">
        <v>357</v>
      </c>
      <c r="I242" s="288">
        <f aca="true" t="shared" si="116" ref="I242:Q242">I244+I247+I256+I273</f>
        <v>25283</v>
      </c>
      <c r="J242" s="288">
        <f t="shared" si="116"/>
        <v>6831.900000000001</v>
      </c>
      <c r="K242" s="288">
        <f t="shared" si="116"/>
        <v>32114.899999999998</v>
      </c>
      <c r="L242" s="289">
        <f t="shared" si="116"/>
        <v>5396.3</v>
      </c>
      <c r="M242" s="290">
        <f t="shared" si="116"/>
        <v>371.3</v>
      </c>
      <c r="N242" s="291">
        <f t="shared" si="116"/>
        <v>5767.6</v>
      </c>
      <c r="O242" s="292">
        <f t="shared" si="116"/>
        <v>19886.699999999997</v>
      </c>
      <c r="P242" s="290">
        <f t="shared" si="116"/>
        <v>6460.6</v>
      </c>
      <c r="Q242" s="291">
        <f t="shared" si="116"/>
        <v>26347.3</v>
      </c>
    </row>
    <row r="243" spans="1:17" s="191" customFormat="1" ht="11.25" customHeight="1">
      <c r="A243" s="293" t="s">
        <v>358</v>
      </c>
      <c r="B243" s="293"/>
      <c r="C243" s="293"/>
      <c r="D243" s="682"/>
      <c r="E243" s="284"/>
      <c r="F243" s="285"/>
      <c r="G243" s="285"/>
      <c r="H243" s="533"/>
      <c r="I243" s="295">
        <f>I242/I286</f>
        <v>0.04689603799612226</v>
      </c>
      <c r="J243" s="295"/>
      <c r="K243" s="295">
        <f>K242/K286</f>
        <v>0.05811907869888867</v>
      </c>
      <c r="L243" s="296">
        <f>L242/L286</f>
        <v>0.018988720355965934</v>
      </c>
      <c r="M243" s="297"/>
      <c r="N243" s="298">
        <f>N242/N286</f>
        <v>0.01975268390397366</v>
      </c>
      <c r="O243" s="299">
        <f>O242/O286</f>
        <v>0.07800412796211877</v>
      </c>
      <c r="P243" s="297"/>
      <c r="Q243" s="298">
        <f>Q242/Q286</f>
        <v>0.10111021567273007</v>
      </c>
    </row>
    <row r="244" spans="1:17" s="191" customFormat="1" ht="13.5" customHeight="1">
      <c r="A244" s="882" t="s">
        <v>625</v>
      </c>
      <c r="B244" s="882"/>
      <c r="C244" s="882"/>
      <c r="D244" s="897" t="s">
        <v>353</v>
      </c>
      <c r="E244" s="898" t="s">
        <v>624</v>
      </c>
      <c r="F244" s="898" t="s">
        <v>354</v>
      </c>
      <c r="G244" s="899" t="s">
        <v>626</v>
      </c>
      <c r="H244" s="898" t="s">
        <v>627</v>
      </c>
      <c r="I244" s="547">
        <f aca="true" t="shared" si="117" ref="I244:Q244">I245+I246</f>
        <v>1522</v>
      </c>
      <c r="J244" s="547">
        <f t="shared" si="117"/>
        <v>371.3</v>
      </c>
      <c r="K244" s="547">
        <f t="shared" si="117"/>
        <v>1893.3</v>
      </c>
      <c r="L244" s="549">
        <f t="shared" si="117"/>
        <v>1522</v>
      </c>
      <c r="M244" s="550">
        <f t="shared" si="117"/>
        <v>371.3</v>
      </c>
      <c r="N244" s="551">
        <f t="shared" si="117"/>
        <v>1893.3</v>
      </c>
      <c r="O244" s="552">
        <f t="shared" si="117"/>
        <v>0</v>
      </c>
      <c r="P244" s="550">
        <f t="shared" si="117"/>
        <v>0</v>
      </c>
      <c r="Q244" s="551">
        <f t="shared" si="117"/>
        <v>0</v>
      </c>
    </row>
    <row r="245" spans="1:17" s="191" customFormat="1" ht="12.75" customHeight="1">
      <c r="A245" s="665" t="s">
        <v>490</v>
      </c>
      <c r="B245" s="837" t="s">
        <v>628</v>
      </c>
      <c r="C245" s="837"/>
      <c r="D245" s="325" t="s">
        <v>353</v>
      </c>
      <c r="E245" s="325" t="s">
        <v>624</v>
      </c>
      <c r="F245" s="325" t="s">
        <v>354</v>
      </c>
      <c r="G245" s="900" t="s">
        <v>629</v>
      </c>
      <c r="H245" s="669" t="s">
        <v>630</v>
      </c>
      <c r="I245" s="328">
        <f aca="true" t="shared" si="118" ref="I245:K246">L245+O245</f>
        <v>1350</v>
      </c>
      <c r="J245" s="328">
        <f t="shared" si="118"/>
        <v>361.8</v>
      </c>
      <c r="K245" s="328">
        <f t="shared" si="118"/>
        <v>1711.8</v>
      </c>
      <c r="L245" s="330">
        <v>1350</v>
      </c>
      <c r="M245" s="331">
        <v>361.8</v>
      </c>
      <c r="N245" s="332">
        <f>L245+M245</f>
        <v>1711.8</v>
      </c>
      <c r="O245" s="333"/>
      <c r="P245" s="331"/>
      <c r="Q245" s="332">
        <f>O245+P245</f>
        <v>0</v>
      </c>
    </row>
    <row r="246" spans="1:17" s="191" customFormat="1" ht="12" customHeight="1">
      <c r="A246" s="665"/>
      <c r="B246" s="673" t="s">
        <v>631</v>
      </c>
      <c r="C246" s="673"/>
      <c r="D246" s="325"/>
      <c r="E246" s="325"/>
      <c r="F246" s="325"/>
      <c r="G246" s="901" t="s">
        <v>632</v>
      </c>
      <c r="H246" s="676" t="s">
        <v>630</v>
      </c>
      <c r="I246" s="346">
        <f t="shared" si="118"/>
        <v>172</v>
      </c>
      <c r="J246" s="346">
        <f t="shared" si="118"/>
        <v>9.5</v>
      </c>
      <c r="K246" s="346">
        <f t="shared" si="118"/>
        <v>181.5</v>
      </c>
      <c r="L246" s="383">
        <v>172</v>
      </c>
      <c r="M246" s="384">
        <v>9.5</v>
      </c>
      <c r="N246" s="385">
        <f>L246+M246</f>
        <v>181.5</v>
      </c>
      <c r="O246" s="386"/>
      <c r="P246" s="384"/>
      <c r="Q246" s="385">
        <f>O246+P246</f>
        <v>0</v>
      </c>
    </row>
    <row r="247" spans="1:17" s="191" customFormat="1" ht="12.75" customHeight="1">
      <c r="A247" s="882" t="s">
        <v>633</v>
      </c>
      <c r="B247" s="882"/>
      <c r="C247" s="882"/>
      <c r="D247" s="897" t="s">
        <v>353</v>
      </c>
      <c r="E247" s="546" t="s">
        <v>624</v>
      </c>
      <c r="F247" s="546" t="s">
        <v>364</v>
      </c>
      <c r="G247" s="545" t="s">
        <v>356</v>
      </c>
      <c r="H247" s="546" t="s">
        <v>357</v>
      </c>
      <c r="I247" s="547">
        <f>I248+I252+I253</f>
        <v>11778.2</v>
      </c>
      <c r="J247" s="547">
        <f aca="true" t="shared" si="119" ref="J247:Q247">J248+J252+J253</f>
        <v>6460.6</v>
      </c>
      <c r="K247" s="547">
        <f t="shared" si="119"/>
        <v>18238.8</v>
      </c>
      <c r="L247" s="549">
        <f t="shared" si="119"/>
        <v>3874.3</v>
      </c>
      <c r="M247" s="550">
        <f t="shared" si="119"/>
        <v>0</v>
      </c>
      <c r="N247" s="551">
        <f t="shared" si="119"/>
        <v>3874.3</v>
      </c>
      <c r="O247" s="552">
        <f t="shared" si="119"/>
        <v>7903.9</v>
      </c>
      <c r="P247" s="550">
        <f t="shared" si="119"/>
        <v>6460.6</v>
      </c>
      <c r="Q247" s="551">
        <f t="shared" si="119"/>
        <v>14364.5</v>
      </c>
    </row>
    <row r="248" spans="1:17" s="191" customFormat="1" ht="20.25" customHeight="1">
      <c r="A248" s="902" t="s">
        <v>396</v>
      </c>
      <c r="B248" s="903" t="s">
        <v>634</v>
      </c>
      <c r="C248" s="903"/>
      <c r="D248" s="753" t="s">
        <v>353</v>
      </c>
      <c r="E248" s="753" t="s">
        <v>624</v>
      </c>
      <c r="F248" s="753" t="s">
        <v>364</v>
      </c>
      <c r="G248" s="762" t="s">
        <v>635</v>
      </c>
      <c r="H248" s="764" t="s">
        <v>357</v>
      </c>
      <c r="I248" s="474">
        <f>I249+I250+I251</f>
        <v>8799.800000000001</v>
      </c>
      <c r="J248" s="474">
        <f aca="true" t="shared" si="120" ref="J248:Q248">J249+J250+J251</f>
        <v>6460.6</v>
      </c>
      <c r="K248" s="474">
        <f t="shared" si="120"/>
        <v>15260.4</v>
      </c>
      <c r="L248" s="476">
        <f t="shared" si="120"/>
        <v>3628.3</v>
      </c>
      <c r="M248" s="477">
        <f t="shared" si="120"/>
        <v>0</v>
      </c>
      <c r="N248" s="478">
        <f t="shared" si="120"/>
        <v>3628.3</v>
      </c>
      <c r="O248" s="479">
        <f t="shared" si="120"/>
        <v>5171.5</v>
      </c>
      <c r="P248" s="477">
        <f t="shared" si="120"/>
        <v>6460.6</v>
      </c>
      <c r="Q248" s="478">
        <f t="shared" si="120"/>
        <v>11632.1</v>
      </c>
    </row>
    <row r="249" spans="1:17" s="191" customFormat="1" ht="11.25" customHeight="1">
      <c r="A249" s="902"/>
      <c r="B249" s="904" t="s">
        <v>238</v>
      </c>
      <c r="C249" s="826" t="s">
        <v>573</v>
      </c>
      <c r="D249" s="868">
        <v>892</v>
      </c>
      <c r="E249" s="868">
        <v>10</v>
      </c>
      <c r="F249" s="868" t="s">
        <v>364</v>
      </c>
      <c r="G249" s="494" t="s">
        <v>635</v>
      </c>
      <c r="H249" s="566" t="s">
        <v>630</v>
      </c>
      <c r="I249" s="337">
        <f aca="true" t="shared" si="121" ref="I249:K252">L249+O249</f>
        <v>3628.3</v>
      </c>
      <c r="J249" s="337">
        <f t="shared" si="121"/>
        <v>0</v>
      </c>
      <c r="K249" s="337">
        <f t="shared" si="121"/>
        <v>3628.3</v>
      </c>
      <c r="L249" s="339">
        <v>3628.3</v>
      </c>
      <c r="M249" s="462"/>
      <c r="N249" s="341">
        <f aca="true" t="shared" si="122" ref="N249:N255">L249+M249</f>
        <v>3628.3</v>
      </c>
      <c r="O249" s="342">
        <v>0</v>
      </c>
      <c r="P249" s="340"/>
      <c r="Q249" s="341">
        <f aca="true" t="shared" si="123" ref="Q249:Q255">O249+P249</f>
        <v>0</v>
      </c>
    </row>
    <row r="250" spans="1:17" s="191" customFormat="1" ht="9.75" customHeight="1">
      <c r="A250" s="902"/>
      <c r="B250" s="904"/>
      <c r="C250" s="826" t="s">
        <v>636</v>
      </c>
      <c r="D250" s="868"/>
      <c r="E250" s="868"/>
      <c r="F250" s="868"/>
      <c r="G250" s="494" t="s">
        <v>635</v>
      </c>
      <c r="H250" s="566" t="s">
        <v>637</v>
      </c>
      <c r="I250" s="337">
        <f t="shared" si="121"/>
        <v>1877.9</v>
      </c>
      <c r="J250" s="337">
        <f t="shared" si="121"/>
        <v>2720.3</v>
      </c>
      <c r="K250" s="337">
        <f t="shared" si="121"/>
        <v>4598.200000000001</v>
      </c>
      <c r="L250" s="339">
        <v>0</v>
      </c>
      <c r="M250" s="462"/>
      <c r="N250" s="341">
        <f t="shared" si="122"/>
        <v>0</v>
      </c>
      <c r="O250" s="342">
        <v>1877.9</v>
      </c>
      <c r="P250" s="340">
        <v>2720.3</v>
      </c>
      <c r="Q250" s="341">
        <f t="shared" si="123"/>
        <v>4598.200000000001</v>
      </c>
    </row>
    <row r="251" spans="1:17" s="191" customFormat="1" ht="10.5" customHeight="1">
      <c r="A251" s="902"/>
      <c r="B251" s="904"/>
      <c r="C251" s="832" t="s">
        <v>638</v>
      </c>
      <c r="D251" s="868"/>
      <c r="E251" s="868"/>
      <c r="F251" s="868"/>
      <c r="G251" s="565" t="s">
        <v>635</v>
      </c>
      <c r="H251" s="648" t="s">
        <v>637</v>
      </c>
      <c r="I251" s="381">
        <f t="shared" si="121"/>
        <v>3293.6</v>
      </c>
      <c r="J251" s="381">
        <f t="shared" si="121"/>
        <v>3740.3</v>
      </c>
      <c r="K251" s="381">
        <f t="shared" si="121"/>
        <v>7033.9</v>
      </c>
      <c r="L251" s="383">
        <v>0</v>
      </c>
      <c r="M251" s="462"/>
      <c r="N251" s="341">
        <f t="shared" si="122"/>
        <v>0</v>
      </c>
      <c r="O251" s="342">
        <v>3293.6</v>
      </c>
      <c r="P251" s="340">
        <v>3740.3</v>
      </c>
      <c r="Q251" s="341">
        <f t="shared" si="123"/>
        <v>7033.9</v>
      </c>
    </row>
    <row r="252" spans="1:17" s="191" customFormat="1" ht="31.5" customHeight="1" hidden="1">
      <c r="A252" s="902"/>
      <c r="B252" s="905" t="s">
        <v>639</v>
      </c>
      <c r="C252" s="905"/>
      <c r="D252" s="906" t="s">
        <v>353</v>
      </c>
      <c r="E252" s="906" t="s">
        <v>624</v>
      </c>
      <c r="F252" s="906" t="s">
        <v>364</v>
      </c>
      <c r="G252" s="366" t="s">
        <v>640</v>
      </c>
      <c r="H252" s="907" t="s">
        <v>630</v>
      </c>
      <c r="I252" s="352">
        <f t="shared" si="121"/>
        <v>246</v>
      </c>
      <c r="J252" s="352">
        <f t="shared" si="121"/>
        <v>0</v>
      </c>
      <c r="K252" s="352">
        <f t="shared" si="121"/>
        <v>246</v>
      </c>
      <c r="L252" s="354">
        <v>246</v>
      </c>
      <c r="M252" s="355"/>
      <c r="N252" s="356">
        <f t="shared" si="122"/>
        <v>246</v>
      </c>
      <c r="O252" s="357">
        <v>0</v>
      </c>
      <c r="P252" s="355"/>
      <c r="Q252" s="356">
        <f t="shared" si="123"/>
        <v>0</v>
      </c>
    </row>
    <row r="253" spans="1:17" s="191" customFormat="1" ht="12.75" customHeight="1" hidden="1">
      <c r="A253" s="902"/>
      <c r="B253" s="908" t="s">
        <v>641</v>
      </c>
      <c r="C253" s="908"/>
      <c r="D253" s="909" t="s">
        <v>353</v>
      </c>
      <c r="E253" s="910" t="s">
        <v>624</v>
      </c>
      <c r="F253" s="910" t="s">
        <v>364</v>
      </c>
      <c r="G253" s="910" t="s">
        <v>642</v>
      </c>
      <c r="H253" s="911" t="s">
        <v>630</v>
      </c>
      <c r="I253" s="445">
        <f>I254+I255</f>
        <v>2732.4</v>
      </c>
      <c r="J253" s="445">
        <f>J254+J255</f>
        <v>0</v>
      </c>
      <c r="K253" s="445">
        <f>K254+K255</f>
        <v>2732.4</v>
      </c>
      <c r="L253" s="912">
        <f>L254+L255</f>
        <v>0</v>
      </c>
      <c r="M253" s="489"/>
      <c r="N253" s="490">
        <f t="shared" si="122"/>
        <v>0</v>
      </c>
      <c r="O253" s="491">
        <f>O254+O255</f>
        <v>2732.4</v>
      </c>
      <c r="P253" s="489">
        <f>P254+P255</f>
        <v>0</v>
      </c>
      <c r="Q253" s="490">
        <f t="shared" si="123"/>
        <v>2732.4</v>
      </c>
    </row>
    <row r="254" spans="1:17" s="191" customFormat="1" ht="27.75" customHeight="1" hidden="1">
      <c r="A254" s="902"/>
      <c r="B254" s="913" t="s">
        <v>643</v>
      </c>
      <c r="C254" s="913"/>
      <c r="D254" s="868" t="s">
        <v>353</v>
      </c>
      <c r="E254" s="633" t="s">
        <v>624</v>
      </c>
      <c r="F254" s="633" t="s">
        <v>364</v>
      </c>
      <c r="G254" s="494" t="s">
        <v>644</v>
      </c>
      <c r="H254" s="566" t="s">
        <v>630</v>
      </c>
      <c r="I254" s="337">
        <f aca="true" t="shared" si="124" ref="I254:K255">L254+O254</f>
        <v>2732.4</v>
      </c>
      <c r="J254" s="337">
        <f t="shared" si="124"/>
        <v>0</v>
      </c>
      <c r="K254" s="337">
        <f t="shared" si="124"/>
        <v>2732.4</v>
      </c>
      <c r="L254" s="339"/>
      <c r="M254" s="340"/>
      <c r="N254" s="341">
        <f t="shared" si="122"/>
        <v>0</v>
      </c>
      <c r="O254" s="342">
        <v>2732.4</v>
      </c>
      <c r="P254" s="340"/>
      <c r="Q254" s="341">
        <f t="shared" si="123"/>
        <v>2732.4</v>
      </c>
    </row>
    <row r="255" spans="1:17" s="191" customFormat="1" ht="27.75" customHeight="1" hidden="1">
      <c r="A255" s="902"/>
      <c r="B255" s="914" t="s">
        <v>645</v>
      </c>
      <c r="C255" s="914"/>
      <c r="D255" s="868"/>
      <c r="E255" s="633"/>
      <c r="F255" s="633"/>
      <c r="G255" s="565" t="s">
        <v>646</v>
      </c>
      <c r="H255" s="648" t="s">
        <v>630</v>
      </c>
      <c r="I255" s="381">
        <f t="shared" si="124"/>
        <v>0</v>
      </c>
      <c r="J255" s="381">
        <f t="shared" si="124"/>
        <v>0</v>
      </c>
      <c r="K255" s="381">
        <f t="shared" si="124"/>
        <v>0</v>
      </c>
      <c r="L255" s="383"/>
      <c r="M255" s="384"/>
      <c r="N255" s="385">
        <f t="shared" si="122"/>
        <v>0</v>
      </c>
      <c r="O255" s="386">
        <v>0</v>
      </c>
      <c r="P255" s="384"/>
      <c r="Q255" s="385">
        <f t="shared" si="123"/>
        <v>0</v>
      </c>
    </row>
    <row r="256" spans="1:17" s="191" customFormat="1" ht="14.25" customHeight="1">
      <c r="A256" s="882" t="s">
        <v>647</v>
      </c>
      <c r="B256" s="882"/>
      <c r="C256" s="882"/>
      <c r="D256" s="897" t="s">
        <v>353</v>
      </c>
      <c r="E256" s="546" t="s">
        <v>624</v>
      </c>
      <c r="F256" s="545" t="s">
        <v>373</v>
      </c>
      <c r="G256" s="545" t="s">
        <v>356</v>
      </c>
      <c r="H256" s="546" t="s">
        <v>357</v>
      </c>
      <c r="I256" s="547">
        <f>I257+I258+I259+I260+I261+I265+I266+I267+I268+I269+I270</f>
        <v>10823.8</v>
      </c>
      <c r="J256" s="547">
        <f aca="true" t="shared" si="125" ref="J256:Q256">J257+J258+J259+J260+J261+J265+J266+J267+J268+J269+J270</f>
        <v>0</v>
      </c>
      <c r="K256" s="547">
        <f t="shared" si="125"/>
        <v>10823.8</v>
      </c>
      <c r="L256" s="549">
        <f t="shared" si="125"/>
        <v>0</v>
      </c>
      <c r="M256" s="550">
        <f t="shared" si="125"/>
        <v>0</v>
      </c>
      <c r="N256" s="551">
        <f t="shared" si="125"/>
        <v>0</v>
      </c>
      <c r="O256" s="552">
        <f t="shared" si="125"/>
        <v>10823.8</v>
      </c>
      <c r="P256" s="550">
        <f t="shared" si="125"/>
        <v>0</v>
      </c>
      <c r="Q256" s="551">
        <f t="shared" si="125"/>
        <v>10823.8</v>
      </c>
    </row>
    <row r="257" spans="1:17" s="191" customFormat="1" ht="22.5" customHeight="1" hidden="1">
      <c r="A257" s="368" t="s">
        <v>396</v>
      </c>
      <c r="B257" s="315" t="s">
        <v>648</v>
      </c>
      <c r="C257" s="315"/>
      <c r="D257" s="325" t="s">
        <v>353</v>
      </c>
      <c r="E257" s="366" t="s">
        <v>624</v>
      </c>
      <c r="F257" s="366" t="s">
        <v>373</v>
      </c>
      <c r="G257" s="799" t="s">
        <v>649</v>
      </c>
      <c r="H257" s="800" t="s">
        <v>630</v>
      </c>
      <c r="I257" s="396">
        <f aca="true" t="shared" si="126" ref="I257:K260">L257+O257</f>
        <v>86.9</v>
      </c>
      <c r="J257" s="396">
        <f t="shared" si="126"/>
        <v>0</v>
      </c>
      <c r="K257" s="396">
        <f t="shared" si="126"/>
        <v>86.9</v>
      </c>
      <c r="L257" s="398"/>
      <c r="M257" s="399"/>
      <c r="N257" s="400">
        <f aca="true" t="shared" si="127" ref="N257:N264">L257+M257</f>
        <v>0</v>
      </c>
      <c r="O257" s="401">
        <v>86.9</v>
      </c>
      <c r="P257" s="399"/>
      <c r="Q257" s="400">
        <f>O257+P257</f>
        <v>86.9</v>
      </c>
    </row>
    <row r="258" spans="1:17" s="191" customFormat="1" ht="16.5" customHeight="1" hidden="1">
      <c r="A258" s="368"/>
      <c r="B258" s="315" t="s">
        <v>650</v>
      </c>
      <c r="C258" s="315"/>
      <c r="D258" s="325"/>
      <c r="E258" s="366"/>
      <c r="F258" s="366"/>
      <c r="G258" s="729" t="s">
        <v>651</v>
      </c>
      <c r="H258" s="731" t="s">
        <v>630</v>
      </c>
      <c r="I258" s="328">
        <f t="shared" si="126"/>
        <v>0</v>
      </c>
      <c r="J258" s="328">
        <f t="shared" si="126"/>
        <v>0</v>
      </c>
      <c r="K258" s="328">
        <f t="shared" si="126"/>
        <v>0</v>
      </c>
      <c r="L258" s="330"/>
      <c r="M258" s="331"/>
      <c r="N258" s="332">
        <f t="shared" si="127"/>
        <v>0</v>
      </c>
      <c r="O258" s="333">
        <v>0</v>
      </c>
      <c r="P258" s="331"/>
      <c r="Q258" s="332">
        <f>O258+P258</f>
        <v>0</v>
      </c>
    </row>
    <row r="259" spans="1:17" s="191" customFormat="1" ht="15" customHeight="1" hidden="1">
      <c r="A259" s="368"/>
      <c r="B259" s="315"/>
      <c r="C259" s="315"/>
      <c r="D259" s="325"/>
      <c r="E259" s="366"/>
      <c r="F259" s="366"/>
      <c r="G259" s="498" t="s">
        <v>652</v>
      </c>
      <c r="H259" s="602" t="s">
        <v>630</v>
      </c>
      <c r="I259" s="346">
        <f>L259+O259</f>
        <v>2970</v>
      </c>
      <c r="J259" s="346">
        <f>M259+P259</f>
        <v>0</v>
      </c>
      <c r="K259" s="346">
        <f>N259+Q259</f>
        <v>2970</v>
      </c>
      <c r="L259" s="348"/>
      <c r="M259" s="349"/>
      <c r="N259" s="350">
        <f>L259+M259</f>
        <v>0</v>
      </c>
      <c r="O259" s="351">
        <v>2970</v>
      </c>
      <c r="P259" s="349"/>
      <c r="Q259" s="350">
        <f>O259+P259</f>
        <v>2970</v>
      </c>
    </row>
    <row r="260" spans="1:17" s="191" customFormat="1" ht="20.25" customHeight="1" hidden="1">
      <c r="A260" s="368"/>
      <c r="B260" s="871" t="s">
        <v>653</v>
      </c>
      <c r="C260" s="871"/>
      <c r="D260" s="325"/>
      <c r="E260" s="366"/>
      <c r="F260" s="366"/>
      <c r="G260" s="915" t="s">
        <v>654</v>
      </c>
      <c r="H260" s="916" t="s">
        <v>630</v>
      </c>
      <c r="I260" s="306">
        <f t="shared" si="126"/>
        <v>3029.8</v>
      </c>
      <c r="J260" s="306">
        <f t="shared" si="126"/>
        <v>0</v>
      </c>
      <c r="K260" s="306">
        <f t="shared" si="126"/>
        <v>3029.8</v>
      </c>
      <c r="L260" s="308"/>
      <c r="M260" s="309"/>
      <c r="N260" s="310">
        <f t="shared" si="127"/>
        <v>0</v>
      </c>
      <c r="O260" s="311">
        <v>3029.8</v>
      </c>
      <c r="P260" s="309"/>
      <c r="Q260" s="310">
        <f>O260+P260</f>
        <v>3029.8</v>
      </c>
    </row>
    <row r="261" spans="1:17" s="191" customFormat="1" ht="21.75" customHeight="1">
      <c r="A261" s="368"/>
      <c r="B261" s="654" t="s">
        <v>655</v>
      </c>
      <c r="C261" s="654"/>
      <c r="D261" s="917"/>
      <c r="E261" s="442">
        <v>10</v>
      </c>
      <c r="F261" s="442" t="s">
        <v>373</v>
      </c>
      <c r="G261" s="442" t="s">
        <v>656</v>
      </c>
      <c r="H261" s="646" t="s">
        <v>630</v>
      </c>
      <c r="I261" s="474">
        <f>I262+I263+I264</f>
        <v>3733.9</v>
      </c>
      <c r="J261" s="474">
        <f>J262+J263+J264</f>
        <v>0</v>
      </c>
      <c r="K261" s="474">
        <f>K262+K263+K264</f>
        <v>3733.9</v>
      </c>
      <c r="L261" s="476">
        <f>L262+L263+L264</f>
        <v>0</v>
      </c>
      <c r="M261" s="477">
        <f>M262+M263+M264</f>
        <v>0</v>
      </c>
      <c r="N261" s="478">
        <f t="shared" si="127"/>
        <v>0</v>
      </c>
      <c r="O261" s="479">
        <f>O262+O263+O264</f>
        <v>3733.9</v>
      </c>
      <c r="P261" s="477">
        <f>P262+P263+P264</f>
        <v>0</v>
      </c>
      <c r="Q261" s="478">
        <f>Q262+Q263+Q264</f>
        <v>3733.9</v>
      </c>
    </row>
    <row r="262" spans="1:17" s="191" customFormat="1" ht="13.5" customHeight="1">
      <c r="A262" s="368"/>
      <c r="B262" s="335" t="s">
        <v>657</v>
      </c>
      <c r="C262" s="335"/>
      <c r="D262" s="408" t="s">
        <v>353</v>
      </c>
      <c r="E262" s="633">
        <v>10</v>
      </c>
      <c r="F262" s="633" t="s">
        <v>373</v>
      </c>
      <c r="G262" s="454" t="s">
        <v>658</v>
      </c>
      <c r="H262" s="648" t="s">
        <v>630</v>
      </c>
      <c r="I262" s="337">
        <f aca="true" t="shared" si="128" ref="I262:K265">L262+O262</f>
        <v>240</v>
      </c>
      <c r="J262" s="337">
        <f t="shared" si="128"/>
        <v>0.5</v>
      </c>
      <c r="K262" s="337">
        <f t="shared" si="128"/>
        <v>240.5</v>
      </c>
      <c r="L262" s="339"/>
      <c r="M262" s="340"/>
      <c r="N262" s="341">
        <f t="shared" si="127"/>
        <v>0</v>
      </c>
      <c r="O262" s="342">
        <v>240</v>
      </c>
      <c r="P262" s="340">
        <v>0.5</v>
      </c>
      <c r="Q262" s="341">
        <f aca="true" t="shared" si="129" ref="Q262:Q270">O262+P262</f>
        <v>240.5</v>
      </c>
    </row>
    <row r="263" spans="1:17" s="191" customFormat="1" ht="12" customHeight="1">
      <c r="A263" s="368"/>
      <c r="B263" s="304" t="s">
        <v>659</v>
      </c>
      <c r="C263" s="304"/>
      <c r="D263" s="408"/>
      <c r="E263" s="633"/>
      <c r="F263" s="633"/>
      <c r="G263" s="565" t="s">
        <v>660</v>
      </c>
      <c r="H263" s="888" t="s">
        <v>630</v>
      </c>
      <c r="I263" s="381">
        <f t="shared" si="128"/>
        <v>175</v>
      </c>
      <c r="J263" s="381">
        <f t="shared" si="128"/>
        <v>53.9</v>
      </c>
      <c r="K263" s="381">
        <f t="shared" si="128"/>
        <v>228.9</v>
      </c>
      <c r="L263" s="383"/>
      <c r="M263" s="384"/>
      <c r="N263" s="385">
        <f t="shared" si="127"/>
        <v>0</v>
      </c>
      <c r="O263" s="386">
        <v>175</v>
      </c>
      <c r="P263" s="384">
        <v>53.9</v>
      </c>
      <c r="Q263" s="385">
        <f t="shared" si="129"/>
        <v>228.9</v>
      </c>
    </row>
    <row r="264" spans="1:17" s="191" customFormat="1" ht="13.5" customHeight="1">
      <c r="A264" s="368"/>
      <c r="B264" s="409" t="s">
        <v>661</v>
      </c>
      <c r="C264" s="409"/>
      <c r="D264" s="408"/>
      <c r="E264" s="633"/>
      <c r="F264" s="633"/>
      <c r="G264" s="498" t="s">
        <v>662</v>
      </c>
      <c r="H264" s="575" t="s">
        <v>630</v>
      </c>
      <c r="I264" s="346">
        <f t="shared" si="128"/>
        <v>3318.9</v>
      </c>
      <c r="J264" s="346">
        <f t="shared" si="128"/>
        <v>-54.4</v>
      </c>
      <c r="K264" s="346">
        <f t="shared" si="128"/>
        <v>3264.5</v>
      </c>
      <c r="L264" s="348"/>
      <c r="M264" s="349"/>
      <c r="N264" s="350">
        <f t="shared" si="127"/>
        <v>0</v>
      </c>
      <c r="O264" s="351">
        <v>3318.9</v>
      </c>
      <c r="P264" s="349">
        <v>-54.4</v>
      </c>
      <c r="Q264" s="350">
        <f t="shared" si="129"/>
        <v>3264.5</v>
      </c>
    </row>
    <row r="265" spans="1:17" s="191" customFormat="1" ht="0.75" customHeight="1" hidden="1">
      <c r="A265" s="368"/>
      <c r="B265" s="918" t="s">
        <v>663</v>
      </c>
      <c r="C265" s="918"/>
      <c r="D265" s="919">
        <v>892</v>
      </c>
      <c r="E265" s="906">
        <v>10</v>
      </c>
      <c r="F265" s="906" t="s">
        <v>373</v>
      </c>
      <c r="G265" s="729" t="s">
        <v>664</v>
      </c>
      <c r="H265" s="920" t="s">
        <v>377</v>
      </c>
      <c r="I265" s="328">
        <f t="shared" si="128"/>
        <v>0</v>
      </c>
      <c r="J265" s="328">
        <f t="shared" si="128"/>
        <v>0</v>
      </c>
      <c r="K265" s="328">
        <f t="shared" si="128"/>
        <v>0</v>
      </c>
      <c r="L265" s="330"/>
      <c r="M265" s="331"/>
      <c r="N265" s="332">
        <f aca="true" t="shared" si="130" ref="N265:N270">L265+M265</f>
        <v>0</v>
      </c>
      <c r="O265" s="333">
        <v>0</v>
      </c>
      <c r="P265" s="331"/>
      <c r="Q265" s="332">
        <f t="shared" si="129"/>
        <v>0</v>
      </c>
    </row>
    <row r="266" spans="1:17" s="191" customFormat="1" ht="16.5" customHeight="1" hidden="1">
      <c r="A266" s="368"/>
      <c r="B266" s="918"/>
      <c r="C266" s="918"/>
      <c r="D266" s="919"/>
      <c r="E266" s="906"/>
      <c r="F266" s="906"/>
      <c r="G266" s="498" t="s">
        <v>665</v>
      </c>
      <c r="H266" s="921" t="s">
        <v>377</v>
      </c>
      <c r="I266" s="346">
        <f>L266+O266</f>
        <v>368.4</v>
      </c>
      <c r="J266" s="346">
        <f>M266+P266</f>
        <v>0</v>
      </c>
      <c r="K266" s="346">
        <f>N266+Q266</f>
        <v>368.4</v>
      </c>
      <c r="L266" s="348"/>
      <c r="M266" s="349"/>
      <c r="N266" s="350">
        <f t="shared" si="130"/>
        <v>0</v>
      </c>
      <c r="O266" s="351">
        <v>368.4</v>
      </c>
      <c r="P266" s="349"/>
      <c r="Q266" s="350">
        <f t="shared" si="129"/>
        <v>368.4</v>
      </c>
    </row>
    <row r="267" spans="1:17" s="191" customFormat="1" ht="9.75" customHeight="1" hidden="1">
      <c r="A267" s="368"/>
      <c r="B267" s="918" t="s">
        <v>666</v>
      </c>
      <c r="C267" s="918"/>
      <c r="D267" s="919">
        <v>892</v>
      </c>
      <c r="E267" s="906">
        <v>10</v>
      </c>
      <c r="F267" s="906" t="s">
        <v>373</v>
      </c>
      <c r="G267" s="729" t="s">
        <v>667</v>
      </c>
      <c r="H267" s="920" t="s">
        <v>377</v>
      </c>
      <c r="I267" s="328">
        <f aca="true" t="shared" si="131" ref="I267:K270">L267+O267</f>
        <v>0</v>
      </c>
      <c r="J267" s="328">
        <f t="shared" si="131"/>
        <v>0</v>
      </c>
      <c r="K267" s="328">
        <f t="shared" si="131"/>
        <v>0</v>
      </c>
      <c r="L267" s="330"/>
      <c r="M267" s="331"/>
      <c r="N267" s="332">
        <f t="shared" si="130"/>
        <v>0</v>
      </c>
      <c r="O267" s="333">
        <v>0</v>
      </c>
      <c r="P267" s="331"/>
      <c r="Q267" s="332">
        <f t="shared" si="129"/>
        <v>0</v>
      </c>
    </row>
    <row r="268" spans="1:17" s="191" customFormat="1" ht="9.75" customHeight="1" hidden="1">
      <c r="A268" s="368"/>
      <c r="B268" s="918"/>
      <c r="C268" s="918"/>
      <c r="D268" s="919"/>
      <c r="E268" s="906"/>
      <c r="F268" s="906"/>
      <c r="G268" s="498" t="s">
        <v>668</v>
      </c>
      <c r="H268" s="921" t="s">
        <v>377</v>
      </c>
      <c r="I268" s="346">
        <f aca="true" t="shared" si="132" ref="I268:K269">L268+O268</f>
        <v>384.8</v>
      </c>
      <c r="J268" s="346">
        <f t="shared" si="132"/>
        <v>0</v>
      </c>
      <c r="K268" s="346">
        <f t="shared" si="132"/>
        <v>384.8</v>
      </c>
      <c r="L268" s="348"/>
      <c r="M268" s="349"/>
      <c r="N268" s="350">
        <f t="shared" si="130"/>
        <v>0</v>
      </c>
      <c r="O268" s="351">
        <v>384.8</v>
      </c>
      <c r="P268" s="349"/>
      <c r="Q268" s="350">
        <f t="shared" si="129"/>
        <v>384.8</v>
      </c>
    </row>
    <row r="269" spans="1:17" s="191" customFormat="1" ht="31.5" customHeight="1" hidden="1">
      <c r="A269" s="368"/>
      <c r="B269" s="922" t="s">
        <v>276</v>
      </c>
      <c r="C269" s="922"/>
      <c r="D269" s="923">
        <v>892</v>
      </c>
      <c r="E269" s="630" t="s">
        <v>624</v>
      </c>
      <c r="F269" s="630" t="s">
        <v>373</v>
      </c>
      <c r="G269" s="565" t="s">
        <v>669</v>
      </c>
      <c r="H269" s="924" t="s">
        <v>377</v>
      </c>
      <c r="I269" s="328">
        <f t="shared" si="132"/>
        <v>100</v>
      </c>
      <c r="J269" s="328">
        <f t="shared" si="132"/>
        <v>0</v>
      </c>
      <c r="K269" s="328">
        <f t="shared" si="132"/>
        <v>100</v>
      </c>
      <c r="L269" s="330"/>
      <c r="M269" s="331"/>
      <c r="N269" s="332">
        <f t="shared" si="130"/>
        <v>0</v>
      </c>
      <c r="O269" s="333">
        <v>100</v>
      </c>
      <c r="P269" s="331"/>
      <c r="Q269" s="332">
        <f>O269+P269</f>
        <v>100</v>
      </c>
    </row>
    <row r="270" spans="1:17" s="191" customFormat="1" ht="18.75" customHeight="1" hidden="1">
      <c r="A270" s="368"/>
      <c r="B270" s="315" t="s">
        <v>670</v>
      </c>
      <c r="C270" s="315"/>
      <c r="D270" s="925">
        <v>892</v>
      </c>
      <c r="E270" s="9">
        <v>10</v>
      </c>
      <c r="F270" s="906" t="s">
        <v>373</v>
      </c>
      <c r="G270" s="498" t="s">
        <v>671</v>
      </c>
      <c r="H270" s="926" t="s">
        <v>630</v>
      </c>
      <c r="I270" s="352">
        <f t="shared" si="131"/>
        <v>150</v>
      </c>
      <c r="J270" s="352">
        <f t="shared" si="131"/>
        <v>0</v>
      </c>
      <c r="K270" s="352">
        <f t="shared" si="131"/>
        <v>150</v>
      </c>
      <c r="L270" s="354"/>
      <c r="M270" s="355"/>
      <c r="N270" s="356">
        <f t="shared" si="130"/>
        <v>0</v>
      </c>
      <c r="O270" s="357">
        <v>150</v>
      </c>
      <c r="P270" s="355"/>
      <c r="Q270" s="356">
        <f t="shared" si="129"/>
        <v>150</v>
      </c>
    </row>
    <row r="271" spans="1:17" s="191" customFormat="1" ht="10.5" customHeight="1" hidden="1">
      <c r="A271" s="576"/>
      <c r="B271" s="748"/>
      <c r="C271" s="927"/>
      <c r="D271" s="928"/>
      <c r="E271" s="929"/>
      <c r="F271" s="930"/>
      <c r="G271" s="415"/>
      <c r="H271" s="930"/>
      <c r="I271" s="581"/>
      <c r="J271" s="581"/>
      <c r="K271" s="581"/>
      <c r="L271" s="582"/>
      <c r="M271" s="582"/>
      <c r="N271" s="582"/>
      <c r="O271" s="582"/>
      <c r="P271" s="525"/>
      <c r="Q271" s="582"/>
    </row>
    <row r="272" spans="1:17" s="191" customFormat="1" ht="16.5" customHeight="1" hidden="1">
      <c r="A272" s="931"/>
      <c r="B272" s="874"/>
      <c r="C272" s="932"/>
      <c r="D272" s="933"/>
      <c r="E272" s="876"/>
      <c r="F272" s="934"/>
      <c r="G272" s="877"/>
      <c r="H272" s="934"/>
      <c r="I272" s="878"/>
      <c r="J272" s="878"/>
      <c r="K272" s="878"/>
      <c r="L272" s="879"/>
      <c r="M272" s="879"/>
      <c r="N272" s="879"/>
      <c r="O272" s="879"/>
      <c r="P272" s="879"/>
      <c r="Q272" s="879"/>
    </row>
    <row r="273" spans="1:17" s="191" customFormat="1" ht="18" customHeight="1" hidden="1">
      <c r="A273" s="935" t="s">
        <v>672</v>
      </c>
      <c r="B273" s="935"/>
      <c r="C273" s="935"/>
      <c r="D273" s="897" t="s">
        <v>353</v>
      </c>
      <c r="E273" s="546" t="s">
        <v>624</v>
      </c>
      <c r="F273" s="546" t="s">
        <v>379</v>
      </c>
      <c r="G273" s="545" t="s">
        <v>356</v>
      </c>
      <c r="H273" s="546" t="s">
        <v>357</v>
      </c>
      <c r="I273" s="547">
        <f aca="true" t="shared" si="133" ref="I273:Q273">I274</f>
        <v>1159</v>
      </c>
      <c r="J273" s="547">
        <f t="shared" si="133"/>
        <v>0</v>
      </c>
      <c r="K273" s="547">
        <f t="shared" si="133"/>
        <v>1159</v>
      </c>
      <c r="L273" s="549">
        <f t="shared" si="133"/>
        <v>0</v>
      </c>
      <c r="M273" s="550">
        <f t="shared" si="133"/>
        <v>0</v>
      </c>
      <c r="N273" s="551">
        <f t="shared" si="133"/>
        <v>0</v>
      </c>
      <c r="O273" s="552">
        <f t="shared" si="133"/>
        <v>1159</v>
      </c>
      <c r="P273" s="550">
        <f t="shared" si="133"/>
        <v>0</v>
      </c>
      <c r="Q273" s="551">
        <f t="shared" si="133"/>
        <v>1159</v>
      </c>
    </row>
    <row r="274" spans="1:17" s="191" customFormat="1" ht="18.75" customHeight="1" hidden="1">
      <c r="A274" s="890"/>
      <c r="B274" s="409" t="s">
        <v>274</v>
      </c>
      <c r="C274" s="409"/>
      <c r="D274" s="630">
        <v>892</v>
      </c>
      <c r="E274" s="630">
        <v>10</v>
      </c>
      <c r="F274" s="630" t="s">
        <v>379</v>
      </c>
      <c r="G274" s="565" t="s">
        <v>673</v>
      </c>
      <c r="H274" s="648" t="s">
        <v>362</v>
      </c>
      <c r="I274" s="381">
        <f>L274+O274</f>
        <v>1159</v>
      </c>
      <c r="J274" s="381">
        <f>M274+P274</f>
        <v>0</v>
      </c>
      <c r="K274" s="381">
        <f>N274+Q274</f>
        <v>1159</v>
      </c>
      <c r="L274" s="383"/>
      <c r="M274" s="384"/>
      <c r="N274" s="385">
        <f>L274+M274</f>
        <v>0</v>
      </c>
      <c r="O274" s="386">
        <v>1159</v>
      </c>
      <c r="P274" s="384"/>
      <c r="Q274" s="385">
        <f>O274+P274</f>
        <v>1159</v>
      </c>
    </row>
    <row r="275" spans="1:17" s="191" customFormat="1" ht="20.25" customHeight="1" hidden="1">
      <c r="A275" s="428" t="s">
        <v>674</v>
      </c>
      <c r="B275" s="428"/>
      <c r="C275" s="428"/>
      <c r="D275" s="425" t="s">
        <v>353</v>
      </c>
      <c r="E275" s="745" t="s">
        <v>392</v>
      </c>
      <c r="F275" s="745" t="s">
        <v>355</v>
      </c>
      <c r="G275" s="427" t="s">
        <v>356</v>
      </c>
      <c r="H275" s="532" t="s">
        <v>357</v>
      </c>
      <c r="I275" s="288">
        <f aca="true" t="shared" si="134" ref="I275:Q275">I277</f>
        <v>655</v>
      </c>
      <c r="J275" s="288">
        <f t="shared" si="134"/>
        <v>0</v>
      </c>
      <c r="K275" s="288">
        <f t="shared" si="134"/>
        <v>655</v>
      </c>
      <c r="L275" s="289">
        <f t="shared" si="134"/>
        <v>655</v>
      </c>
      <c r="M275" s="290">
        <f t="shared" si="134"/>
        <v>0</v>
      </c>
      <c r="N275" s="291">
        <f t="shared" si="134"/>
        <v>655</v>
      </c>
      <c r="O275" s="292">
        <f t="shared" si="134"/>
        <v>0</v>
      </c>
      <c r="P275" s="290">
        <f t="shared" si="134"/>
        <v>0</v>
      </c>
      <c r="Q275" s="291">
        <f t="shared" si="134"/>
        <v>0</v>
      </c>
    </row>
    <row r="276" spans="1:17" s="191" customFormat="1" ht="12" customHeight="1" hidden="1">
      <c r="A276" s="293" t="s">
        <v>358</v>
      </c>
      <c r="B276" s="293"/>
      <c r="C276" s="293"/>
      <c r="D276" s="430"/>
      <c r="E276" s="284"/>
      <c r="F276" s="285"/>
      <c r="G276" s="286"/>
      <c r="H276" s="287"/>
      <c r="I276" s="295">
        <f>I275/I286</f>
        <v>0.0012149232641482453</v>
      </c>
      <c r="J276" s="936"/>
      <c r="K276" s="295">
        <f>K275/K286</f>
        <v>0.0011853686777094769</v>
      </c>
      <c r="L276" s="296">
        <f>L275/L286</f>
        <v>0.002304840693282006</v>
      </c>
      <c r="M276" s="297"/>
      <c r="N276" s="298">
        <f>N275/N286</f>
        <v>0.002243222130019895</v>
      </c>
      <c r="O276" s="299">
        <f>O275/O286</f>
        <v>0</v>
      </c>
      <c r="P276" s="297"/>
      <c r="Q276" s="298">
        <f>Q275/Q286</f>
        <v>0</v>
      </c>
    </row>
    <row r="277" spans="1:17" s="191" customFormat="1" ht="18" customHeight="1" hidden="1">
      <c r="A277" s="937" t="s">
        <v>675</v>
      </c>
      <c r="B277" s="937"/>
      <c r="C277" s="937"/>
      <c r="D277" s="938" t="s">
        <v>353</v>
      </c>
      <c r="E277" s="939" t="s">
        <v>392</v>
      </c>
      <c r="F277" s="939" t="s">
        <v>354</v>
      </c>
      <c r="G277" s="940" t="s">
        <v>356</v>
      </c>
      <c r="H277" s="941" t="s">
        <v>357</v>
      </c>
      <c r="I277" s="436">
        <f>I278</f>
        <v>655</v>
      </c>
      <c r="J277" s="436">
        <f aca="true" t="shared" si="135" ref="J277:Q277">J278</f>
        <v>0</v>
      </c>
      <c r="K277" s="436">
        <f t="shared" si="135"/>
        <v>655</v>
      </c>
      <c r="L277" s="437">
        <f t="shared" si="135"/>
        <v>655</v>
      </c>
      <c r="M277" s="438">
        <f t="shared" si="135"/>
        <v>0</v>
      </c>
      <c r="N277" s="439">
        <f t="shared" si="135"/>
        <v>655</v>
      </c>
      <c r="O277" s="440">
        <f t="shared" si="135"/>
        <v>0</v>
      </c>
      <c r="P277" s="438">
        <f t="shared" si="135"/>
        <v>0</v>
      </c>
      <c r="Q277" s="439">
        <f t="shared" si="135"/>
        <v>0</v>
      </c>
    </row>
    <row r="278" spans="1:17" s="191" customFormat="1" ht="17.25" customHeight="1" hidden="1">
      <c r="A278" s="890"/>
      <c r="B278" s="326" t="s">
        <v>676</v>
      </c>
      <c r="C278" s="326"/>
      <c r="D278" s="730" t="s">
        <v>353</v>
      </c>
      <c r="E278" s="731" t="s">
        <v>392</v>
      </c>
      <c r="F278" s="731" t="s">
        <v>354</v>
      </c>
      <c r="G278" s="395" t="s">
        <v>677</v>
      </c>
      <c r="H278" s="942" t="s">
        <v>362</v>
      </c>
      <c r="I278" s="396">
        <f>L278+O278</f>
        <v>655</v>
      </c>
      <c r="J278" s="396">
        <f>M278+P278</f>
        <v>0</v>
      </c>
      <c r="K278" s="396">
        <f>N278+Q278</f>
        <v>655</v>
      </c>
      <c r="L278" s="398">
        <v>655</v>
      </c>
      <c r="M278" s="399"/>
      <c r="N278" s="400">
        <f>L278+M278</f>
        <v>655</v>
      </c>
      <c r="O278" s="401">
        <v>0</v>
      </c>
      <c r="P278" s="399"/>
      <c r="Q278" s="400">
        <f>O278+P278</f>
        <v>0</v>
      </c>
    </row>
    <row r="279" spans="1:17" s="191" customFormat="1" ht="20.25" customHeight="1" hidden="1">
      <c r="A279" s="428" t="s">
        <v>678</v>
      </c>
      <c r="B279" s="428"/>
      <c r="C279" s="428"/>
      <c r="D279" s="425" t="s">
        <v>353</v>
      </c>
      <c r="E279" s="745" t="s">
        <v>432</v>
      </c>
      <c r="F279" s="745" t="s">
        <v>355</v>
      </c>
      <c r="G279" s="427" t="s">
        <v>356</v>
      </c>
      <c r="H279" s="532" t="s">
        <v>357</v>
      </c>
      <c r="I279" s="288">
        <f aca="true" t="shared" si="136" ref="I279:Q279">I281</f>
        <v>1331</v>
      </c>
      <c r="J279" s="288">
        <f t="shared" si="136"/>
        <v>0</v>
      </c>
      <c r="K279" s="288">
        <f t="shared" si="136"/>
        <v>1331</v>
      </c>
      <c r="L279" s="289">
        <f t="shared" si="136"/>
        <v>1331</v>
      </c>
      <c r="M279" s="290">
        <f t="shared" si="136"/>
        <v>0</v>
      </c>
      <c r="N279" s="291">
        <f t="shared" si="136"/>
        <v>1331</v>
      </c>
      <c r="O279" s="292">
        <f t="shared" si="136"/>
        <v>0</v>
      </c>
      <c r="P279" s="290">
        <f t="shared" si="136"/>
        <v>0</v>
      </c>
      <c r="Q279" s="291">
        <f t="shared" si="136"/>
        <v>0</v>
      </c>
    </row>
    <row r="280" spans="1:17" s="191" customFormat="1" ht="12" customHeight="1" hidden="1">
      <c r="A280" s="293" t="s">
        <v>358</v>
      </c>
      <c r="B280" s="293"/>
      <c r="C280" s="293"/>
      <c r="D280" s="430"/>
      <c r="E280" s="284"/>
      <c r="F280" s="285"/>
      <c r="G280" s="286"/>
      <c r="H280" s="287"/>
      <c r="I280" s="295">
        <f>I279/I286</f>
        <v>0.002468798266536358</v>
      </c>
      <c r="J280" s="295"/>
      <c r="K280" s="295">
        <f>K279/K286</f>
        <v>0.00240874154203254</v>
      </c>
      <c r="L280" s="296">
        <f>L279/L286</f>
        <v>0.00468357704237916</v>
      </c>
      <c r="M280" s="297"/>
      <c r="N280" s="298">
        <f>N279/N286</f>
        <v>0.004558364358864855</v>
      </c>
      <c r="O280" s="299">
        <f>O279/O286</f>
        <v>0</v>
      </c>
      <c r="P280" s="297"/>
      <c r="Q280" s="298">
        <f>Q279/Q286</f>
        <v>0</v>
      </c>
    </row>
    <row r="281" spans="1:17" s="191" customFormat="1" ht="16.5" customHeight="1" hidden="1">
      <c r="A281" s="937" t="s">
        <v>679</v>
      </c>
      <c r="B281" s="937"/>
      <c r="C281" s="937"/>
      <c r="D281" s="938" t="s">
        <v>353</v>
      </c>
      <c r="E281" s="939" t="s">
        <v>432</v>
      </c>
      <c r="F281" s="939" t="s">
        <v>354</v>
      </c>
      <c r="G281" s="940" t="s">
        <v>356</v>
      </c>
      <c r="H281" s="941" t="s">
        <v>357</v>
      </c>
      <c r="I281" s="436">
        <f aca="true" t="shared" si="137" ref="I281:Q281">I282</f>
        <v>1331</v>
      </c>
      <c r="J281" s="436">
        <f t="shared" si="137"/>
        <v>0</v>
      </c>
      <c r="K281" s="436">
        <f t="shared" si="137"/>
        <v>1331</v>
      </c>
      <c r="L281" s="437">
        <f t="shared" si="137"/>
        <v>1331</v>
      </c>
      <c r="M281" s="438">
        <f t="shared" si="137"/>
        <v>0</v>
      </c>
      <c r="N281" s="439">
        <f t="shared" si="137"/>
        <v>1331</v>
      </c>
      <c r="O281" s="440">
        <f t="shared" si="137"/>
        <v>0</v>
      </c>
      <c r="P281" s="438">
        <f t="shared" si="137"/>
        <v>0</v>
      </c>
      <c r="Q281" s="439">
        <f t="shared" si="137"/>
        <v>0</v>
      </c>
    </row>
    <row r="282" spans="1:17" s="191" customFormat="1" ht="18.75" customHeight="1" hidden="1">
      <c r="A282" s="890"/>
      <c r="B282" s="871" t="s">
        <v>680</v>
      </c>
      <c r="C282" s="871"/>
      <c r="D282" s="943" t="s">
        <v>353</v>
      </c>
      <c r="E282" s="916" t="s">
        <v>432</v>
      </c>
      <c r="F282" s="916" t="s">
        <v>354</v>
      </c>
      <c r="G282" s="303" t="s">
        <v>681</v>
      </c>
      <c r="H282" s="944" t="s">
        <v>504</v>
      </c>
      <c r="I282" s="467">
        <f>L282+O282</f>
        <v>1331</v>
      </c>
      <c r="J282" s="467">
        <f>M282+P282</f>
        <v>0</v>
      </c>
      <c r="K282" s="467">
        <f>N282+Q282</f>
        <v>1331</v>
      </c>
      <c r="L282" s="649">
        <v>1331</v>
      </c>
      <c r="M282" s="650"/>
      <c r="N282" s="651">
        <f>L282+M282</f>
        <v>1331</v>
      </c>
      <c r="O282" s="652"/>
      <c r="P282" s="650"/>
      <c r="Q282" s="651">
        <f>O282+P282</f>
        <v>0</v>
      </c>
    </row>
    <row r="283" spans="1:17" s="191" customFormat="1" ht="21" customHeight="1" hidden="1">
      <c r="A283" s="428" t="s">
        <v>682</v>
      </c>
      <c r="B283" s="428"/>
      <c r="C283" s="428"/>
      <c r="D283" s="425" t="s">
        <v>353</v>
      </c>
      <c r="E283" s="745" t="s">
        <v>395</v>
      </c>
      <c r="F283" s="745" t="s">
        <v>355</v>
      </c>
      <c r="G283" s="427" t="s">
        <v>356</v>
      </c>
      <c r="H283" s="532" t="s">
        <v>357</v>
      </c>
      <c r="I283" s="288">
        <f aca="true" t="shared" si="138" ref="I283:Q283">I285</f>
        <v>479</v>
      </c>
      <c r="J283" s="288">
        <f t="shared" si="138"/>
        <v>0</v>
      </c>
      <c r="K283" s="288">
        <f t="shared" si="138"/>
        <v>479</v>
      </c>
      <c r="L283" s="289">
        <f t="shared" si="138"/>
        <v>479</v>
      </c>
      <c r="M283" s="290">
        <f t="shared" si="138"/>
        <v>0</v>
      </c>
      <c r="N283" s="291">
        <f t="shared" si="138"/>
        <v>479</v>
      </c>
      <c r="O283" s="292">
        <f t="shared" si="138"/>
        <v>0</v>
      </c>
      <c r="P283" s="290">
        <f t="shared" si="138"/>
        <v>0</v>
      </c>
      <c r="Q283" s="291">
        <f t="shared" si="138"/>
        <v>0</v>
      </c>
    </row>
    <row r="284" spans="1:17" s="191" customFormat="1" ht="12" customHeight="1" hidden="1">
      <c r="A284" s="945" t="s">
        <v>358</v>
      </c>
      <c r="B284" s="945"/>
      <c r="C284" s="945"/>
      <c r="D284" s="430"/>
      <c r="E284" s="284"/>
      <c r="F284" s="285"/>
      <c r="G284" s="286"/>
      <c r="H284" s="287"/>
      <c r="I284" s="295">
        <f>I283/I286</f>
        <v>0.0008884706008045946</v>
      </c>
      <c r="J284" s="295"/>
      <c r="K284" s="295">
        <f>K283/K286</f>
        <v>0.0008668573994241824</v>
      </c>
      <c r="L284" s="296">
        <f>L283/L286</f>
        <v>0.0016855247207360011</v>
      </c>
      <c r="M284" s="297"/>
      <c r="N284" s="298">
        <f>N283/N286</f>
        <v>0.001640463206533633</v>
      </c>
      <c r="O284" s="299">
        <f>O283/O286</f>
        <v>0</v>
      </c>
      <c r="P284" s="297"/>
      <c r="Q284" s="298">
        <f>Q283/Q286</f>
        <v>0</v>
      </c>
    </row>
    <row r="285" spans="1:17" s="191" customFormat="1" ht="21.75" customHeight="1" hidden="1">
      <c r="A285" s="315" t="s">
        <v>683</v>
      </c>
      <c r="B285" s="315"/>
      <c r="C285" s="315"/>
      <c r="D285" s="943" t="s">
        <v>353</v>
      </c>
      <c r="E285" s="916" t="s">
        <v>395</v>
      </c>
      <c r="F285" s="916" t="s">
        <v>354</v>
      </c>
      <c r="G285" s="303" t="s">
        <v>684</v>
      </c>
      <c r="H285" s="944" t="s">
        <v>362</v>
      </c>
      <c r="I285" s="946">
        <f>L285+O285</f>
        <v>479</v>
      </c>
      <c r="J285" s="946">
        <f>M285+P285</f>
        <v>0</v>
      </c>
      <c r="K285" s="946">
        <f>N285+Q285</f>
        <v>479</v>
      </c>
      <c r="L285" s="947">
        <v>479</v>
      </c>
      <c r="M285" s="948"/>
      <c r="N285" s="949">
        <f>L285+M285</f>
        <v>479</v>
      </c>
      <c r="O285" s="950"/>
      <c r="P285" s="948"/>
      <c r="Q285" s="949">
        <f>O285+P285</f>
        <v>0</v>
      </c>
    </row>
    <row r="286" spans="1:17" s="191" customFormat="1" ht="21" customHeight="1">
      <c r="A286" s="951" t="s">
        <v>685</v>
      </c>
      <c r="B286" s="951"/>
      <c r="C286" s="951"/>
      <c r="D286" s="425" t="s">
        <v>357</v>
      </c>
      <c r="E286" s="426" t="s">
        <v>686</v>
      </c>
      <c r="F286" s="426" t="s">
        <v>355</v>
      </c>
      <c r="G286" s="427" t="s">
        <v>356</v>
      </c>
      <c r="H286" s="532" t="s">
        <v>357</v>
      </c>
      <c r="I286" s="288">
        <f aca="true" t="shared" si="139" ref="I286:Q286">I14+I43+I63+I112+I212+I228+I242+I275+I279+I283</f>
        <v>539128.7</v>
      </c>
      <c r="J286" s="288">
        <f t="shared" si="139"/>
        <v>13442</v>
      </c>
      <c r="K286" s="288">
        <f t="shared" si="139"/>
        <v>552570.7</v>
      </c>
      <c r="L286" s="952">
        <f t="shared" si="139"/>
        <v>284184.49999999994</v>
      </c>
      <c r="M286" s="953">
        <f t="shared" si="139"/>
        <v>7806.2</v>
      </c>
      <c r="N286" s="954">
        <f t="shared" si="139"/>
        <v>291990.69999999995</v>
      </c>
      <c r="O286" s="955">
        <f t="shared" si="139"/>
        <v>254944.19999999995</v>
      </c>
      <c r="P286" s="953">
        <f t="shared" si="139"/>
        <v>5635.8</v>
      </c>
      <c r="Q286" s="954">
        <f t="shared" si="139"/>
        <v>260579.99999999997</v>
      </c>
    </row>
    <row r="287" spans="1:17" s="191" customFormat="1" ht="17.25" customHeight="1">
      <c r="A287" s="956"/>
      <c r="B287" s="957"/>
      <c r="C287" s="958"/>
      <c r="D287" s="958"/>
      <c r="E287" s="958"/>
      <c r="F287" s="958"/>
      <c r="G287" s="958"/>
      <c r="H287" s="958"/>
      <c r="N287" s="959"/>
      <c r="O287" s="960"/>
      <c r="P287" s="525" t="s">
        <v>687</v>
      </c>
      <c r="Q287" s="960"/>
    </row>
  </sheetData>
  <sheetProtection selectLockedCells="1" selectUnlockedCells="1"/>
  <mergeCells count="437">
    <mergeCell ref="I1:Q1"/>
    <mergeCell ref="D2:Q2"/>
    <mergeCell ref="D3:Q3"/>
    <mergeCell ref="D4:Q4"/>
    <mergeCell ref="D5:Q5"/>
    <mergeCell ref="A7:Q7"/>
    <mergeCell ref="A8:Q8"/>
    <mergeCell ref="O9:Q9"/>
    <mergeCell ref="A10:C13"/>
    <mergeCell ref="D10:H10"/>
    <mergeCell ref="I10:K12"/>
    <mergeCell ref="L10:Q10"/>
    <mergeCell ref="D11:D13"/>
    <mergeCell ref="E11:E13"/>
    <mergeCell ref="F11:F13"/>
    <mergeCell ref="G11:G13"/>
    <mergeCell ref="H11:H13"/>
    <mergeCell ref="L11:N12"/>
    <mergeCell ref="O11:Q12"/>
    <mergeCell ref="A14:C14"/>
    <mergeCell ref="A15:C15"/>
    <mergeCell ref="A16:C16"/>
    <mergeCell ref="A17:C17"/>
    <mergeCell ref="A18:A20"/>
    <mergeCell ref="B18:C18"/>
    <mergeCell ref="D18:D20"/>
    <mergeCell ref="E18:E20"/>
    <mergeCell ref="F18:F20"/>
    <mergeCell ref="B19:C19"/>
    <mergeCell ref="B20:C20"/>
    <mergeCell ref="A21:C21"/>
    <mergeCell ref="A22:C22"/>
    <mergeCell ref="A23:C23"/>
    <mergeCell ref="A24:A25"/>
    <mergeCell ref="B24:C24"/>
    <mergeCell ref="D24:D25"/>
    <mergeCell ref="E24:E25"/>
    <mergeCell ref="F24:F25"/>
    <mergeCell ref="B25:C25"/>
    <mergeCell ref="A26:C26"/>
    <mergeCell ref="A27:A28"/>
    <mergeCell ref="B27:C27"/>
    <mergeCell ref="D27:D28"/>
    <mergeCell ref="E27:E28"/>
    <mergeCell ref="F27:F28"/>
    <mergeCell ref="B28:C28"/>
    <mergeCell ref="A29:C29"/>
    <mergeCell ref="A30:C30"/>
    <mergeCell ref="A31:A40"/>
    <mergeCell ref="B31:C31"/>
    <mergeCell ref="D31:D34"/>
    <mergeCell ref="E31:E34"/>
    <mergeCell ref="F31:F34"/>
    <mergeCell ref="H31:H34"/>
    <mergeCell ref="B32:C32"/>
    <mergeCell ref="B33:C33"/>
    <mergeCell ref="B34:C34"/>
    <mergeCell ref="B35:C35"/>
    <mergeCell ref="B36:C36"/>
    <mergeCell ref="B37:C37"/>
    <mergeCell ref="B38:C38"/>
    <mergeCell ref="B39:C39"/>
    <mergeCell ref="B40:C40"/>
    <mergeCell ref="A42:C42"/>
    <mergeCell ref="A43:C43"/>
    <mergeCell ref="A44:C44"/>
    <mergeCell ref="A45:C45"/>
    <mergeCell ref="A46:C46"/>
    <mergeCell ref="A47:A50"/>
    <mergeCell ref="B47:C47"/>
    <mergeCell ref="D47:D50"/>
    <mergeCell ref="E47:E50"/>
    <mergeCell ref="F47:F50"/>
    <mergeCell ref="G47:G50"/>
    <mergeCell ref="H47:H50"/>
    <mergeCell ref="B48:C48"/>
    <mergeCell ref="B49:C49"/>
    <mergeCell ref="B50:C50"/>
    <mergeCell ref="A51:C51"/>
    <mergeCell ref="A52:A57"/>
    <mergeCell ref="B52:C52"/>
    <mergeCell ref="B53:B54"/>
    <mergeCell ref="D53:D54"/>
    <mergeCell ref="E53:E54"/>
    <mergeCell ref="F53:F54"/>
    <mergeCell ref="G53:G54"/>
    <mergeCell ref="B55:C55"/>
    <mergeCell ref="B56:B57"/>
    <mergeCell ref="D56:D57"/>
    <mergeCell ref="E56:E57"/>
    <mergeCell ref="F56:F57"/>
    <mergeCell ref="G56:G57"/>
    <mergeCell ref="A58:C58"/>
    <mergeCell ref="A59:A60"/>
    <mergeCell ref="B59:C59"/>
    <mergeCell ref="D59:D60"/>
    <mergeCell ref="E59:E60"/>
    <mergeCell ref="F59:F60"/>
    <mergeCell ref="B60:C60"/>
    <mergeCell ref="A63:C63"/>
    <mergeCell ref="A64:C64"/>
    <mergeCell ref="A65:C65"/>
    <mergeCell ref="A66:A72"/>
    <mergeCell ref="B66:C66"/>
    <mergeCell ref="B67:C67"/>
    <mergeCell ref="B68:C68"/>
    <mergeCell ref="B69:C69"/>
    <mergeCell ref="B70:C70"/>
    <mergeCell ref="B71:C71"/>
    <mergeCell ref="E71:E72"/>
    <mergeCell ref="F71:F72"/>
    <mergeCell ref="B72:C72"/>
    <mergeCell ref="A75:A85"/>
    <mergeCell ref="B75:C75"/>
    <mergeCell ref="B76:B77"/>
    <mergeCell ref="D76:D77"/>
    <mergeCell ref="E76:E77"/>
    <mergeCell ref="F76:F77"/>
    <mergeCell ref="G76:G77"/>
    <mergeCell ref="B78:C78"/>
    <mergeCell ref="B79:C79"/>
    <mergeCell ref="B80:C80"/>
    <mergeCell ref="D80:D82"/>
    <mergeCell ref="E80:E82"/>
    <mergeCell ref="F80:F82"/>
    <mergeCell ref="B81:C81"/>
    <mergeCell ref="B82:C82"/>
    <mergeCell ref="B83:C83"/>
    <mergeCell ref="B84:C84"/>
    <mergeCell ref="B85:C85"/>
    <mergeCell ref="A86:C86"/>
    <mergeCell ref="A87:A88"/>
    <mergeCell ref="B87:C87"/>
    <mergeCell ref="B88:C88"/>
    <mergeCell ref="A90:C90"/>
    <mergeCell ref="A91:A106"/>
    <mergeCell ref="B91:C91"/>
    <mergeCell ref="B92:C92"/>
    <mergeCell ref="D92:D93"/>
    <mergeCell ref="E92:E93"/>
    <mergeCell ref="F92:F93"/>
    <mergeCell ref="G92:G93"/>
    <mergeCell ref="H92:H93"/>
    <mergeCell ref="B93:C93"/>
    <mergeCell ref="B94:C94"/>
    <mergeCell ref="B95:C95"/>
    <mergeCell ref="D95:D97"/>
    <mergeCell ref="E95:E97"/>
    <mergeCell ref="F95:F97"/>
    <mergeCell ref="G95:G97"/>
    <mergeCell ref="H95:H97"/>
    <mergeCell ref="B96:C96"/>
    <mergeCell ref="B97:C97"/>
    <mergeCell ref="B98:C98"/>
    <mergeCell ref="B99:C99"/>
    <mergeCell ref="D99:D100"/>
    <mergeCell ref="E99:E100"/>
    <mergeCell ref="F99:F100"/>
    <mergeCell ref="G99:G100"/>
    <mergeCell ref="H99:H100"/>
    <mergeCell ref="B100:C100"/>
    <mergeCell ref="B101:C101"/>
    <mergeCell ref="B102:C102"/>
    <mergeCell ref="B103:C103"/>
    <mergeCell ref="B104:C104"/>
    <mergeCell ref="B105:C105"/>
    <mergeCell ref="D105:D106"/>
    <mergeCell ref="E105:E106"/>
    <mergeCell ref="F105:F106"/>
    <mergeCell ref="G105:G106"/>
    <mergeCell ref="H105:H106"/>
    <mergeCell ref="B106:C106"/>
    <mergeCell ref="A107:C107"/>
    <mergeCell ref="A108:A109"/>
    <mergeCell ref="B108:C108"/>
    <mergeCell ref="B109:C109"/>
    <mergeCell ref="A112:C112"/>
    <mergeCell ref="A113:C113"/>
    <mergeCell ref="A114:A117"/>
    <mergeCell ref="B114:C114"/>
    <mergeCell ref="B115:C115"/>
    <mergeCell ref="B116:C116"/>
    <mergeCell ref="B117:C117"/>
    <mergeCell ref="A118:A135"/>
    <mergeCell ref="B118:C118"/>
    <mergeCell ref="D118:D129"/>
    <mergeCell ref="E118:E129"/>
    <mergeCell ref="F118:F129"/>
    <mergeCell ref="G118:G129"/>
    <mergeCell ref="H118:H129"/>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A136:C136"/>
    <mergeCell ref="A139:A178"/>
    <mergeCell ref="B139:C139"/>
    <mergeCell ref="B140:C140"/>
    <mergeCell ref="D140:D142"/>
    <mergeCell ref="E140:E142"/>
    <mergeCell ref="F140:F142"/>
    <mergeCell ref="B141:C141"/>
    <mergeCell ref="B142:C142"/>
    <mergeCell ref="B143:C143"/>
    <mergeCell ref="B144:C144"/>
    <mergeCell ref="D144:D146"/>
    <mergeCell ref="E144:E146"/>
    <mergeCell ref="F144:F146"/>
    <mergeCell ref="B145:C145"/>
    <mergeCell ref="B146:C146"/>
    <mergeCell ref="B147:C147"/>
    <mergeCell ref="B148:C148"/>
    <mergeCell ref="D148:D150"/>
    <mergeCell ref="E148:E150"/>
    <mergeCell ref="F148:F150"/>
    <mergeCell ref="B149:C149"/>
    <mergeCell ref="B150:C150"/>
    <mergeCell ref="B151:C151"/>
    <mergeCell ref="B152:C152"/>
    <mergeCell ref="D152:D154"/>
    <mergeCell ref="E152:E154"/>
    <mergeCell ref="F152:F154"/>
    <mergeCell ref="B153:C153"/>
    <mergeCell ref="B154:C154"/>
    <mergeCell ref="B155:C155"/>
    <mergeCell ref="B156:C156"/>
    <mergeCell ref="D156:D158"/>
    <mergeCell ref="E156:E158"/>
    <mergeCell ref="F156:F158"/>
    <mergeCell ref="B157:C157"/>
    <mergeCell ref="B158:C158"/>
    <mergeCell ref="B159:C159"/>
    <mergeCell ref="B160:C160"/>
    <mergeCell ref="D160:D162"/>
    <mergeCell ref="E160:E162"/>
    <mergeCell ref="F160:F162"/>
    <mergeCell ref="B161:C161"/>
    <mergeCell ref="B162:C162"/>
    <mergeCell ref="B163:C163"/>
    <mergeCell ref="B164:C164"/>
    <mergeCell ref="D164:D166"/>
    <mergeCell ref="E164:E166"/>
    <mergeCell ref="F164:F166"/>
    <mergeCell ref="B165:C165"/>
    <mergeCell ref="B166:C166"/>
    <mergeCell ref="B167:C167"/>
    <mergeCell ref="B168:C168"/>
    <mergeCell ref="D168:D170"/>
    <mergeCell ref="E168:E170"/>
    <mergeCell ref="F168:F170"/>
    <mergeCell ref="B169:C169"/>
    <mergeCell ref="B170:C170"/>
    <mergeCell ref="B171:C171"/>
    <mergeCell ref="B172:C172"/>
    <mergeCell ref="D172:D174"/>
    <mergeCell ref="E172:E174"/>
    <mergeCell ref="F172:F174"/>
    <mergeCell ref="B173:C173"/>
    <mergeCell ref="B174:C174"/>
    <mergeCell ref="B175:C175"/>
    <mergeCell ref="B176:C176"/>
    <mergeCell ref="D176:D178"/>
    <mergeCell ref="E176:E178"/>
    <mergeCell ref="F176:F178"/>
    <mergeCell ref="B177:C177"/>
    <mergeCell ref="B178:C178"/>
    <mergeCell ref="A181:A184"/>
    <mergeCell ref="B181:C181"/>
    <mergeCell ref="B182:C182"/>
    <mergeCell ref="B183:C183"/>
    <mergeCell ref="B184:C184"/>
    <mergeCell ref="A185:C185"/>
    <mergeCell ref="A186:A193"/>
    <mergeCell ref="B186:C186"/>
    <mergeCell ref="D186:D189"/>
    <mergeCell ref="E186:E189"/>
    <mergeCell ref="F186:F189"/>
    <mergeCell ref="G186:G189"/>
    <mergeCell ref="H186:H189"/>
    <mergeCell ref="B187:C187"/>
    <mergeCell ref="B188:C188"/>
    <mergeCell ref="B189:C189"/>
    <mergeCell ref="B190:C190"/>
    <mergeCell ref="D190:D191"/>
    <mergeCell ref="E190:E191"/>
    <mergeCell ref="F190:F191"/>
    <mergeCell ref="G190:G191"/>
    <mergeCell ref="H190:H191"/>
    <mergeCell ref="B191:C191"/>
    <mergeCell ref="B192:C192"/>
    <mergeCell ref="B193:C193"/>
    <mergeCell ref="A194:C194"/>
    <mergeCell ref="A195:A201"/>
    <mergeCell ref="B195:C195"/>
    <mergeCell ref="B196:B197"/>
    <mergeCell ref="D196:D197"/>
    <mergeCell ref="E196:E197"/>
    <mergeCell ref="F196:F197"/>
    <mergeCell ref="G196:G197"/>
    <mergeCell ref="H196:H197"/>
    <mergeCell ref="B198:C198"/>
    <mergeCell ref="B199:B200"/>
    <mergeCell ref="D199:D200"/>
    <mergeCell ref="E199:E200"/>
    <mergeCell ref="F199:F200"/>
    <mergeCell ref="H199:H200"/>
    <mergeCell ref="B201:C201"/>
    <mergeCell ref="A202:C202"/>
    <mergeCell ref="A203:A208"/>
    <mergeCell ref="B203:C203"/>
    <mergeCell ref="D203:D204"/>
    <mergeCell ref="E203:E204"/>
    <mergeCell ref="F203:F204"/>
    <mergeCell ref="B204:C204"/>
    <mergeCell ref="B205:C205"/>
    <mergeCell ref="B206:C206"/>
    <mergeCell ref="B207:C207"/>
    <mergeCell ref="B208:C208"/>
    <mergeCell ref="A209:C209"/>
    <mergeCell ref="A212:C212"/>
    <mergeCell ref="A213:C213"/>
    <mergeCell ref="A214:C214"/>
    <mergeCell ref="A215:A224"/>
    <mergeCell ref="B215:C215"/>
    <mergeCell ref="D215:D222"/>
    <mergeCell ref="E215:E222"/>
    <mergeCell ref="F215:F222"/>
    <mergeCell ref="G215:G216"/>
    <mergeCell ref="H215:H216"/>
    <mergeCell ref="B216:C216"/>
    <mergeCell ref="B217:C217"/>
    <mergeCell ref="B218:C218"/>
    <mergeCell ref="G218:G219"/>
    <mergeCell ref="H218:H219"/>
    <mergeCell ref="B219:C219"/>
    <mergeCell ref="B220:C220"/>
    <mergeCell ref="B221:C221"/>
    <mergeCell ref="B222:C222"/>
    <mergeCell ref="B223:C223"/>
    <mergeCell ref="B224:C224"/>
    <mergeCell ref="A225:C225"/>
    <mergeCell ref="B226:C226"/>
    <mergeCell ref="A228:C228"/>
    <mergeCell ref="A229:C229"/>
    <mergeCell ref="A230:C230"/>
    <mergeCell ref="A231:A236"/>
    <mergeCell ref="B231:C231"/>
    <mergeCell ref="B232:C232"/>
    <mergeCell ref="D232:D235"/>
    <mergeCell ref="G232:G235"/>
    <mergeCell ref="H232:H235"/>
    <mergeCell ref="B233:C233"/>
    <mergeCell ref="B234:C234"/>
    <mergeCell ref="B235:C235"/>
    <mergeCell ref="B236:C236"/>
    <mergeCell ref="A237:C237"/>
    <mergeCell ref="A238:A239"/>
    <mergeCell ref="B238:C238"/>
    <mergeCell ref="D238:D239"/>
    <mergeCell ref="E238:E239"/>
    <mergeCell ref="F238:F239"/>
    <mergeCell ref="B239:C239"/>
    <mergeCell ref="A242:C242"/>
    <mergeCell ref="A243:C243"/>
    <mergeCell ref="A244:C244"/>
    <mergeCell ref="A245:A246"/>
    <mergeCell ref="B245:C245"/>
    <mergeCell ref="D245:D246"/>
    <mergeCell ref="E245:E246"/>
    <mergeCell ref="F245:F246"/>
    <mergeCell ref="B246:C246"/>
    <mergeCell ref="A247:C247"/>
    <mergeCell ref="A248:A255"/>
    <mergeCell ref="B248:C248"/>
    <mergeCell ref="B249:B251"/>
    <mergeCell ref="D249:D251"/>
    <mergeCell ref="E249:E251"/>
    <mergeCell ref="F249:F251"/>
    <mergeCell ref="B252:C252"/>
    <mergeCell ref="B253:C253"/>
    <mergeCell ref="B254:C254"/>
    <mergeCell ref="D254:D255"/>
    <mergeCell ref="E254:E255"/>
    <mergeCell ref="F254:F255"/>
    <mergeCell ref="B255:C255"/>
    <mergeCell ref="A256:C256"/>
    <mergeCell ref="A257:A270"/>
    <mergeCell ref="B257:C257"/>
    <mergeCell ref="D257:D260"/>
    <mergeCell ref="E257:E260"/>
    <mergeCell ref="F257:F260"/>
    <mergeCell ref="B258:C259"/>
    <mergeCell ref="B260:C260"/>
    <mergeCell ref="B261:C261"/>
    <mergeCell ref="B262:C262"/>
    <mergeCell ref="D262:D264"/>
    <mergeCell ref="E262:E264"/>
    <mergeCell ref="F262:F264"/>
    <mergeCell ref="B263:C263"/>
    <mergeCell ref="B264:C264"/>
    <mergeCell ref="B265:C266"/>
    <mergeCell ref="D265:D266"/>
    <mergeCell ref="E265:E266"/>
    <mergeCell ref="F265:F266"/>
    <mergeCell ref="B267:C268"/>
    <mergeCell ref="D267:D268"/>
    <mergeCell ref="E267:E268"/>
    <mergeCell ref="F267:F268"/>
    <mergeCell ref="B269:C269"/>
    <mergeCell ref="B270:C270"/>
    <mergeCell ref="A273:C273"/>
    <mergeCell ref="B274:C274"/>
    <mergeCell ref="A275:C275"/>
    <mergeCell ref="A276:C276"/>
    <mergeCell ref="A277:C277"/>
    <mergeCell ref="B278:C278"/>
    <mergeCell ref="A279:C279"/>
    <mergeCell ref="A280:C280"/>
    <mergeCell ref="A281:C281"/>
    <mergeCell ref="B282:C282"/>
    <mergeCell ref="A283:C283"/>
    <mergeCell ref="A284:C284"/>
    <mergeCell ref="A285:C285"/>
    <mergeCell ref="A286:C286"/>
  </mergeCells>
  <printOptions/>
  <pageMargins left="0.19652777777777777" right="0.19652777777777777" top="0.39375" bottom="0"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
  <cp:lastPrinted>2012-11-05T08:14:47Z</cp:lastPrinted>
  <dcterms:created xsi:type="dcterms:W3CDTF">2007-08-05T11:42:44Z</dcterms:created>
  <dcterms:modified xsi:type="dcterms:W3CDTF">2012-11-19T10:32:16Z</dcterms:modified>
  <cp:category/>
  <cp:version/>
  <cp:contentType/>
  <cp:contentStatus/>
  <cp:revision>1</cp:revision>
</cp:coreProperties>
</file>