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0170" tabRatio="619" activeTab="0"/>
  </bookViews>
  <sheets>
    <sheet name="Прил 3 (дох) " sheetId="1" r:id="rId1"/>
    <sheet name="Прил 5 (расх)  " sheetId="2" r:id="rId2"/>
  </sheets>
  <definedNames>
    <definedName name="_xlnm.Print_Titles" localSheetId="0">'Прил 3 (дох) '!$8:$10</definedName>
    <definedName name="_xlnm.Print_Titles" localSheetId="1">'Прил 5 (расх)  '!$10:$12</definedName>
  </definedNames>
  <calcPr fullCalcOnLoad="1"/>
</workbook>
</file>

<file path=xl/sharedStrings.xml><?xml version="1.0" encoding="utf-8"?>
<sst xmlns="http://schemas.openxmlformats.org/spreadsheetml/2006/main" count="1526" uniqueCount="678">
  <si>
    <t>Субсидия общеобразовательным учреждениям  на выполнение муниципального задания (всего)</t>
  </si>
  <si>
    <t xml:space="preserve">Ежемесячное денежное вознаграждение за классное руководство  </t>
  </si>
  <si>
    <t>Субсидия общеобразовательным учреждениям на иные цели (всего)</t>
  </si>
  <si>
    <t>На возмещение затрат по питанию учащихся (ЦС 421 99 00 и 670 00 00)</t>
  </si>
  <si>
    <t>Муниципальная целевая программа "Развитие сети муниципальных бюджетных общеобразовательных учреждений и муниципальных бюджетных образовательных учреждений дополнительного образования детей города Мценска на 2013-2017 годы"</t>
  </si>
  <si>
    <r>
      <t xml:space="preserve">795 00 </t>
    </r>
    <r>
      <rPr>
        <b/>
        <sz val="8"/>
        <rFont val="Times New Roman"/>
        <family val="1"/>
      </rPr>
      <t>06</t>
    </r>
  </si>
  <si>
    <t>Субсидия учреждениям дополнительного образования детей на выполнение муниципального задания (всего)</t>
  </si>
  <si>
    <t>Субсидия учреждениям дополнительного образования детей на иные цели (всего)</t>
  </si>
  <si>
    <t>Всего по учреждениям дополнительного образования детей</t>
  </si>
  <si>
    <r>
      <t xml:space="preserve">795 00 </t>
    </r>
    <r>
      <rPr>
        <b/>
        <sz val="8"/>
        <rFont val="Times New Roman"/>
        <family val="1"/>
      </rPr>
      <t>07</t>
    </r>
  </si>
  <si>
    <t>МБОУ "Центр психолого-медико-социального сопровождения"  (всего)</t>
  </si>
  <si>
    <t>на выполнение муниципального задания</t>
  </si>
  <si>
    <t>435 9 00</t>
  </si>
  <si>
    <t>на иные цели (методлитература)</t>
  </si>
  <si>
    <t>Субсидия учреждениям культуры на выполнение муниципального задания (всего)</t>
  </si>
  <si>
    <t>Субсидия учреждениям культуры на иные цели (всего)</t>
  </si>
  <si>
    <r>
      <t>795 00</t>
    </r>
    <r>
      <rPr>
        <b/>
        <sz val="8"/>
        <rFont val="Times New Roman"/>
        <family val="1"/>
      </rPr>
      <t xml:space="preserve"> 09</t>
    </r>
  </si>
  <si>
    <r>
      <t xml:space="preserve">795 00 </t>
    </r>
    <r>
      <rPr>
        <b/>
        <sz val="8"/>
        <rFont val="Times New Roman"/>
        <family val="1"/>
      </rPr>
      <t>10</t>
    </r>
  </si>
  <si>
    <r>
      <t xml:space="preserve">795 00 </t>
    </r>
    <r>
      <rPr>
        <b/>
        <sz val="8"/>
        <rFont val="Times New Roman"/>
        <family val="1"/>
      </rPr>
      <t>11</t>
    </r>
  </si>
  <si>
    <t xml:space="preserve"> - доходы от продажи квартир, находящихся в собственности городских округов</t>
  </si>
  <si>
    <t>Административные платежи и сборы</t>
  </si>
  <si>
    <t>Штрафы, санкции, возмещение ущерба</t>
  </si>
  <si>
    <t xml:space="preserve"> -денежные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</si>
  <si>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 xml:space="preserve">Денежные взыскания (штрафы) за нарушение зак-ва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</si>
  <si>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Денежные взыскания (штрафы) за административные правонарушения в области гос. регулирования произв-ва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</si>
  <si>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 в возмещение ущерба имуществу</t>
  </si>
  <si>
    <t>315 02 00</t>
  </si>
  <si>
    <t xml:space="preserve"> -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</si>
  <si>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</si>
  <si>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</si>
  <si>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r>
      <t>Итого: не</t>
    </r>
    <r>
      <rPr>
        <b/>
        <i/>
        <sz val="10"/>
        <rFont val="Times New Roman"/>
        <family val="1"/>
      </rPr>
      <t>налоговые</t>
    </r>
    <r>
      <rPr>
        <b/>
        <sz val="10"/>
        <rFont val="Times New Roman"/>
        <family val="1"/>
      </rPr>
      <t xml:space="preserve"> доходы </t>
    </r>
  </si>
  <si>
    <t xml:space="preserve">000 2 00 00000 00 0000 000 </t>
  </si>
  <si>
    <t xml:space="preserve">ВСЕГО ДОХОДОВ </t>
  </si>
  <si>
    <t>Из общей суммы доходов:</t>
  </si>
  <si>
    <t xml:space="preserve">                    Удельный вес (в общем объёме доходов)</t>
  </si>
  <si>
    <r>
      <t>Профицит бюджета (</t>
    </r>
    <r>
      <rPr>
        <b/>
        <sz val="7"/>
        <rFont val="Arial Cyr"/>
        <family val="2"/>
      </rPr>
      <t>со знаком "плюс"</t>
    </r>
    <r>
      <rPr>
        <sz val="8"/>
        <rFont val="Arial Cyr"/>
        <family val="2"/>
      </rPr>
      <t xml:space="preserve">)                                   или                                                                                             </t>
    </r>
    <r>
      <rPr>
        <b/>
        <sz val="8"/>
        <rFont val="Arial Cyr"/>
        <family val="2"/>
      </rPr>
      <t>Дефицит  бюджета (</t>
    </r>
    <r>
      <rPr>
        <b/>
        <sz val="7"/>
        <rFont val="Arial Cyr"/>
        <family val="2"/>
      </rPr>
      <t>со знаком "минус"</t>
    </r>
    <r>
      <rPr>
        <b/>
        <sz val="8"/>
        <rFont val="Arial Cyr"/>
        <family val="2"/>
      </rPr>
      <t>)</t>
    </r>
  </si>
  <si>
    <t>Уменьшение остатков средств бюджетов</t>
  </si>
  <si>
    <t>Уменьшение прочих остатков денежных средств местных бюджетов</t>
  </si>
  <si>
    <t xml:space="preserve"> - на начало отчётного  периода</t>
  </si>
  <si>
    <t xml:space="preserve"> - на конец  отчётного периода</t>
  </si>
  <si>
    <t>(тыс.руб)</t>
  </si>
  <si>
    <t>Городская целевая программа "Комплексное развитие систем коммунальной инфраструктуры города Мценска на 2012-2025 годы"</t>
  </si>
  <si>
    <t xml:space="preserve">        - капитальный ремонт жилого дома № 30 по ул.Мира</t>
  </si>
  <si>
    <t xml:space="preserve">Областная целевая программа "Развитие сети дошкольных образовательных учреждений в Орловской области на 2011-2015 годы" </t>
  </si>
  <si>
    <t>МБОУ ДОД "Мценская детская школа искусств"</t>
  </si>
  <si>
    <t xml:space="preserve">Муниципальные пенсии и доплаты </t>
  </si>
  <si>
    <t>МБОУДОД "Мценская детская художественная школа"</t>
  </si>
  <si>
    <t>МБУ "Централизованная библиотечная система"</t>
  </si>
  <si>
    <t xml:space="preserve">000 01 05 00 00 00 0000 600 </t>
  </si>
  <si>
    <t xml:space="preserve">000 01 05 02 00 00 0000 610 </t>
  </si>
  <si>
    <t>Уменьшение прочих остатков средств бюджетов</t>
  </si>
  <si>
    <t xml:space="preserve">892 01 05 02 01 04 0000 610 </t>
  </si>
  <si>
    <t>в т.ч. - по предложениям избирателей</t>
  </si>
  <si>
    <t xml:space="preserve"> - На выполнение обязательств городского округа</t>
  </si>
  <si>
    <t xml:space="preserve"> - На выполнение областных и федеральных полномочий</t>
  </si>
  <si>
    <t>Справочно:</t>
  </si>
  <si>
    <t>20% - по нормативам  ч.1 п.2 ст  61.2 Бюджетного кодекса РФ</t>
  </si>
  <si>
    <r>
      <t xml:space="preserve">15% - дополнительный норматив 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п.2 статьи 58 Бюджетного кодекса РФ</t>
    </r>
    <r>
      <rPr>
        <b/>
        <sz val="7"/>
        <rFont val="Times New Roman"/>
        <family val="1"/>
      </rPr>
      <t>)</t>
    </r>
  </si>
  <si>
    <t xml:space="preserve"> к решению Мценского городского Совета народных депутатов</t>
  </si>
  <si>
    <t xml:space="preserve">  от "_____" декабря  2012 года № ________ - МПА</t>
  </si>
  <si>
    <t>"О бюджете города Мценска на 2013 год и на плановый период 2014 и 2015 годов"</t>
  </si>
  <si>
    <t xml:space="preserve">Прогнозируемое поступление доходов в бюджет города Мценска </t>
  </si>
  <si>
    <t xml:space="preserve">Единовременное пособие и компенсация предметов вещевого обеспечения выпускникам муниципальных учреждений, из числа детей-сирот и детей оставшихся без попечения родителей </t>
  </si>
  <si>
    <t>11</t>
  </si>
  <si>
    <r>
      <t xml:space="preserve">Резервные фонды местных администраций </t>
    </r>
  </si>
  <si>
    <t>Другие вопросы в области национальной экономики</t>
  </si>
  <si>
    <t>"Обеспечение мероприятий по капитальному ремонту многоквартирных домов и переселение граждан из аварийного жилищного фонда" -всего</t>
  </si>
  <si>
    <t xml:space="preserve">-Вознаграждение приёмному родителю </t>
  </si>
  <si>
    <t xml:space="preserve">000 01 03 00 00 00 0000 000 </t>
  </si>
  <si>
    <t>Бюджетные кредиты от других бюджетов бюджетной системы  Российской Федерации</t>
  </si>
  <si>
    <t>Получение бюджетных кредитов от других бюджетов бюджетной системы</t>
  </si>
  <si>
    <t>Погашение бюджетных кредитов, полученных от других бюджетов бюджетной системы</t>
  </si>
  <si>
    <t xml:space="preserve">892 01 03 00 00 04 0000 710 </t>
  </si>
  <si>
    <r>
      <t xml:space="preserve">000 </t>
    </r>
    <r>
      <rPr>
        <b/>
        <sz val="8"/>
        <rFont val="Times New Roman"/>
        <family val="1"/>
      </rPr>
      <t>1 01 02000</t>
    </r>
    <r>
      <rPr>
        <sz val="8"/>
        <rFont val="Times New Roman"/>
        <family val="1"/>
      </rPr>
      <t xml:space="preserve"> 01 0000 110</t>
    </r>
  </si>
  <si>
    <r>
      <t xml:space="preserve">182 </t>
    </r>
    <r>
      <rPr>
        <b/>
        <sz val="8"/>
        <rFont val="Times New Roman"/>
        <family val="1"/>
      </rPr>
      <t>1 01 02030</t>
    </r>
    <r>
      <rPr>
        <sz val="8"/>
        <rFont val="Times New Roman"/>
        <family val="1"/>
      </rPr>
      <t xml:space="preserve"> 01 0000 110         </t>
    </r>
  </si>
  <si>
    <r>
      <t xml:space="preserve">182 </t>
    </r>
    <r>
      <rPr>
        <b/>
        <sz val="8"/>
        <rFont val="Times New Roman"/>
        <family val="1"/>
      </rPr>
      <t>1 05 01000</t>
    </r>
    <r>
      <rPr>
        <sz val="8"/>
        <rFont val="Times New Roman"/>
        <family val="1"/>
      </rPr>
      <t xml:space="preserve"> 00 0000 110</t>
    </r>
  </si>
  <si>
    <r>
      <t xml:space="preserve">182 </t>
    </r>
    <r>
      <rPr>
        <b/>
        <sz val="8"/>
        <rFont val="Times New Roman"/>
        <family val="1"/>
      </rPr>
      <t>1 05 01040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</si>
  <si>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1 05 01041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</si>
  <si>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1 05 01042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</si>
  <si>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1 05 02000</t>
    </r>
    <r>
      <rPr>
        <sz val="8"/>
        <rFont val="Times New Roman"/>
        <family val="1"/>
      </rPr>
      <t xml:space="preserve"> 02 0000 110</t>
    </r>
  </si>
  <si>
    <r>
      <t>182</t>
    </r>
    <r>
      <rPr>
        <b/>
        <sz val="8"/>
        <rFont val="Times New Roman"/>
        <family val="1"/>
      </rPr>
      <t xml:space="preserve"> 1 05 02010</t>
    </r>
    <r>
      <rPr>
        <sz val="8"/>
        <rFont val="Times New Roman"/>
        <family val="1"/>
      </rPr>
      <t xml:space="preserve"> 02 0000 110</t>
    </r>
  </si>
  <si>
    <r>
      <t>182</t>
    </r>
    <r>
      <rPr>
        <b/>
        <sz val="8"/>
        <rFont val="Times New Roman"/>
        <family val="1"/>
      </rPr>
      <t xml:space="preserve"> 1 05 02020</t>
    </r>
    <r>
      <rPr>
        <sz val="8"/>
        <rFont val="Times New Roman"/>
        <family val="1"/>
      </rPr>
      <t xml:space="preserve"> 02 0000 110</t>
    </r>
  </si>
  <si>
    <r>
      <t xml:space="preserve">182 </t>
    </r>
    <r>
      <rPr>
        <b/>
        <sz val="8"/>
        <rFont val="Times New Roman"/>
        <family val="1"/>
      </rPr>
      <t>1 05 03000</t>
    </r>
    <r>
      <rPr>
        <sz val="8"/>
        <rFont val="Times New Roman"/>
        <family val="1"/>
      </rPr>
      <t xml:space="preserve"> 01 0000 110</t>
    </r>
  </si>
  <si>
    <r>
      <t xml:space="preserve">182 </t>
    </r>
    <r>
      <rPr>
        <b/>
        <sz val="8"/>
        <rFont val="Times New Roman"/>
        <family val="1"/>
      </rPr>
      <t>1 05 03010</t>
    </r>
    <r>
      <rPr>
        <sz val="8"/>
        <rFont val="Times New Roman"/>
        <family val="1"/>
      </rPr>
      <t xml:space="preserve"> 01 0000 110</t>
    </r>
  </si>
  <si>
    <r>
      <t xml:space="preserve">182 </t>
    </r>
    <r>
      <rPr>
        <b/>
        <sz val="8"/>
        <rFont val="Times New Roman"/>
        <family val="1"/>
      </rPr>
      <t>1 05 03020</t>
    </r>
    <r>
      <rPr>
        <sz val="8"/>
        <rFont val="Times New Roman"/>
        <family val="1"/>
      </rPr>
      <t xml:space="preserve"> 01 0000 110</t>
    </r>
  </si>
  <si>
    <r>
      <t xml:space="preserve">000 </t>
    </r>
    <r>
      <rPr>
        <b/>
        <sz val="8"/>
        <rFont val="Times New Roman"/>
        <family val="1"/>
      </rPr>
      <t>1 06 01000</t>
    </r>
    <r>
      <rPr>
        <sz val="8"/>
        <rFont val="Times New Roman"/>
        <family val="1"/>
      </rPr>
      <t xml:space="preserve"> 00 0000 110 </t>
    </r>
  </si>
  <si>
    <r>
      <t xml:space="preserve">182 </t>
    </r>
    <r>
      <rPr>
        <b/>
        <sz val="8"/>
        <rFont val="Times New Roman"/>
        <family val="1"/>
      </rPr>
      <t>1 06 01020</t>
    </r>
    <r>
      <rPr>
        <sz val="8"/>
        <rFont val="Times New Roman"/>
        <family val="1"/>
      </rPr>
      <t xml:space="preserve"> 04 0000 110 </t>
    </r>
  </si>
  <si>
    <r>
      <t xml:space="preserve">000 </t>
    </r>
    <r>
      <rPr>
        <b/>
        <sz val="8"/>
        <rFont val="Times New Roman"/>
        <family val="1"/>
      </rPr>
      <t>1 06 06000</t>
    </r>
    <r>
      <rPr>
        <sz val="8"/>
        <rFont val="Times New Roman"/>
        <family val="1"/>
      </rPr>
      <t xml:space="preserve"> 00 0000110</t>
    </r>
  </si>
  <si>
    <r>
      <t xml:space="preserve">000 </t>
    </r>
    <r>
      <rPr>
        <b/>
        <sz val="8"/>
        <rFont val="Times New Roman"/>
        <family val="1"/>
      </rPr>
      <t>1 06 06010</t>
    </r>
    <r>
      <rPr>
        <sz val="8"/>
        <rFont val="Times New Roman"/>
        <family val="1"/>
      </rPr>
      <t xml:space="preserve"> 00 0000110 </t>
    </r>
  </si>
  <si>
    <r>
      <t xml:space="preserve">182 </t>
    </r>
    <r>
      <rPr>
        <b/>
        <sz val="8"/>
        <rFont val="Times New Roman"/>
        <family val="1"/>
      </rPr>
      <t>1 06 06012</t>
    </r>
    <r>
      <rPr>
        <sz val="8"/>
        <rFont val="Times New Roman"/>
        <family val="1"/>
      </rPr>
      <t xml:space="preserve"> 04 0000110  </t>
    </r>
  </si>
  <si>
    <r>
      <t xml:space="preserve">000 </t>
    </r>
    <r>
      <rPr>
        <b/>
        <sz val="8"/>
        <rFont val="Times New Roman"/>
        <family val="1"/>
      </rPr>
      <t>1 06 06020</t>
    </r>
    <r>
      <rPr>
        <sz val="8"/>
        <rFont val="Times New Roman"/>
        <family val="1"/>
      </rPr>
      <t xml:space="preserve"> 00 0000110 </t>
    </r>
  </si>
  <si>
    <r>
      <t xml:space="preserve">182 </t>
    </r>
    <r>
      <rPr>
        <b/>
        <sz val="8"/>
        <rFont val="Times New Roman"/>
        <family val="1"/>
      </rPr>
      <t>1 06 06022</t>
    </r>
    <r>
      <rPr>
        <sz val="8"/>
        <rFont val="Times New Roman"/>
        <family val="1"/>
      </rPr>
      <t xml:space="preserve"> 04 0000110  </t>
    </r>
  </si>
  <si>
    <r>
      <t xml:space="preserve">000 </t>
    </r>
    <r>
      <rPr>
        <b/>
        <sz val="8"/>
        <rFont val="Times New Roman"/>
        <family val="1"/>
      </rPr>
      <t>1 08 03000</t>
    </r>
    <r>
      <rPr>
        <sz val="8"/>
        <rFont val="Times New Roman"/>
        <family val="1"/>
      </rPr>
      <t xml:space="preserve"> 01 0000 110 </t>
    </r>
  </si>
  <si>
    <r>
      <t xml:space="preserve">182 </t>
    </r>
    <r>
      <rPr>
        <b/>
        <sz val="8"/>
        <rFont val="Times New Roman"/>
        <family val="1"/>
      </rPr>
      <t>1 08 03010 01</t>
    </r>
    <r>
      <rPr>
        <sz val="8"/>
        <rFont val="Times New Roman"/>
        <family val="1"/>
      </rPr>
      <t xml:space="preserve"> 0000 110 </t>
    </r>
  </si>
  <si>
    <r>
      <t xml:space="preserve">000 </t>
    </r>
    <r>
      <rPr>
        <b/>
        <sz val="8"/>
        <rFont val="Times New Roman"/>
        <family val="1"/>
      </rPr>
      <t>1 08 07000</t>
    </r>
    <r>
      <rPr>
        <sz val="8"/>
        <rFont val="Times New Roman"/>
        <family val="1"/>
      </rPr>
      <t xml:space="preserve"> 01 0000 110 </t>
    </r>
  </si>
  <si>
    <r>
      <t xml:space="preserve">000 </t>
    </r>
    <r>
      <rPr>
        <b/>
        <sz val="8"/>
        <rFont val="Times New Roman"/>
        <family val="1"/>
      </rPr>
      <t>1 08 07140</t>
    </r>
    <r>
      <rPr>
        <sz val="8"/>
        <rFont val="Times New Roman"/>
        <family val="1"/>
      </rPr>
      <t xml:space="preserve"> 01 0000110 </t>
    </r>
  </si>
  <si>
    <r>
      <t xml:space="preserve">012 </t>
    </r>
    <r>
      <rPr>
        <b/>
        <sz val="8"/>
        <rFont val="Times New Roman"/>
        <family val="1"/>
      </rPr>
      <t>1 08 07142</t>
    </r>
    <r>
      <rPr>
        <sz val="8"/>
        <rFont val="Times New Roman"/>
        <family val="1"/>
      </rPr>
      <t xml:space="preserve"> 01 0000110 </t>
    </r>
  </si>
  <si>
    <t xml:space="preserve">892 01 03 00 00 04 0000 810 </t>
  </si>
  <si>
    <t>Платежи от государственных и муниципальных унитарных предприятий</t>
  </si>
  <si>
    <t>552 47 01</t>
  </si>
  <si>
    <t>003</t>
  </si>
  <si>
    <t>- прочие поступления от денежных взысканий (штрафов) и иных сумм в возмещение ущерба, зачисляемые в бюджеты городских округов</t>
  </si>
  <si>
    <t>521</t>
  </si>
  <si>
    <t>по разделам, подразделам, целевым статьям и видам расходов</t>
  </si>
  <si>
    <t xml:space="preserve"> -денежные взыскания (штрафы) за нарушение зак-ва в области охраны окруж. среды</t>
  </si>
  <si>
    <t xml:space="preserve"> -денежные взыскания (штрафы) за нарушение земельного законодательства</t>
  </si>
  <si>
    <t xml:space="preserve">000 01 06 00 00 00 0000 000 </t>
  </si>
  <si>
    <t>Иные источники внутреннего финансирования дефицита бюджета</t>
  </si>
  <si>
    <t>Средства от продажи акций и иных форм участия в капитале, находящихся в собственности городских округов</t>
  </si>
  <si>
    <t>земельный налог, взимаемый по ставкам, установленным в соответствии с подп.1 п.1 с.394 НК РФ</t>
  </si>
  <si>
    <t xml:space="preserve"> - на наказы избирателей</t>
  </si>
  <si>
    <t xml:space="preserve">На бюджетные инвестиции в объекты капитального строительства собственности муниципальных образований </t>
  </si>
  <si>
    <t xml:space="preserve">                 - на учебные расходы</t>
  </si>
  <si>
    <t>На выплату единовременного пособия и компенсации предметов вещевого обеспечения выпускникам муниципальных учреждений, из числа детей-сирот и детей оставшихся без попечения родителей</t>
  </si>
  <si>
    <r>
      <t xml:space="preserve">На единовременное пособие на усыновлённого (удочерённого) ребёнка   </t>
    </r>
    <r>
      <rPr>
        <sz val="7"/>
        <rFont val="Arial Cyr"/>
        <family val="0"/>
      </rPr>
      <t>(Закон Орловской обл  от 12.11.2008г № 832-ОЗ)</t>
    </r>
  </si>
  <si>
    <r>
      <t xml:space="preserve">Прочие межбюджетные трансферты, передаваемые бюджетам городских округов </t>
    </r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</si>
  <si>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</si>
  <si>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Единый сельскохозяйственный налог</t>
  </si>
  <si>
    <t xml:space="preserve"> - на энергетическое обследование</t>
  </si>
  <si>
    <t xml:space="preserve"> - на поэтапное введение отраслевой системы оплаты труда работников муниципальных учреждений культуры</t>
  </si>
  <si>
    <t xml:space="preserve"> - из резервного фонда Правительства Орловской области                                                               (ремонт кровли дома №44а по ул.Советской)</t>
  </si>
  <si>
    <t xml:space="preserve"> - из резервного фонда Правительства Орловской области                                                               (благоустройство воинских захоронений и памятных знаков)</t>
  </si>
  <si>
    <t xml:space="preserve"> - из резервного фонда Правительства Орловской области                                                              (ремонт кровли дома № 6 , микрорайон "Коммаш")</t>
  </si>
  <si>
    <t xml:space="preserve"> - из резервного фонда Правительства Орловской области                                                                        (ремонт кровли детского сада № 15)</t>
  </si>
  <si>
    <t>Гор.цел.программа "Развитие отрасли культуры города Мценска и учреждений дополнительного образования детей "Мценская детская художественная школа", "Мценская детская школа искусств" на 2013-2015 годы"</t>
  </si>
  <si>
    <t>Резервный фонд Правительства Орловской области                                                         (ремонт кровли детского сада № 15)</t>
  </si>
  <si>
    <r>
      <t xml:space="preserve">Доходы </t>
    </r>
    <r>
      <rPr>
        <sz val="8"/>
        <rFont val="Arial"/>
        <family val="2"/>
      </rPr>
      <t xml:space="preserve">от сдачи </t>
    </r>
    <r>
      <rPr>
        <b/>
        <sz val="8"/>
        <rFont val="Arial"/>
        <family val="2"/>
      </rPr>
      <t>в аренду имущества</t>
    </r>
    <r>
      <rPr>
        <sz val="7"/>
        <rFont val="Arial"/>
        <family val="2"/>
      </rPr>
      <t>, находящегося в оперативном управлении органов гос. власти, органов местного самоуправления, гос.внебюдж.фондов и созданных ими учрежд. (за исключ имущ-ва бюджетных и автономных учрежд.)</t>
    </r>
  </si>
  <si>
    <r>
      <t xml:space="preserve">Доходы, получаемые </t>
    </r>
    <r>
      <rPr>
        <sz val="8"/>
        <rFont val="Arial Cyr"/>
        <family val="0"/>
      </rPr>
      <t>в виде арендной либо иной платы за передачу в возмездное пользование</t>
    </r>
    <r>
      <rPr>
        <b/>
        <sz val="7"/>
        <rFont val="Arial Cyr"/>
        <family val="2"/>
      </rPr>
      <t xml:space="preserve"> гос. и муниц.имущества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  </r>
  </si>
  <si>
    <t xml:space="preserve"> - за счёт собственных средств (в доле софинансирования)</t>
  </si>
  <si>
    <t xml:space="preserve"> - за счёт средств дорожного фонда</t>
  </si>
  <si>
    <t>Дотация на поощрение достижения наилучших показателей деятельности органов местного самоуправления</t>
  </si>
  <si>
    <t>000 1 17 00000 00 0000 000</t>
  </si>
  <si>
    <t xml:space="preserve">Прочие неналоговые доходы </t>
  </si>
  <si>
    <t xml:space="preserve"> -прочие неналоговые доходы бюджетов городских округов</t>
  </si>
  <si>
    <t>009</t>
  </si>
  <si>
    <t>Оценка недвижимости, признание прав и регулирование отношений по гос. и муниципальной собственности</t>
  </si>
  <si>
    <t>13</t>
  </si>
  <si>
    <t>Итого:(Музыкальная + Художественная школы)</t>
  </si>
  <si>
    <t xml:space="preserve">Итого по общеобразовательным учреждениям </t>
  </si>
  <si>
    <t>Общее образование (свод)</t>
  </si>
  <si>
    <t>Проведение мероприятий для детей и молодёжи (всего)</t>
  </si>
  <si>
    <t>- через Администрацию</t>
  </si>
  <si>
    <t>Отдых детей в каникулярное время (всего)</t>
  </si>
  <si>
    <t xml:space="preserve"> -за счёт собственных средств</t>
  </si>
  <si>
    <t xml:space="preserve"> -за счёт федеральных и областных средств</t>
  </si>
  <si>
    <t>Молодёжная политика и оздоровление детей (свод)</t>
  </si>
  <si>
    <t>Другие вопросы в области образования (свод)</t>
  </si>
  <si>
    <t>Культура и кинематография</t>
  </si>
  <si>
    <t xml:space="preserve">Физическая культура </t>
  </si>
  <si>
    <t>Мероприятия в области физической культуры</t>
  </si>
  <si>
    <t>065 03 00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</si>
  <si>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</si>
  <si>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</si>
  <si>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Здравоохранение</t>
  </si>
  <si>
    <t>Другие вопросы в области культуры и кинематографии</t>
  </si>
  <si>
    <t>Другие вопросы в области здравоохранения</t>
  </si>
  <si>
    <t>Гор.цел.программа "Медицинские кадры" на 2007-2011 годы</t>
  </si>
  <si>
    <t>Телевидение и радиовещание</t>
  </si>
  <si>
    <t>022</t>
  </si>
  <si>
    <t>в т.ч. - уличное освещение</t>
  </si>
  <si>
    <t xml:space="preserve">892 01 06 01 00 04 0000 630 </t>
  </si>
  <si>
    <t>Прочие расходы (приложение 6)</t>
  </si>
  <si>
    <t>020 00 02</t>
  </si>
  <si>
    <t>020 00 03</t>
  </si>
  <si>
    <t>Источники внутреннего финансирования дефицита бюджета</t>
  </si>
  <si>
    <t>Наказы избирателей депутатам областного Совета</t>
  </si>
  <si>
    <t>Гор.цел.программа "Культура и искусство г.Мценска на 2011-2015 годы"</t>
  </si>
  <si>
    <t>100 88 20</t>
  </si>
  <si>
    <t xml:space="preserve"> - Капремонт жилого фонда (всего)</t>
  </si>
  <si>
    <t xml:space="preserve"> - Мероприятия в области жилищного хозяйства (всего)</t>
  </si>
  <si>
    <r>
      <t xml:space="preserve">Содержание ребёнка в семье опекуна и приёмной семье, </t>
    </r>
    <r>
      <rPr>
        <i/>
        <sz val="9"/>
        <rFont val="Times New Roman"/>
        <family val="1"/>
      </rPr>
      <t>а также</t>
    </r>
    <r>
      <rPr>
        <sz val="9"/>
        <rFont val="Times New Roman"/>
        <family val="1"/>
      </rPr>
      <t xml:space="preserve"> вознаграждение, причитающееся приёмному родителю</t>
    </r>
  </si>
  <si>
    <t>Обеспечение жильём ветеранов и инвалидов (свод)</t>
  </si>
  <si>
    <t xml:space="preserve">Обеспечение жильём отдельных категорий граждан, установл Фед зак от 12.01.1995г №5-ФЗ "О ветеранах", в соотв с Указом Президента РФ от 07.05.2008г №714 </t>
  </si>
  <si>
    <t xml:space="preserve"> Прочие межбюджетные трансферты, передаваемые бюджетам </t>
  </si>
  <si>
    <t xml:space="preserve"> - за счёт федеральных средств</t>
  </si>
  <si>
    <t xml:space="preserve"> - за счёт областных средств</t>
  </si>
  <si>
    <t xml:space="preserve"> - на питание учащимся (50% затрат) и за молоко (100%) </t>
  </si>
  <si>
    <t xml:space="preserve"> - на организацию летнего отдыха</t>
  </si>
  <si>
    <t xml:space="preserve">На обеспечение жильём молодых семей  </t>
  </si>
  <si>
    <t xml:space="preserve"> - 1 -</t>
  </si>
  <si>
    <r>
      <t>795 01</t>
    </r>
    <r>
      <rPr>
        <b/>
        <sz val="8"/>
        <rFont val="Times New Roman"/>
        <family val="1"/>
      </rPr>
      <t xml:space="preserve"> 01</t>
    </r>
  </si>
  <si>
    <r>
      <t>795 01</t>
    </r>
    <r>
      <rPr>
        <b/>
        <sz val="8"/>
        <rFont val="Times New Roman"/>
        <family val="1"/>
      </rPr>
      <t xml:space="preserve"> 02</t>
    </r>
  </si>
  <si>
    <r>
      <t>795 01</t>
    </r>
    <r>
      <rPr>
        <b/>
        <sz val="8"/>
        <rFont val="Times New Roman"/>
        <family val="1"/>
      </rPr>
      <t xml:space="preserve"> 03</t>
    </r>
  </si>
  <si>
    <r>
      <t>795 0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00</t>
    </r>
  </si>
  <si>
    <t xml:space="preserve"> - 2 -</t>
  </si>
  <si>
    <t>в т.ч.- гор.целевая программа "Замена и модернизация лифтов в многоквартирных жилых домах города Мценска, отработавших нормативный срок службы, на 2012-2015 годы"</t>
  </si>
  <si>
    <t xml:space="preserve"> - 3 -</t>
  </si>
  <si>
    <t xml:space="preserve"> - 4 -</t>
  </si>
  <si>
    <t xml:space="preserve"> - 5 -</t>
  </si>
  <si>
    <t xml:space="preserve"> - 6 -</t>
  </si>
  <si>
    <r>
      <t xml:space="preserve">795 00 </t>
    </r>
    <r>
      <rPr>
        <b/>
        <sz val="8"/>
        <rFont val="Times New Roman"/>
        <family val="1"/>
      </rPr>
      <t>15</t>
    </r>
  </si>
  <si>
    <t xml:space="preserve"> - 7 -</t>
  </si>
  <si>
    <t>Гор.цел.программа"Обеспечение жильём молодых семей" на 2011-2015 годы</t>
  </si>
  <si>
    <t xml:space="preserve"> - 8 -</t>
  </si>
  <si>
    <t xml:space="preserve"> - 9 -</t>
  </si>
  <si>
    <t xml:space="preserve">На строительство, модернизацию, ремонт и содержание автомобильных дорог общего пользования  </t>
  </si>
  <si>
    <t xml:space="preserve">На модернизацию региональных систем общего образования </t>
  </si>
  <si>
    <t xml:space="preserve">На составление (изменение и дополнение) списков кандидатов присяжных заседателей </t>
  </si>
  <si>
    <t xml:space="preserve">На выплату единовременных пособий при всех формах устройства детей, лишённых родительского попечения, в семью </t>
  </si>
  <si>
    <t xml:space="preserve">Классное руководство        </t>
  </si>
  <si>
    <t xml:space="preserve">На выполнение передаваемых полномочй субъектов  </t>
  </si>
  <si>
    <t xml:space="preserve">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  </t>
  </si>
  <si>
    <t xml:space="preserve">На содержание ребёнка в семье опекуна и приёмной семье, а также вознаграждение, причитающееся приёмному родителю        </t>
  </si>
  <si>
    <r>
      <t xml:space="preserve">На выплату компенсации части родительской платы за содержание ребёнка в муниципальных дошкольных учреждениях </t>
    </r>
  </si>
  <si>
    <t>Муниципальная целевая программа "Развитие сети дошкольных образовательных учреждений города Мценска на 2012-2016 годы"</t>
  </si>
  <si>
    <t xml:space="preserve">МБОУ - Средняя школа №2 г.Мценска </t>
  </si>
  <si>
    <t>МБОУ - Средняя общеобразовательная школа №4 города Мценска</t>
  </si>
  <si>
    <t xml:space="preserve">МБОУ - Средняя общеобразовательная школа №8 города Мценска </t>
  </si>
  <si>
    <t xml:space="preserve">На обеспечение образовательного процесса </t>
  </si>
  <si>
    <t>Обеспечение бесплатного проезда детям из числа детей-сирот</t>
  </si>
  <si>
    <t xml:space="preserve">На обеспечение мероприятий по кап. ремонту многоквартирных домов, за счёт средств Фонда содействия реформированию ЖКХ  </t>
  </si>
  <si>
    <t xml:space="preserve">На обеспечение жильём отдельных категорий граждан, установленных Федеральныи законом от 12.01.1995г №5-ФЗ "О ветеранах", в соответствии с Указом Президента РФ от 07.05.2009г №714 </t>
  </si>
  <si>
    <t xml:space="preserve">На обеспечение жильём отдельных категорий граждан, установленных Фед. законами от 12.01.1995г №5-ФЗ "О ветеранах" и от 24.11.1995г №181-ФЗ "О социальной защите инвалидов в Российской Федерации" </t>
  </si>
  <si>
    <t xml:space="preserve">На обеспечение мероприятий по капитальному ремонту многоквартирных домов  за счёт средств бюджетов </t>
  </si>
  <si>
    <t>На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</si>
  <si>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 xml:space="preserve"> - на капитальный ремонт и ремонт дворовых территорий многоквартир-ных домов, проездов к дворовым территориям многоквартирных домов</t>
  </si>
  <si>
    <t xml:space="preserve"> Обеспечение жильём отдельных категорий граждан, установленных Фед зак от 12.01.1995г №5-ФЗ "О ветеранах" и от 24.11.1995г №181-ФЗ "О социальной защите инвалидов в Российской Федерации" </t>
  </si>
  <si>
    <r>
      <t xml:space="preserve">505 34 </t>
    </r>
    <r>
      <rPr>
        <b/>
        <sz val="8"/>
        <rFont val="Times New Roman"/>
        <family val="1"/>
      </rPr>
      <t>01</t>
    </r>
  </si>
  <si>
    <r>
      <t xml:space="preserve">505 34 </t>
    </r>
    <r>
      <rPr>
        <b/>
        <sz val="8"/>
        <rFont val="Times New Roman"/>
        <family val="1"/>
      </rPr>
      <t>02</t>
    </r>
  </si>
  <si>
    <t>010</t>
  </si>
  <si>
    <t>Распределение бюджетных ассигнований в бюджете города Мценска на 2014 - 2015 годы</t>
  </si>
  <si>
    <t xml:space="preserve"> Судебная система (составление (изменение и дополнение) списков кандидатов в присяжные заседатели)</t>
  </si>
  <si>
    <t>Обеспечение бесплатного проезда детям, из числа детей-сирот</t>
  </si>
  <si>
    <t xml:space="preserve">Свод </t>
  </si>
  <si>
    <t>001 40 00</t>
  </si>
  <si>
    <t>674 00 00</t>
  </si>
  <si>
    <t>070 04 00</t>
  </si>
  <si>
    <t>440 02 00</t>
  </si>
  <si>
    <t>436 21 00</t>
  </si>
  <si>
    <t xml:space="preserve"> -за счёт федеральных  средств</t>
  </si>
  <si>
    <t xml:space="preserve"> -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</si>
  <si>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522 30 00</t>
  </si>
  <si>
    <t>Доходы от компенсации затрат государства</t>
  </si>
  <si>
    <t>Прочие доходы от компенсации затрат государства</t>
  </si>
  <si>
    <t xml:space="preserve"> - прочие доходы от  компенсации затрат бюджетов городских округов</t>
  </si>
  <si>
    <t>Платежи, взимаемые государственными и муниципальными органами (организациями), за выполнение определенных функций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</si>
  <si>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</si>
  <si>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</si>
  <si>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</si>
  <si>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Контрольно-счётная палата города</t>
  </si>
  <si>
    <t>Финансовые органы и органы финансового (финансово-бюджетного) надзора</t>
  </si>
  <si>
    <t>002 00 00</t>
  </si>
  <si>
    <t>002 25 00</t>
  </si>
  <si>
    <t>521 02 06</t>
  </si>
  <si>
    <t>521 02 07</t>
  </si>
  <si>
    <t>521 02 13</t>
  </si>
  <si>
    <t>Дорожное хозяйство (дорожные фонды)</t>
  </si>
  <si>
    <r>
      <t xml:space="preserve">Строительство, реконструкция, капитальный ремонт и содержание сети автомобильных дорог </t>
    </r>
    <r>
      <rPr>
        <i/>
        <sz val="8"/>
        <rFont val="Times New Roman"/>
        <family val="1"/>
      </rPr>
      <t>общего пользования</t>
    </r>
    <r>
      <rPr>
        <sz val="8"/>
        <rFont val="Times New Roman"/>
        <family val="1"/>
      </rPr>
      <t xml:space="preserve"> местного значения и искусственных сооружений на них</t>
    </r>
  </si>
  <si>
    <t xml:space="preserve"> в т.ч.- санитарное содержание дорог и сооружений на них</t>
  </si>
  <si>
    <t>Содержание и развитие дорожного хозяйства</t>
  </si>
  <si>
    <t xml:space="preserve">000 1 09 00000 00 0000 000 </t>
  </si>
  <si>
    <t>Задолженность и перерасчёты по отменённым налогам, сборами иным обязательным платежам</t>
  </si>
  <si>
    <t xml:space="preserve"> - ремонт проездов к дворовым территориям многоквартирных домов и дворовых территорий многоквартирных домов</t>
  </si>
  <si>
    <r>
      <t xml:space="preserve">098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00</t>
    </r>
  </si>
  <si>
    <r>
      <t>098</t>
    </r>
    <r>
      <rPr>
        <b/>
        <sz val="8"/>
        <rFont val="Times New Roman"/>
        <family val="1"/>
      </rPr>
      <t xml:space="preserve"> 01</t>
    </r>
    <r>
      <rPr>
        <sz val="8"/>
        <rFont val="Times New Roman"/>
        <family val="1"/>
      </rPr>
      <t xml:space="preserve"> 01</t>
    </r>
  </si>
  <si>
    <r>
      <t xml:space="preserve">098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01</t>
    </r>
  </si>
  <si>
    <r>
      <t xml:space="preserve">098 </t>
    </r>
    <r>
      <rPr>
        <b/>
        <sz val="8"/>
        <rFont val="Arial Cyr"/>
        <family val="0"/>
      </rPr>
      <t>02</t>
    </r>
    <r>
      <rPr>
        <sz val="8"/>
        <rFont val="Arial Cyr"/>
        <family val="2"/>
      </rPr>
      <t xml:space="preserve"> 01</t>
    </r>
  </si>
  <si>
    <r>
      <t xml:space="preserve">098 </t>
    </r>
    <r>
      <rPr>
        <b/>
        <sz val="8"/>
        <rFont val="Arial Cyr"/>
        <family val="0"/>
      </rPr>
      <t>02</t>
    </r>
    <r>
      <rPr>
        <sz val="8"/>
        <rFont val="Arial Cyr"/>
        <family val="0"/>
      </rPr>
      <t xml:space="preserve"> 01</t>
    </r>
  </si>
  <si>
    <r>
      <t xml:space="preserve">098 </t>
    </r>
    <r>
      <rPr>
        <b/>
        <sz val="8"/>
        <rFont val="Times New Roman"/>
        <family val="1"/>
      </rPr>
      <t>00</t>
    </r>
    <r>
      <rPr>
        <sz val="8"/>
        <rFont val="Times New Roman"/>
        <family val="1"/>
      </rPr>
      <t xml:space="preserve"> 00</t>
    </r>
  </si>
  <si>
    <t>Поддержка жилищного хозяйства  (всего)</t>
  </si>
  <si>
    <t xml:space="preserve">          - наказы избирателей депутатам областного Совета</t>
  </si>
  <si>
    <t xml:space="preserve"> Ремонт проездов к дворовым территориям многоквартирных домов и дворовых территорий многоквартирных домов</t>
  </si>
  <si>
    <t xml:space="preserve">         - ТО уличных сетей</t>
  </si>
  <si>
    <t>в т.ч. - бюджет</t>
  </si>
  <si>
    <t>Всего по учреждениям дошкольного образования</t>
  </si>
  <si>
    <t>420 00 00</t>
  </si>
  <si>
    <t>в т.ч.: - на содержание и обеспечение деятельности учреждения</t>
  </si>
  <si>
    <t xml:space="preserve"> - Единый сельскохозяйственный налог (за налоговые периоды, истекшие до 1 января 2011года)</t>
  </si>
  <si>
    <t xml:space="preserve"> -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</si>
  <si>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РФ)</t>
  </si>
  <si>
    <t xml:space="preserve"> - доходы от сдачи в аренду имущества, находящегося в оперативном управлении органов управления городских округов и созданных ими учреждений (за исключ. имущ-ва муниц. бюджетных и автономных учрежд.)</t>
  </si>
  <si>
    <t>Доходы от оказания платных услуг (работ) и компенсации затрат государства</t>
  </si>
  <si>
    <t>- доходы от продажи земельных участков, гос.собственность на которые не разграничена и которые расположены в границах городских округов</t>
  </si>
  <si>
    <t xml:space="preserve"> - 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НК РФ, а также штрафы, взыскание которых осуществляется на основании ранее действовавшей статьи 117 НК РФ</t>
  </si>
  <si>
    <t xml:space="preserve">           - на обеспечение образовательного процесса</t>
  </si>
  <si>
    <t>521 02 04</t>
  </si>
  <si>
    <t>На реализацию мероприятий комплекса мер по модернизации системы общего образования Орловской области (свод)</t>
  </si>
  <si>
    <t xml:space="preserve">892 </t>
  </si>
  <si>
    <t>Всего по общеобразовательным учреждениям</t>
  </si>
  <si>
    <t>- через Управление образования администрации</t>
  </si>
  <si>
    <t>432 01 00</t>
  </si>
  <si>
    <t>Городская целевая программа "Комплексные меры противодействия злоупотреблению наркотиками и их незаконному обороту на 2011-2015 годы"</t>
  </si>
  <si>
    <t>Управление образования администрации города</t>
  </si>
  <si>
    <t>Мероприятия в области образования</t>
  </si>
  <si>
    <r>
      <t xml:space="preserve">795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00</t>
    </r>
  </si>
  <si>
    <t>Выплата ежегодной премии педагогическим работникам муниципальных образовательных учреждений города Мценска (№ 167 - МПА от 23.09.2008г.)</t>
  </si>
  <si>
    <t>Наказы избирателей депутатам областного Совета (свод)</t>
  </si>
  <si>
    <r>
      <t>Оказание социальной помощи</t>
    </r>
    <r>
      <rPr>
        <sz val="8"/>
        <rFont val="Times New Roman"/>
        <family val="1"/>
      </rPr>
      <t xml:space="preserve"> (</t>
    </r>
    <r>
      <rPr>
        <sz val="7"/>
        <rFont val="Times New Roman"/>
        <family val="1"/>
      </rPr>
      <t>Решение Мценского городского Совета народных депутатов от 26.01.2006 г. №78/896-ГС "О дополнительных социальных гарантиях гражданам, предоставляемых за счёт средств бюджета города Мценска"</t>
    </r>
    <r>
      <rPr>
        <sz val="8"/>
        <rFont val="Times New Roman"/>
        <family val="1"/>
      </rPr>
      <t xml:space="preserve">)  </t>
    </r>
  </si>
  <si>
    <r>
      <t xml:space="preserve">Единовременное пособие на усыновлённого (удочерённого) ребёнка </t>
    </r>
    <r>
      <rPr>
        <sz val="7"/>
        <rFont val="Times New Roman"/>
        <family val="1"/>
      </rPr>
      <t>(Закон Орловской области от 12.11.2008 года №832-ОЗ)</t>
    </r>
    <r>
      <rPr>
        <sz val="8"/>
        <rFont val="Times New Roman"/>
        <family val="1"/>
      </rPr>
      <t xml:space="preserve">  </t>
    </r>
  </si>
  <si>
    <t>505 21 02</t>
  </si>
  <si>
    <t>673 02 02</t>
  </si>
  <si>
    <t>673 02 03</t>
  </si>
  <si>
    <t xml:space="preserve"> - Единый налог на вмененный доход для отдельных видов деятельности (за налоговые периоды, истекшие до 1 января 2011 года)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</si>
  <si>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</si>
  <si>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</si>
  <si>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</si>
  <si>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</si>
  <si>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- 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</si>
  <si>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 xml:space="preserve"> - доходы, получаемые в виде арендной платы, а также средства от продажи права на заключ. договоров аренды за земли, находящиеся в собст-сти городских округов (за исключением земельных участков муниц. бюджетных и автономных учреждений)</t>
  </si>
  <si>
    <t>Доходы, получаемые в виде арендной платы за земли после разграничения гос. соб-ти на землю, а также средства от продажи права на заключ. договоров аренды указанных земельных участков (за исключением земельных участков бюдж. и автон.учреждений)</t>
  </si>
  <si>
    <t>521 59 01</t>
  </si>
  <si>
    <t xml:space="preserve"> - доходы от сдачи в аренду имущества, находящегося в оперативном управлении органов управления гор. округов и созданных ими учреждений (за исключ. имущ-ва муниц. бюджетных и автономных учрежд.)</t>
  </si>
  <si>
    <t xml:space="preserve"> - плата за выбросы загрязняющих веществ в атмосферный воздух стационарными объектами</t>
  </si>
  <si>
    <t xml:space="preserve"> - плата за выбросы загрязняющих веществ в атмосферный воздух передвижными объектами</t>
  </si>
  <si>
    <t xml:space="preserve"> - плата за сбросы загрязняющих веществ в водные объекты</t>
  </si>
  <si>
    <t xml:space="preserve"> - плата за размещение отходов производства и потребления</t>
  </si>
  <si>
    <r>
      <t xml:space="preserve">Доходы </t>
    </r>
    <r>
      <rPr>
        <b/>
        <sz val="8"/>
        <rFont val="Times New Roman"/>
        <family val="1"/>
      </rPr>
      <t>от реализации имущества</t>
    </r>
    <r>
      <rPr>
        <sz val="8"/>
        <rFont val="Times New Roman"/>
        <family val="1"/>
      </rPr>
      <t>, находящегося в гос.и муниц.соб-ти  (за исключ.имущ-ва бюдж. и автон-ых учреждений, а также имущ-ва гос.и мун. унитарных предприятий, в том числе казенных)</t>
    </r>
  </si>
  <si>
    <t>Доходы от продажи земельных участков, государственная собственность на которые не разграничена</t>
  </si>
  <si>
    <t>673 04 00</t>
  </si>
  <si>
    <t>Единовременная выплата на ремонт жилых помещений, закреплённых на правах собственности за детьми-сиротами и детьми, оставшимися без попечения родителей, а также лиц из их числа</t>
  </si>
  <si>
    <t>Налог, взимаемый в связи с применением упрощённой системы налогообложения</t>
  </si>
  <si>
    <t xml:space="preserve"> - Налог, взимаемый в виде стоимости патента в связи с применением упрощённой системы налогообложения</t>
  </si>
  <si>
    <t xml:space="preserve"> - налог, взимаемый в виде стоимости патента в связи с применением упрощённой системы налогообложения</t>
  </si>
  <si>
    <t xml:space="preserve"> - налог, взимаемый в виде стоимости патента в связи с применением упрощённой системы налогообложения (за налоговые периоды, истекшие до 1 января 2011 года)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</si>
  <si>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</si>
  <si>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-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</si>
  <si>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Межбюджетные трансферты, передаваемые бюджетам на комплектование книжных фондов библиотек </t>
  </si>
  <si>
    <t xml:space="preserve">000 2 02 00000 00 0000 000 </t>
  </si>
  <si>
    <r>
      <t xml:space="preserve">000 2 02 </t>
    </r>
    <r>
      <rPr>
        <b/>
        <sz val="8"/>
        <rFont val="Times New Roman"/>
        <family val="1"/>
      </rPr>
      <t>01000</t>
    </r>
    <r>
      <rPr>
        <sz val="8"/>
        <rFont val="Times New Roman"/>
        <family val="1"/>
      </rPr>
      <t xml:space="preserve"> 00 0000 151</t>
    </r>
  </si>
  <si>
    <t xml:space="preserve"> Дотации бюджетам субъектов Российской Федерации и муниципальных образований</t>
  </si>
  <si>
    <t>Бюджетные поступления от других бюджетов бюджетной системы Российской Федерации</t>
  </si>
  <si>
    <r>
      <t xml:space="preserve">000 2 02 </t>
    </r>
    <r>
      <rPr>
        <b/>
        <sz val="8"/>
        <rFont val="Times New Roman"/>
        <family val="1"/>
      </rPr>
      <t>01001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</si>
  <si>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01003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</si>
  <si>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01009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</si>
  <si>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02000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</si>
  <si>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02008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</si>
  <si>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02041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</si>
  <si>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02077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</si>
  <si>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02088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151</t>
    </r>
  </si>
  <si>
    <r>
      <t xml:space="preserve">000 2 02 </t>
    </r>
    <r>
      <rPr>
        <b/>
        <sz val="8"/>
        <rFont val="Times New Roman"/>
        <family val="1"/>
      </rPr>
      <t>02089</t>
    </r>
    <r>
      <rPr>
        <sz val="8"/>
        <rFont val="Times New Roman"/>
        <family val="1"/>
      </rPr>
      <t xml:space="preserve"> 04 000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151</t>
    </r>
  </si>
  <si>
    <r>
      <t xml:space="preserve">000 2 02 </t>
    </r>
    <r>
      <rPr>
        <b/>
        <sz val="8"/>
        <rFont val="Times New Roman"/>
        <family val="1"/>
      </rPr>
      <t>02145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</si>
  <si>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02999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</si>
  <si>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03000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</si>
  <si>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03003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</si>
  <si>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03007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</si>
  <si>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03020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</si>
  <si>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03021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</si>
  <si>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03024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</si>
  <si>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03026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</si>
  <si>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03027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</si>
  <si>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03029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</si>
  <si>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03069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</si>
  <si>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03070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</si>
  <si>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03999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</si>
  <si>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04000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</si>
  <si>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04025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</si>
  <si>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04025</t>
    </r>
    <r>
      <rPr>
        <sz val="8"/>
        <rFont val="Times New Roman"/>
        <family val="1"/>
      </rPr>
      <t xml:space="preserve"> 04 0000 151</t>
    </r>
  </si>
  <si>
    <r>
      <t xml:space="preserve">000 2 02 </t>
    </r>
    <r>
      <rPr>
        <b/>
        <sz val="8"/>
        <rFont val="Times New Roman"/>
        <family val="1"/>
      </rPr>
      <t>04999</t>
    </r>
    <r>
      <rPr>
        <sz val="8"/>
        <rFont val="Times New Roman"/>
        <family val="1"/>
      </rPr>
      <t xml:space="preserve"> 00 0000 151</t>
    </r>
  </si>
  <si>
    <r>
      <t xml:space="preserve">000 2 02 </t>
    </r>
    <r>
      <rPr>
        <b/>
        <sz val="8"/>
        <rFont val="Times New Roman"/>
        <family val="1"/>
      </rPr>
      <t>04999</t>
    </r>
    <r>
      <rPr>
        <sz val="8"/>
        <rFont val="Times New Roman"/>
        <family val="1"/>
      </rPr>
      <t xml:space="preserve"> 04 0000 151</t>
    </r>
  </si>
  <si>
    <r>
      <t xml:space="preserve">795 00 </t>
    </r>
    <r>
      <rPr>
        <b/>
        <sz val="8"/>
        <rFont val="Times New Roman"/>
        <family val="1"/>
      </rPr>
      <t>14</t>
    </r>
  </si>
  <si>
    <r>
      <t xml:space="preserve">795 00 </t>
    </r>
    <r>
      <rPr>
        <b/>
        <sz val="8"/>
        <rFont val="Times New Roman"/>
        <family val="1"/>
      </rPr>
      <t>12</t>
    </r>
  </si>
  <si>
    <r>
      <t xml:space="preserve">795 </t>
    </r>
    <r>
      <rPr>
        <b/>
        <sz val="8"/>
        <rFont val="Times New Roman"/>
        <family val="1"/>
      </rPr>
      <t xml:space="preserve">02 </t>
    </r>
    <r>
      <rPr>
        <sz val="8"/>
        <rFont val="Times New Roman"/>
        <family val="1"/>
      </rPr>
      <t>00</t>
    </r>
  </si>
  <si>
    <r>
      <t xml:space="preserve">795 00 </t>
    </r>
    <r>
      <rPr>
        <b/>
        <sz val="8"/>
        <rFont val="Times New Roman"/>
        <family val="1"/>
      </rPr>
      <t>13</t>
    </r>
  </si>
  <si>
    <t>Городская целевая программа "Стимулирование развития жилищного строительства на 2011-2015 годы в городе Мценске Орловской области"</t>
  </si>
  <si>
    <r>
      <t xml:space="preserve">Доходы </t>
    </r>
    <r>
      <rPr>
        <b/>
        <sz val="8"/>
        <rFont val="Times New Roman"/>
        <family val="1"/>
      </rPr>
      <t>от продажи земельных участков</t>
    </r>
    <r>
      <rPr>
        <sz val="8"/>
        <rFont val="Times New Roman"/>
        <family val="1"/>
      </rPr>
      <t>, нах-ся в гос. и мун. соб-ти (за исключ.зем.участков  бюдж. и автон.учреждений)</t>
    </r>
  </si>
  <si>
    <t>Доходы от продажи земельных участков, гос.соб-ть на которые разграничена (за исключением зем.участков бюдж. и  автон. учреждений)</t>
  </si>
  <si>
    <t>- доходы от продажи земельных участков, нах.в соб-ти гор.окр. (за исключением земельных участков мун. бюдж. и автономных учреждений)</t>
  </si>
  <si>
    <t xml:space="preserve"> - платежи,  взимаемые органами управления (организациями)  городских округов, за выполнение определенных функций</t>
  </si>
  <si>
    <t xml:space="preserve"> -денежные взыскания (штрафы) за нарушение законодательства РФ о недрах</t>
  </si>
  <si>
    <t xml:space="preserve"> -денежные взыскания (штрафы) за наруш. зак-ва РФ  об охране и испол. животного мира</t>
  </si>
  <si>
    <t xml:space="preserve"> - прочие денежные взыскания (штрафы) за  правонарушения в области дорожного движения</t>
  </si>
  <si>
    <t xml:space="preserve"> - 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</si>
  <si>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</si>
  <si>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 xml:space="preserve"> -ремонт улично-дорожной сети</t>
  </si>
  <si>
    <t xml:space="preserve"> -строительство дорог</t>
  </si>
  <si>
    <r>
      <t xml:space="preserve">795 00 </t>
    </r>
    <r>
      <rPr>
        <b/>
        <sz val="8"/>
        <rFont val="Times New Roman"/>
        <family val="1"/>
      </rPr>
      <t>04</t>
    </r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</si>
  <si>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правонарушениях</t>
  </si>
  <si>
    <t>521 02 12</t>
  </si>
  <si>
    <t>431 01 00</t>
  </si>
  <si>
    <t>Персональные надбавки местного значения</t>
  </si>
  <si>
    <t>491 01 00</t>
  </si>
  <si>
    <t>491 02 00</t>
  </si>
  <si>
    <t>520 10 00</t>
  </si>
  <si>
    <t>520 13 11</t>
  </si>
  <si>
    <t>505 05 02</t>
  </si>
  <si>
    <t>512 97 00</t>
  </si>
  <si>
    <t>002 03 00</t>
  </si>
  <si>
    <t>002 04 00</t>
  </si>
  <si>
    <t xml:space="preserve">002 11 00 </t>
  </si>
  <si>
    <t>002 12 00</t>
  </si>
  <si>
    <t>070 05 00</t>
  </si>
  <si>
    <t>013</t>
  </si>
  <si>
    <t>600 03 00</t>
  </si>
  <si>
    <t>600 04 00</t>
  </si>
  <si>
    <t xml:space="preserve">002 04 00 </t>
  </si>
  <si>
    <t>Охрана семьи и детства</t>
  </si>
  <si>
    <t>520 13 00</t>
  </si>
  <si>
    <t xml:space="preserve"> Национальная экономика </t>
  </si>
  <si>
    <t>432 02 00</t>
  </si>
  <si>
    <t>Физическая культура и спорт</t>
  </si>
  <si>
    <t>420 99 00</t>
  </si>
  <si>
    <t>421 99 00</t>
  </si>
  <si>
    <t>423 99 00</t>
  </si>
  <si>
    <t>435 99 00</t>
  </si>
  <si>
    <t>440 99 00</t>
  </si>
  <si>
    <t>441 99 00</t>
  </si>
  <si>
    <t>442 99 00</t>
  </si>
  <si>
    <t>453 99 00</t>
  </si>
  <si>
    <t xml:space="preserve">090 02 00 </t>
  </si>
  <si>
    <t>092 03 00</t>
  </si>
  <si>
    <t>в том числе:</t>
  </si>
  <si>
    <t>Комплектование книжных фондов библиотек</t>
  </si>
  <si>
    <t>600 05 00</t>
  </si>
  <si>
    <t>600 01 00</t>
  </si>
  <si>
    <t>Другие вопросы в области ЖКХ</t>
  </si>
  <si>
    <t xml:space="preserve">Благоустройство </t>
  </si>
  <si>
    <t>Уличное освещение</t>
  </si>
  <si>
    <t xml:space="preserve">Озеленение </t>
  </si>
  <si>
    <t xml:space="preserve">Управление жилищно-коммунального хозяйства </t>
  </si>
  <si>
    <t>001</t>
  </si>
  <si>
    <t>12</t>
  </si>
  <si>
    <t xml:space="preserve">Наименование организаций и показателей 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</si>
  <si>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</si>
  <si>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</si>
  <si>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</si>
  <si>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</si>
  <si>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</si>
  <si>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01</t>
  </si>
  <si>
    <t>00</t>
  </si>
  <si>
    <t>000 00 00</t>
  </si>
  <si>
    <t>000</t>
  </si>
  <si>
    <t>Глава города</t>
  </si>
  <si>
    <t>02</t>
  </si>
  <si>
    <t>03</t>
  </si>
  <si>
    <t>в т.числе</t>
  </si>
  <si>
    <t>Совет (аппарат)</t>
  </si>
  <si>
    <t>Председатель горсовета</t>
  </si>
  <si>
    <t>Депутаты горсовета</t>
  </si>
  <si>
    <t>Администрация города (аппарат)</t>
  </si>
  <si>
    <t>04</t>
  </si>
  <si>
    <t>005</t>
  </si>
  <si>
    <t>Финансовое управление администрации города</t>
  </si>
  <si>
    <t>06</t>
  </si>
  <si>
    <t xml:space="preserve">Выборы </t>
  </si>
  <si>
    <t>07</t>
  </si>
  <si>
    <t>020 00 00</t>
  </si>
  <si>
    <t>Выборы депутатов горсовета</t>
  </si>
  <si>
    <t>Выборы главы города</t>
  </si>
  <si>
    <t>в том числе</t>
  </si>
  <si>
    <t>Управление по муниципальному имуществу</t>
  </si>
  <si>
    <t>Административная комиссия</t>
  </si>
  <si>
    <t>Комиссия по делам несовершеннолетних</t>
  </si>
  <si>
    <t xml:space="preserve">Пенсионное обеспечение </t>
  </si>
  <si>
    <t>520 13 12</t>
  </si>
  <si>
    <t>520 09 00</t>
  </si>
  <si>
    <t>Архитектура и градостроительство</t>
  </si>
  <si>
    <t>338 00 00</t>
  </si>
  <si>
    <t>Жилищно-коммунальное хозяйство</t>
  </si>
  <si>
    <t>05</t>
  </si>
  <si>
    <t>Жилищное хозяйство</t>
  </si>
  <si>
    <t>в т.ч:</t>
  </si>
  <si>
    <t>Коммунальное хозяйство</t>
  </si>
  <si>
    <t>Убытки по бане</t>
  </si>
  <si>
    <t xml:space="preserve">Образование </t>
  </si>
  <si>
    <t>Дошкольное образование</t>
  </si>
  <si>
    <t xml:space="preserve">Общее образование </t>
  </si>
  <si>
    <t>Молодёжная политика и оздоровление детей</t>
  </si>
  <si>
    <t>Другие вопросы в области образования</t>
  </si>
  <si>
    <t>09</t>
  </si>
  <si>
    <t xml:space="preserve">423 00 00 </t>
  </si>
  <si>
    <t>00 00 00</t>
  </si>
  <si>
    <t>08</t>
  </si>
  <si>
    <t>441 00 00</t>
  </si>
  <si>
    <t>Средства массовой информации</t>
  </si>
  <si>
    <t>Социальная политика</t>
  </si>
  <si>
    <t>10</t>
  </si>
  <si>
    <t>490 00 00</t>
  </si>
  <si>
    <t>714</t>
  </si>
  <si>
    <t>в т.ч.</t>
  </si>
  <si>
    <t>Социальное обеспечение населения (10 03)</t>
  </si>
  <si>
    <t>Выплата единовременного пособия при всех формах устройства детей, лишённых родительского попечения, в семью</t>
  </si>
  <si>
    <t xml:space="preserve">Другие вопросы  в области социальной политики </t>
  </si>
  <si>
    <t xml:space="preserve"> Всего расходов   </t>
  </si>
  <si>
    <t>96</t>
  </si>
  <si>
    <t>в т.ч</t>
  </si>
  <si>
    <t xml:space="preserve">Культура </t>
  </si>
  <si>
    <t xml:space="preserve">Другие общегосударственные вопросы, всего </t>
  </si>
  <si>
    <t xml:space="preserve">Итого: (Музей+Галерея) </t>
  </si>
  <si>
    <t>Мценский городской Совет народных депутатов</t>
  </si>
  <si>
    <t>Прочие мероприятия по благоустройству (всего)</t>
  </si>
  <si>
    <t>в т.ч.-прочие мероприятия по благоустройству</t>
  </si>
  <si>
    <t>-Выплаты приёмной семье на содержание подопечных детей</t>
  </si>
  <si>
    <t>-Выплаты семьям опекунов на содержание подопечных детей</t>
  </si>
  <si>
    <t>в т.ч.-за счёт гос.корп Фонд содейств реформ ЖКХ (всего)</t>
  </si>
  <si>
    <t xml:space="preserve">               - по капремонту (за счёт Фонда)</t>
  </si>
  <si>
    <t xml:space="preserve">Итого: (Дворец+Парк) </t>
  </si>
  <si>
    <t>Организация и содержание мест захоронения</t>
  </si>
  <si>
    <t>795 00 00</t>
  </si>
  <si>
    <t>505 34 00</t>
  </si>
  <si>
    <t>505 86 00</t>
  </si>
  <si>
    <t>660 00 00</t>
  </si>
  <si>
    <r>
      <t xml:space="preserve">520 13 </t>
    </r>
    <r>
      <rPr>
        <b/>
        <sz val="8"/>
        <rFont val="Times New Roman"/>
        <family val="1"/>
      </rPr>
      <t>20</t>
    </r>
  </si>
  <si>
    <t>в т.ч.-за счёт  бюджетов (всего)</t>
  </si>
  <si>
    <t xml:space="preserve">  - по капремонту (за счёт областного бюджета)</t>
  </si>
  <si>
    <t xml:space="preserve">  - по капремонту (за счёт городского бюджета)</t>
  </si>
  <si>
    <t xml:space="preserve">  - по капремонту (за счёт бюджетов) - всего</t>
  </si>
  <si>
    <r>
      <t xml:space="preserve">098 </t>
    </r>
    <r>
      <rPr>
        <b/>
        <sz val="8"/>
        <rFont val="Times New Roman"/>
        <family val="1"/>
      </rPr>
      <t>01</t>
    </r>
    <r>
      <rPr>
        <sz val="8"/>
        <rFont val="Times New Roman"/>
        <family val="1"/>
      </rPr>
      <t xml:space="preserve"> 00</t>
    </r>
  </si>
  <si>
    <t xml:space="preserve">         - по предложениям избирателей</t>
  </si>
  <si>
    <t>Полномочия в сфере трудовых отношений</t>
  </si>
  <si>
    <t>Отдел опеки и попечительства</t>
  </si>
  <si>
    <t xml:space="preserve">Безвоздмездные поступления </t>
  </si>
  <si>
    <r>
      <t xml:space="preserve">182 </t>
    </r>
    <r>
      <rPr>
        <b/>
        <sz val="8"/>
        <rFont val="Times New Roman"/>
        <family val="1"/>
      </rPr>
      <t>1 01 02010</t>
    </r>
    <r>
      <rPr>
        <sz val="8"/>
        <rFont val="Times New Roman"/>
        <family val="1"/>
      </rPr>
      <t xml:space="preserve"> 01 0000 110    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</si>
  <si>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</si>
  <si>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 xml:space="preserve">182 </t>
    </r>
    <r>
      <rPr>
        <b/>
        <sz val="8"/>
        <rFont val="Times New Roman"/>
        <family val="1"/>
      </rPr>
      <t>1 01 02020</t>
    </r>
    <r>
      <rPr>
        <sz val="8"/>
        <rFont val="Times New Roman"/>
        <family val="1"/>
      </rPr>
      <t xml:space="preserve"> 01 0000 110         </t>
    </r>
  </si>
  <si>
    <r>
      <t xml:space="preserve">182 </t>
    </r>
    <r>
      <rPr>
        <b/>
        <sz val="8"/>
        <rFont val="Times New Roman"/>
        <family val="1"/>
      </rPr>
      <t>1 01 02040</t>
    </r>
    <r>
      <rPr>
        <sz val="8"/>
        <rFont val="Times New Roman"/>
        <family val="1"/>
      </rPr>
      <t xml:space="preserve"> 01 0000 110</t>
    </r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</si>
  <si>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</si>
  <si>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Удельный вес (в общем объёме доходов),%</t>
  </si>
  <si>
    <t>Дотация на выравнивание бюджетной обеспеченности</t>
  </si>
  <si>
    <t>Дотация на поддержку мер по обеспечению сбалансированности бюджетов</t>
  </si>
  <si>
    <t xml:space="preserve"> Субсидии  (всего)</t>
  </si>
  <si>
    <t xml:space="preserve"> Прочие субсидии </t>
  </si>
  <si>
    <t xml:space="preserve"> Субвенции  (всего)</t>
  </si>
  <si>
    <t xml:space="preserve"> - на текущий ремонт </t>
  </si>
  <si>
    <t>Резервный фонд Правительства Орловской области                                                         (на замену оконных блоков в детских садах)</t>
  </si>
  <si>
    <r>
      <t>Прочие субвенции</t>
    </r>
    <r>
      <rPr>
        <i/>
        <sz val="8"/>
        <rFont val="Arial Cyr"/>
        <family val="2"/>
      </rPr>
      <t xml:space="preserve">   </t>
    </r>
  </si>
  <si>
    <t>в т.числе:-на оплату труда с начислениями</t>
  </si>
  <si>
    <t>Иные межбюджетные трансферты (всего)</t>
  </si>
  <si>
    <t>000 8 90 00000 00 0000 000</t>
  </si>
  <si>
    <t xml:space="preserve">Обеспечение жильём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 </t>
  </si>
  <si>
    <t>Коды классификации расходов</t>
  </si>
  <si>
    <t>за счёт собственных средств</t>
  </si>
  <si>
    <t>за счёт федеральных и областных средств</t>
  </si>
  <si>
    <t>(тыс. руб.)</t>
  </si>
  <si>
    <t>Удельный вес (в общем объёме расходов)</t>
  </si>
  <si>
    <t>код главы</t>
  </si>
  <si>
    <t>892</t>
  </si>
  <si>
    <t>Компенсация части родительской платы за содержание ребёнка в дошкольном учереждении</t>
  </si>
  <si>
    <t>Код</t>
  </si>
  <si>
    <t>Наименование показателя</t>
  </si>
  <si>
    <t>000 1 00 00000 00 0000 000</t>
  </si>
  <si>
    <t>НАЛОГОВЫЕ И НЕНАЛОГОВЫЕ ДОХОДЫ</t>
  </si>
  <si>
    <t>Удельный вес (в общем объёме доходов)</t>
  </si>
  <si>
    <t>000 1 01 00000 00 0000 000</t>
  </si>
  <si>
    <t>Налоги на прибыль, доходы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</si>
  <si>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</si>
  <si>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</si>
  <si>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</si>
  <si>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</si>
  <si>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 xml:space="preserve">000 1 06 00000 00 0000 000 </t>
  </si>
  <si>
    <t>Налоги на имущество</t>
  </si>
  <si>
    <t>Налог на имущество физических лиц</t>
  </si>
  <si>
    <t>Земельный налог</t>
  </si>
  <si>
    <t xml:space="preserve"> - земельный налог, взимаемый по ставкам, установленным в соответствии с подп.1 п.1 с.394 НК РФ и применяемым к объектам налогообложения, расположенным в границах городских округов </t>
  </si>
  <si>
    <t>земельный налог, взимаемый по ставкам, установленным в соответствии подп.2 п.1 с.394 НК РФ</t>
  </si>
  <si>
    <t xml:space="preserve"> - земельный налог, взимаемый по  ставкам, установленным в соответствии с подп.2 п.1 с.394 НК РФ и применяемым к объектам налогообложения, расположенным в границах городских округов</t>
  </si>
  <si>
    <t xml:space="preserve">000 1 08 00000 00 0000 000 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</si>
  <si>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</si>
  <si>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</si>
  <si>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гос. регистрацию, а также за совершение прочих юридически значимых действий</t>
  </si>
  <si>
    <r>
      <t xml:space="preserve">Итого: </t>
    </r>
    <r>
      <rPr>
        <b/>
        <i/>
        <sz val="10"/>
        <rFont val="Times New Roman"/>
        <family val="1"/>
      </rPr>
      <t>налоговые</t>
    </r>
    <r>
      <rPr>
        <b/>
        <sz val="10"/>
        <rFont val="Times New Roman"/>
        <family val="1"/>
      </rPr>
      <t xml:space="preserve"> доходы </t>
    </r>
  </si>
  <si>
    <r>
      <t>Удельный вес (</t>
    </r>
    <r>
      <rPr>
        <sz val="7"/>
        <rFont val="Arial Cyr"/>
        <family val="2"/>
      </rPr>
      <t>в общем объёме доходов</t>
    </r>
    <r>
      <rPr>
        <sz val="8"/>
        <rFont val="Arial Cyr"/>
        <family val="2"/>
      </rPr>
      <t>)</t>
    </r>
  </si>
  <si>
    <t>МБДОУ "Детский сад № 1 общеразвивающего вида"</t>
  </si>
  <si>
    <t>МБДОУ ЦРР детский сад №4</t>
  </si>
  <si>
    <t>МБДОУ детский сад общеразвивающего вида №5</t>
  </si>
  <si>
    <t>МБДОУ "Детский сад № 6 комбинированного вида"</t>
  </si>
  <si>
    <t>МБДОУ "Детский сад № 7 комбинированного вида"</t>
  </si>
  <si>
    <t>МБДОУ детский сад комбинированного вида №9</t>
  </si>
  <si>
    <t>МБДОУ ЦРР детский сад № 10</t>
  </si>
  <si>
    <t>МБДОУ детский сад комбинированного вида №11</t>
  </si>
  <si>
    <t>МБДОУ детский сад комбинированного вида №12</t>
  </si>
  <si>
    <t>МБДОУ детский сад комбинированного вида №13</t>
  </si>
  <si>
    <t>МБДОУ детский сад комбинированного вида № 14</t>
  </si>
  <si>
    <t>МБДОУ детский сад комбинированного вида №15</t>
  </si>
  <si>
    <t>МБОУ - Средняя общеобразовательная школа №1</t>
  </si>
  <si>
    <t>МБОУ - средняя общеобразовательная школа №3</t>
  </si>
  <si>
    <t xml:space="preserve"> -за счёт областных средств</t>
  </si>
  <si>
    <t>МБОУ - Лицей № 5 города Мценска Орловской области</t>
  </si>
  <si>
    <t>МБОУ - Средняя общеобразовательная школа № 7</t>
  </si>
  <si>
    <t>МБОУ - Средняя общеобразовательная школа №9</t>
  </si>
  <si>
    <t>МБОУ - гимназия г. Мценска Орловской области</t>
  </si>
  <si>
    <t>МБОУДОД "Детско-юношеский центр"</t>
  </si>
  <si>
    <t>МБО УДОД "ДЮСШ"</t>
  </si>
  <si>
    <t>МБУ "Мценский Дворец культуры"</t>
  </si>
  <si>
    <t>МБУ "Мценский парк К и О"</t>
  </si>
  <si>
    <t>МБУ "Мценский краеведческий музей"</t>
  </si>
  <si>
    <t>МБУ "Мценская художественная галерея"</t>
  </si>
  <si>
    <t>МАУ "МТРК"</t>
  </si>
  <si>
    <t>Доходы от использования имущества, находящ. в гос. и муниципальной собственности</t>
  </si>
  <si>
    <t>Арендная плата за земли (свод)</t>
  </si>
  <si>
    <t>Доходы, получаемые в виде арендной платы за зем-ные участки, гос. собст-сть на которые не разграничена, а также ср-ва от продажи права на заключ-ие договоров аренды указанных земельных участков</t>
  </si>
  <si>
    <t xml:space="preserve"> - доходы, получаемые в виде арендной платы за земельные участки, гос.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</si>
  <si>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</si>
  <si>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r>
      <t xml:space="preserve">000 </t>
    </r>
    <r>
      <rPr>
        <b/>
        <sz val="8"/>
        <rFont val="Times New Roman"/>
        <family val="1"/>
      </rPr>
      <t>1 11 00000</t>
    </r>
    <r>
      <rPr>
        <sz val="8"/>
        <rFont val="Times New Roman"/>
        <family val="1"/>
      </rPr>
      <t xml:space="preserve"> 00 0000 000</t>
    </r>
  </si>
  <si>
    <r>
      <t xml:space="preserve">000 </t>
    </r>
    <r>
      <rPr>
        <b/>
        <sz val="8"/>
        <rFont val="Times New Roman"/>
        <family val="1"/>
      </rPr>
      <t>1 11 05000</t>
    </r>
    <r>
      <rPr>
        <sz val="8"/>
        <rFont val="Times New Roman"/>
        <family val="1"/>
      </rPr>
      <t xml:space="preserve"> 00 0000 120   </t>
    </r>
  </si>
  <si>
    <r>
      <t xml:space="preserve">000 </t>
    </r>
    <r>
      <rPr>
        <b/>
        <sz val="8"/>
        <rFont val="Times New Roman"/>
        <family val="1"/>
      </rPr>
      <t>1 11 05010</t>
    </r>
    <r>
      <rPr>
        <sz val="8"/>
        <rFont val="Times New Roman"/>
        <family val="1"/>
      </rPr>
      <t xml:space="preserve"> 00 0000 120 </t>
    </r>
  </si>
  <si>
    <r>
      <t xml:space="preserve">892 </t>
    </r>
    <r>
      <rPr>
        <b/>
        <sz val="8"/>
        <rFont val="Times New Roman"/>
        <family val="1"/>
      </rPr>
      <t>1 11 05012</t>
    </r>
    <r>
      <rPr>
        <sz val="8"/>
        <rFont val="Times New Roman"/>
        <family val="1"/>
      </rPr>
      <t xml:space="preserve"> 04 0000 120 </t>
    </r>
  </si>
  <si>
    <r>
      <t xml:space="preserve">000 </t>
    </r>
    <r>
      <rPr>
        <b/>
        <sz val="8"/>
        <rFont val="Times New Roman"/>
        <family val="1"/>
      </rPr>
      <t>1 11 05020</t>
    </r>
    <r>
      <rPr>
        <sz val="8"/>
        <rFont val="Times New Roman"/>
        <family val="1"/>
      </rPr>
      <t xml:space="preserve"> 00 0000 120</t>
    </r>
  </si>
  <si>
    <r>
      <t xml:space="preserve">892 </t>
    </r>
    <r>
      <rPr>
        <b/>
        <sz val="8"/>
        <rFont val="Times New Roman"/>
        <family val="1"/>
      </rPr>
      <t>1 11 05024</t>
    </r>
    <r>
      <rPr>
        <sz val="8"/>
        <rFont val="Times New Roman"/>
        <family val="1"/>
      </rPr>
      <t xml:space="preserve"> 04 0000 120</t>
    </r>
  </si>
  <si>
    <r>
      <t xml:space="preserve">000 </t>
    </r>
    <r>
      <rPr>
        <b/>
        <sz val="8"/>
        <rFont val="Times New Roman"/>
        <family val="1"/>
      </rPr>
      <t>1 11 05030</t>
    </r>
    <r>
      <rPr>
        <sz val="8"/>
        <rFont val="Times New Roman"/>
        <family val="1"/>
      </rPr>
      <t xml:space="preserve"> 00 0000 120   </t>
    </r>
  </si>
  <si>
    <r>
      <t xml:space="preserve">892 </t>
    </r>
    <r>
      <rPr>
        <b/>
        <sz val="8"/>
        <rFont val="Times New Roman"/>
        <family val="1"/>
      </rPr>
      <t>1 11 05034</t>
    </r>
    <r>
      <rPr>
        <sz val="8"/>
        <rFont val="Times New Roman"/>
        <family val="1"/>
      </rPr>
      <t xml:space="preserve"> 04 0002 120   </t>
    </r>
  </si>
  <si>
    <r>
      <t xml:space="preserve">892 </t>
    </r>
    <r>
      <rPr>
        <b/>
        <sz val="8"/>
        <rFont val="Times New Roman"/>
        <family val="1"/>
      </rPr>
      <t>1 11 05034</t>
    </r>
    <r>
      <rPr>
        <sz val="8"/>
        <rFont val="Times New Roman"/>
        <family val="1"/>
      </rPr>
      <t xml:space="preserve"> 04 0003 120   </t>
    </r>
  </si>
  <si>
    <r>
      <t xml:space="preserve">000 </t>
    </r>
    <r>
      <rPr>
        <b/>
        <sz val="8"/>
        <rFont val="Times New Roman"/>
        <family val="1"/>
      </rPr>
      <t>1 11 07000</t>
    </r>
    <r>
      <rPr>
        <sz val="8"/>
        <rFont val="Times New Roman"/>
        <family val="1"/>
      </rPr>
      <t xml:space="preserve"> 00 0000 120   </t>
    </r>
  </si>
  <si>
    <r>
      <t xml:space="preserve">000 </t>
    </r>
    <r>
      <rPr>
        <b/>
        <sz val="8"/>
        <rFont val="Times New Roman"/>
        <family val="1"/>
      </rPr>
      <t>1 11 07010</t>
    </r>
    <r>
      <rPr>
        <sz val="8"/>
        <rFont val="Times New Roman"/>
        <family val="1"/>
      </rPr>
      <t xml:space="preserve"> 00 0000 120   </t>
    </r>
  </si>
  <si>
    <r>
      <t xml:space="preserve">892 </t>
    </r>
    <r>
      <rPr>
        <b/>
        <sz val="8"/>
        <rFont val="Times New Roman"/>
        <family val="1"/>
      </rPr>
      <t>1 11 07014</t>
    </r>
    <r>
      <rPr>
        <sz val="8"/>
        <rFont val="Times New Roman"/>
        <family val="1"/>
      </rPr>
      <t xml:space="preserve"> 04 0000 120   </t>
    </r>
  </si>
  <si>
    <r>
      <t xml:space="preserve">000 </t>
    </r>
    <r>
      <rPr>
        <b/>
        <sz val="8"/>
        <rFont val="Times New Roman"/>
        <family val="1"/>
      </rPr>
      <t>1 12 00000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</si>
  <si>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1 12 01000</t>
    </r>
    <r>
      <rPr>
        <sz val="8"/>
        <rFont val="Times New Roman"/>
        <family val="1"/>
      </rPr>
      <t xml:space="preserve"> 01 0000 120 </t>
    </r>
  </si>
  <si>
    <r>
      <t xml:space="preserve">000 </t>
    </r>
    <r>
      <rPr>
        <b/>
        <sz val="8"/>
        <rFont val="Times New Roman"/>
        <family val="1"/>
      </rPr>
      <t>1 12 01010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</si>
  <si>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1 12 01020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</si>
  <si>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1 12 01030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</si>
  <si>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1 12 01040</t>
    </r>
    <r>
      <rPr>
        <sz val="8"/>
        <rFont val="Times New Roman"/>
        <family val="1"/>
      </rPr>
      <t xml:space="preserve"> 01 0000 120</t>
    </r>
  </si>
  <si>
    <r>
      <t xml:space="preserve">000 </t>
    </r>
    <r>
      <rPr>
        <b/>
        <sz val="8"/>
        <rFont val="Times New Roman"/>
        <family val="1"/>
      </rPr>
      <t>1 13 00000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</si>
  <si>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1 13 02000</t>
    </r>
    <r>
      <rPr>
        <sz val="8"/>
        <rFont val="Times New Roman"/>
        <family val="1"/>
      </rPr>
      <t xml:space="preserve"> 00 0000 130 </t>
    </r>
  </si>
  <si>
    <r>
      <t xml:space="preserve">000 </t>
    </r>
    <r>
      <rPr>
        <b/>
        <sz val="8"/>
        <rFont val="Times New Roman"/>
        <family val="1"/>
      </rPr>
      <t>1 13 02990</t>
    </r>
    <r>
      <rPr>
        <sz val="8"/>
        <rFont val="Times New Roman"/>
        <family val="1"/>
      </rPr>
      <t xml:space="preserve"> 04 0000 130 </t>
    </r>
  </si>
  <si>
    <r>
      <t xml:space="preserve">892 </t>
    </r>
    <r>
      <rPr>
        <b/>
        <sz val="8"/>
        <rFont val="Times New Roman"/>
        <family val="1"/>
      </rPr>
      <t>1 13 02994</t>
    </r>
    <r>
      <rPr>
        <sz val="8"/>
        <rFont val="Times New Roman"/>
        <family val="1"/>
      </rPr>
      <t xml:space="preserve"> 04 0000 130 </t>
    </r>
  </si>
  <si>
    <r>
      <t xml:space="preserve">000 </t>
    </r>
    <r>
      <rPr>
        <b/>
        <sz val="8"/>
        <rFont val="Times New Roman"/>
        <family val="1"/>
      </rPr>
      <t>1 14 00000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</si>
  <si>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1 14 01000</t>
    </r>
    <r>
      <rPr>
        <sz val="8"/>
        <rFont val="Times New Roman"/>
        <family val="1"/>
      </rPr>
      <t xml:space="preserve"> 00 0000 410 </t>
    </r>
  </si>
  <si>
    <r>
      <t xml:space="preserve">892 </t>
    </r>
    <r>
      <rPr>
        <b/>
        <sz val="8"/>
        <rFont val="Times New Roman"/>
        <family val="1"/>
      </rPr>
      <t xml:space="preserve">1 14 01040 </t>
    </r>
    <r>
      <rPr>
        <sz val="8"/>
        <rFont val="Times New Roman"/>
        <family val="1"/>
      </rPr>
      <t xml:space="preserve">04 0000 410 </t>
    </r>
  </si>
  <si>
    <r>
      <t xml:space="preserve">000 </t>
    </r>
    <r>
      <rPr>
        <b/>
        <sz val="8"/>
        <rFont val="Times New Roman"/>
        <family val="1"/>
      </rPr>
      <t>1 14 02000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</si>
  <si>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1 14 02040</t>
    </r>
    <r>
      <rPr>
        <sz val="8"/>
        <rFont val="Times New Roman"/>
        <family val="1"/>
      </rPr>
      <t xml:space="preserve"> 04 0000 410</t>
    </r>
  </si>
  <si>
    <r>
      <t xml:space="preserve">892 </t>
    </r>
    <r>
      <rPr>
        <b/>
        <sz val="8"/>
        <rFont val="Times New Roman"/>
        <family val="1"/>
      </rPr>
      <t>1 14 02043</t>
    </r>
    <r>
      <rPr>
        <sz val="8"/>
        <rFont val="Times New Roman"/>
        <family val="1"/>
      </rPr>
      <t xml:space="preserve"> 04 0000 410</t>
    </r>
  </si>
  <si>
    <r>
      <t xml:space="preserve">000 </t>
    </r>
    <r>
      <rPr>
        <b/>
        <sz val="8"/>
        <rFont val="Times New Roman"/>
        <family val="1"/>
      </rPr>
      <t>1 14 06000</t>
    </r>
    <r>
      <rPr>
        <sz val="8"/>
        <rFont val="Times New Roman"/>
        <family val="1"/>
      </rPr>
      <t xml:space="preserve"> 00 0000 430</t>
    </r>
  </si>
  <si>
    <r>
      <t xml:space="preserve">000 </t>
    </r>
    <r>
      <rPr>
        <b/>
        <sz val="8"/>
        <rFont val="Times New Roman"/>
        <family val="1"/>
      </rPr>
      <t>1 14 06010</t>
    </r>
    <r>
      <rPr>
        <sz val="8"/>
        <rFont val="Times New Roman"/>
        <family val="1"/>
      </rPr>
      <t xml:space="preserve"> 00 0000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430</t>
    </r>
  </si>
  <si>
    <r>
      <t xml:space="preserve"> 892 </t>
    </r>
    <r>
      <rPr>
        <b/>
        <sz val="8"/>
        <rFont val="Times New Roman"/>
        <family val="1"/>
      </rPr>
      <t>1 14 06012</t>
    </r>
    <r>
      <rPr>
        <sz val="8"/>
        <rFont val="Times New Roman"/>
        <family val="1"/>
      </rPr>
      <t xml:space="preserve"> 04 0000 430</t>
    </r>
  </si>
  <si>
    <r>
      <t xml:space="preserve">000 </t>
    </r>
    <r>
      <rPr>
        <b/>
        <sz val="8"/>
        <rFont val="Times New Roman"/>
        <family val="1"/>
      </rPr>
      <t>1 14 06020</t>
    </r>
    <r>
      <rPr>
        <sz val="8"/>
        <rFont val="Times New Roman"/>
        <family val="1"/>
      </rPr>
      <t xml:space="preserve"> 00 0000 430</t>
    </r>
  </si>
  <si>
    <r>
      <t xml:space="preserve">892 </t>
    </r>
    <r>
      <rPr>
        <b/>
        <sz val="8"/>
        <rFont val="Times New Roman"/>
        <family val="1"/>
      </rPr>
      <t>1 14 06024</t>
    </r>
    <r>
      <rPr>
        <sz val="8"/>
        <rFont val="Times New Roman"/>
        <family val="1"/>
      </rPr>
      <t xml:space="preserve"> 04 0000 430</t>
    </r>
  </si>
  <si>
    <r>
      <t xml:space="preserve">000 </t>
    </r>
    <r>
      <rPr>
        <b/>
        <sz val="8"/>
        <rFont val="Times New Roman"/>
        <family val="1"/>
      </rPr>
      <t>1 15 00000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</si>
  <si>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1 15 02000</t>
    </r>
    <r>
      <rPr>
        <sz val="8"/>
        <rFont val="Times New Roman"/>
        <family val="1"/>
      </rPr>
      <t xml:space="preserve"> 00 0000 140 </t>
    </r>
  </si>
  <si>
    <r>
      <t xml:space="preserve">000 </t>
    </r>
    <r>
      <rPr>
        <b/>
        <sz val="8"/>
        <rFont val="Times New Roman"/>
        <family val="1"/>
      </rPr>
      <t>1 15 02040</t>
    </r>
    <r>
      <rPr>
        <sz val="8"/>
        <rFont val="Times New Roman"/>
        <family val="1"/>
      </rPr>
      <t xml:space="preserve"> 04 0000 140 </t>
    </r>
  </si>
  <si>
    <r>
      <t xml:space="preserve">000 </t>
    </r>
    <r>
      <rPr>
        <b/>
        <sz val="8"/>
        <rFont val="Times New Roman"/>
        <family val="1"/>
      </rPr>
      <t>1 16 00000</t>
    </r>
    <r>
      <rPr>
        <sz val="8"/>
        <rFont val="Times New Roman"/>
        <family val="1"/>
      </rPr>
      <t xml:space="preserve"> 00 0000 000 </t>
    </r>
  </si>
  <si>
    <r>
      <t xml:space="preserve">000 </t>
    </r>
    <r>
      <rPr>
        <b/>
        <sz val="8"/>
        <rFont val="Times New Roman"/>
        <family val="1"/>
      </rPr>
      <t>1 16 03000</t>
    </r>
    <r>
      <rPr>
        <sz val="8"/>
        <rFont val="Times New Roman"/>
        <family val="1"/>
      </rPr>
      <t xml:space="preserve"> 00 0000 140</t>
    </r>
  </si>
  <si>
    <r>
      <t xml:space="preserve">182 </t>
    </r>
    <r>
      <rPr>
        <b/>
        <sz val="8"/>
        <rFont val="Times New Roman"/>
        <family val="1"/>
      </rPr>
      <t>1 16 03010</t>
    </r>
    <r>
      <rPr>
        <sz val="8"/>
        <rFont val="Times New Roman"/>
        <family val="1"/>
      </rPr>
      <t xml:space="preserve"> 01 0000 140</t>
    </r>
  </si>
  <si>
    <r>
      <t xml:space="preserve">182 </t>
    </r>
    <r>
      <rPr>
        <b/>
        <sz val="8"/>
        <rFont val="Times New Roman"/>
        <family val="1"/>
      </rPr>
      <t>1 16 03030</t>
    </r>
    <r>
      <rPr>
        <sz val="8"/>
        <rFont val="Times New Roman"/>
        <family val="1"/>
      </rPr>
      <t xml:space="preserve"> 01 0000 140 </t>
    </r>
  </si>
  <si>
    <r>
      <t xml:space="preserve">182 </t>
    </r>
    <r>
      <rPr>
        <b/>
        <sz val="8"/>
        <rFont val="Times New Roman"/>
        <family val="1"/>
      </rPr>
      <t>1 16 06000</t>
    </r>
    <r>
      <rPr>
        <sz val="8"/>
        <rFont val="Times New Roman"/>
        <family val="1"/>
      </rPr>
      <t xml:space="preserve"> 01 0000 140</t>
    </r>
  </si>
  <si>
    <r>
      <t xml:space="preserve">000 </t>
    </r>
    <r>
      <rPr>
        <b/>
        <sz val="8"/>
        <rFont val="Times New Roman"/>
        <family val="1"/>
      </rPr>
      <t>1 16 08000</t>
    </r>
    <r>
      <rPr>
        <sz val="8"/>
        <rFont val="Times New Roman"/>
        <family val="1"/>
      </rPr>
      <t xml:space="preserve"> 01 0000 140</t>
    </r>
  </si>
  <si>
    <r>
      <t xml:space="preserve">000 </t>
    </r>
    <r>
      <rPr>
        <b/>
        <sz val="8"/>
        <rFont val="Times New Roman"/>
        <family val="1"/>
      </rPr>
      <t>1 16 21000</t>
    </r>
    <r>
      <rPr>
        <sz val="8"/>
        <rFont val="Times New Roman"/>
        <family val="1"/>
      </rPr>
      <t xml:space="preserve"> 00 0000 140</t>
    </r>
  </si>
  <si>
    <r>
      <t xml:space="preserve">000 </t>
    </r>
    <r>
      <rPr>
        <b/>
        <sz val="8"/>
        <rFont val="Times New Roman"/>
        <family val="1"/>
      </rPr>
      <t>1 16 21040</t>
    </r>
    <r>
      <rPr>
        <sz val="8"/>
        <rFont val="Times New Roman"/>
        <family val="1"/>
      </rPr>
      <t xml:space="preserve"> 04 0000 140</t>
    </r>
  </si>
  <si>
    <r>
      <t xml:space="preserve">000 </t>
    </r>
    <r>
      <rPr>
        <b/>
        <sz val="8"/>
        <rFont val="Times New Roman"/>
        <family val="1"/>
      </rPr>
      <t>1 16 25000</t>
    </r>
    <r>
      <rPr>
        <sz val="8"/>
        <rFont val="Times New Roman"/>
        <family val="1"/>
      </rPr>
      <t xml:space="preserve"> 01 0000 140  </t>
    </r>
  </si>
  <si>
    <r>
      <t xml:space="preserve">000 </t>
    </r>
    <r>
      <rPr>
        <b/>
        <sz val="8"/>
        <rFont val="Times New Roman"/>
        <family val="1"/>
      </rPr>
      <t>1 16 25010</t>
    </r>
    <r>
      <rPr>
        <sz val="8"/>
        <rFont val="Times New Roman"/>
        <family val="1"/>
      </rPr>
      <t xml:space="preserve"> 01 0000 140  </t>
    </r>
  </si>
  <si>
    <r>
      <t xml:space="preserve">000 </t>
    </r>
    <r>
      <rPr>
        <b/>
        <sz val="8"/>
        <rFont val="Times New Roman"/>
        <family val="1"/>
      </rPr>
      <t>1 16 25030</t>
    </r>
    <r>
      <rPr>
        <sz val="8"/>
        <rFont val="Times New Roman"/>
        <family val="1"/>
      </rPr>
      <t xml:space="preserve"> 01 0000 140  </t>
    </r>
  </si>
  <si>
    <r>
      <t xml:space="preserve">000 </t>
    </r>
    <r>
      <rPr>
        <b/>
        <sz val="8"/>
        <rFont val="Times New Roman"/>
        <family val="1"/>
      </rPr>
      <t>1 16 25050</t>
    </r>
    <r>
      <rPr>
        <sz val="8"/>
        <rFont val="Times New Roman"/>
        <family val="1"/>
      </rPr>
      <t xml:space="preserve"> 01 0000 140  </t>
    </r>
  </si>
  <si>
    <r>
      <t xml:space="preserve"> 000 </t>
    </r>
    <r>
      <rPr>
        <b/>
        <sz val="8"/>
        <rFont val="Times New Roman"/>
        <family val="1"/>
      </rPr>
      <t>1 16 25060</t>
    </r>
    <r>
      <rPr>
        <sz val="8"/>
        <rFont val="Times New Roman"/>
        <family val="1"/>
      </rPr>
      <t xml:space="preserve"> 01 0000 140  </t>
    </r>
  </si>
  <si>
    <r>
      <t xml:space="preserve">141 </t>
    </r>
    <r>
      <rPr>
        <b/>
        <sz val="8"/>
        <rFont val="Times New Roman"/>
        <family val="1"/>
      </rPr>
      <t>1 16 28000</t>
    </r>
    <r>
      <rPr>
        <sz val="8"/>
        <rFont val="Times New Roman"/>
        <family val="1"/>
      </rPr>
      <t xml:space="preserve"> 01 0000 140</t>
    </r>
  </si>
  <si>
    <r>
      <t xml:space="preserve">188 </t>
    </r>
    <r>
      <rPr>
        <b/>
        <sz val="8"/>
        <rFont val="Times New Roman"/>
        <family val="1"/>
      </rPr>
      <t>1 16 30000</t>
    </r>
    <r>
      <rPr>
        <sz val="8"/>
        <rFont val="Times New Roman"/>
        <family val="1"/>
      </rPr>
      <t xml:space="preserve"> 01 0000 140 </t>
    </r>
  </si>
  <si>
    <r>
      <t xml:space="preserve">188 </t>
    </r>
    <r>
      <rPr>
        <b/>
        <sz val="8"/>
        <rFont val="Times New Roman"/>
        <family val="1"/>
      </rPr>
      <t>1 16 30030</t>
    </r>
    <r>
      <rPr>
        <sz val="8"/>
        <rFont val="Times New Roman"/>
        <family val="1"/>
      </rPr>
      <t xml:space="preserve"> 01 0000 140 </t>
    </r>
  </si>
  <si>
    <r>
      <t xml:space="preserve">000 </t>
    </r>
    <r>
      <rPr>
        <b/>
        <sz val="8"/>
        <rFont val="Times New Roman"/>
        <family val="1"/>
      </rPr>
      <t>1 16 33000</t>
    </r>
    <r>
      <rPr>
        <sz val="8"/>
        <rFont val="Times New Roman"/>
        <family val="1"/>
      </rPr>
      <t xml:space="preserve"> 00 0000 140</t>
    </r>
  </si>
  <si>
    <r>
      <t xml:space="preserve">000 </t>
    </r>
    <r>
      <rPr>
        <b/>
        <sz val="8"/>
        <rFont val="Times New Roman"/>
        <family val="1"/>
      </rPr>
      <t>1 16 33040</t>
    </r>
    <r>
      <rPr>
        <sz val="8"/>
        <rFont val="Times New Roman"/>
        <family val="1"/>
      </rPr>
      <t xml:space="preserve"> 04 0000 140</t>
    </r>
  </si>
  <si>
    <r>
      <t>000</t>
    </r>
    <r>
      <rPr>
        <b/>
        <sz val="8"/>
        <rFont val="Times New Roman"/>
        <family val="1"/>
      </rPr>
      <t xml:space="preserve"> 1 16 43000</t>
    </r>
    <r>
      <rPr>
        <sz val="8"/>
        <rFont val="Times New Roman"/>
        <family val="1"/>
      </rPr>
      <t xml:space="preserve"> 01 0000 140</t>
    </r>
  </si>
  <si>
    <r>
      <t xml:space="preserve">000 </t>
    </r>
    <r>
      <rPr>
        <b/>
        <sz val="8"/>
        <rFont val="Times New Roman"/>
        <family val="1"/>
      </rPr>
      <t>1 16 90000</t>
    </r>
    <r>
      <rPr>
        <sz val="8"/>
        <rFont val="Times New Roman"/>
        <family val="1"/>
      </rPr>
      <t xml:space="preserve"> 00 0000 140</t>
    </r>
  </si>
  <si>
    <r>
      <t xml:space="preserve">000 </t>
    </r>
    <r>
      <rPr>
        <b/>
        <sz val="8"/>
        <rFont val="Times New Roman"/>
        <family val="1"/>
      </rPr>
      <t>1 16 90040</t>
    </r>
    <r>
      <rPr>
        <sz val="8"/>
        <rFont val="Times New Roman"/>
        <family val="1"/>
      </rPr>
      <t xml:space="preserve"> 04 0000 140 </t>
    </r>
  </si>
  <si>
    <r>
      <t xml:space="preserve">000 </t>
    </r>
    <r>
      <rPr>
        <b/>
        <sz val="8"/>
        <rFont val="Times New Roman"/>
        <family val="1"/>
      </rPr>
      <t>1 17 05000</t>
    </r>
    <r>
      <rPr>
        <sz val="8"/>
        <rFont val="Times New Roman"/>
        <family val="1"/>
      </rPr>
      <t xml:space="preserve"> 00 0000 180</t>
    </r>
  </si>
  <si>
    <r>
      <t xml:space="preserve">892 </t>
    </r>
    <r>
      <rPr>
        <b/>
        <sz val="8"/>
        <rFont val="Times New Roman"/>
        <family val="1"/>
      </rPr>
      <t>1 17 05040</t>
    </r>
    <r>
      <rPr>
        <sz val="8"/>
        <rFont val="Times New Roman"/>
        <family val="1"/>
      </rPr>
      <t xml:space="preserve"> 04 0000 180</t>
    </r>
  </si>
  <si>
    <t xml:space="preserve">-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гор.округами </t>
  </si>
  <si>
    <t xml:space="preserve">  от "____" декабря 2012 года № _______- МПА</t>
  </si>
  <si>
    <t>Плановый период</t>
  </si>
  <si>
    <t xml:space="preserve">  2014 год</t>
  </si>
  <si>
    <t xml:space="preserve">  2015 год</t>
  </si>
  <si>
    <t>Приложение 3</t>
  </si>
  <si>
    <t xml:space="preserve">  на плановый период  2014 и 2015 годов </t>
  </si>
  <si>
    <t>Удельный вес (в объёме налоговых и неналоговых доходов)</t>
  </si>
  <si>
    <t>Удельный вес (в объёме собственных доходов)</t>
  </si>
  <si>
    <r>
      <t xml:space="preserve">10% - единый норматив </t>
    </r>
    <r>
      <rPr>
        <sz val="7"/>
        <rFont val="Times New Roman"/>
        <family val="1"/>
      </rPr>
      <t>(ч.4 п.1 статьи 58 Бюджетного кодекса РФ)</t>
    </r>
    <r>
      <rPr>
        <b/>
        <sz val="7"/>
        <rFont val="Times New Roman"/>
        <family val="1"/>
      </rPr>
      <t xml:space="preserve"> </t>
    </r>
  </si>
  <si>
    <r>
      <t xml:space="preserve">12% - дополнительный норматив </t>
    </r>
    <r>
      <rPr>
        <sz val="7"/>
        <rFont val="Times New Roman"/>
        <family val="1"/>
      </rPr>
      <t>(п.2 статьи 58 Бюджетного кодекса РФ)</t>
    </r>
  </si>
  <si>
    <r>
      <t xml:space="preserve"> 8% - дополнительный норматив </t>
    </r>
    <r>
      <rPr>
        <sz val="7"/>
        <rFont val="Times New Roman"/>
        <family val="1"/>
      </rPr>
      <t>(п.2 статьи 58 Бюджетного кодекса РФ)</t>
    </r>
  </si>
  <si>
    <t>2014 год</t>
  </si>
  <si>
    <t>2015 год</t>
  </si>
  <si>
    <t>Всего</t>
  </si>
  <si>
    <t xml:space="preserve">Приложение 5 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</si>
  <si>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</si>
  <si>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</si>
  <si>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</si>
  <si>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</t>
  </si>
  <si>
    <t>Строительство II очереди спортивного комплекса школы № 9</t>
  </si>
  <si>
    <t>Итого:(по ЦС 00204 00 и переданным полномочиям)</t>
  </si>
  <si>
    <t xml:space="preserve">          - текущий ремонт дорог </t>
  </si>
  <si>
    <t xml:space="preserve">          - строительство дорог</t>
  </si>
  <si>
    <t xml:space="preserve"> - городская целевая программа "Обеспечение безопасности дорожного движения в городе Мценске на 2011-2015 годы"</t>
  </si>
  <si>
    <r>
      <t xml:space="preserve">795 00 </t>
    </r>
    <r>
      <rPr>
        <b/>
        <sz val="8"/>
        <rFont val="Times New Roman"/>
        <family val="1"/>
      </rPr>
      <t>01</t>
    </r>
  </si>
  <si>
    <r>
      <t xml:space="preserve"> - </t>
    </r>
    <r>
      <rPr>
        <sz val="8"/>
        <rFont val="Times New Roman"/>
        <family val="1"/>
      </rPr>
      <t>по предложениям избирателей (ремонт дорог и сооруж. на них)</t>
    </r>
  </si>
  <si>
    <r>
      <t xml:space="preserve">795 00 </t>
    </r>
    <r>
      <rPr>
        <b/>
        <sz val="8"/>
        <rFont val="Times New Roman"/>
        <family val="1"/>
      </rPr>
      <t>02</t>
    </r>
  </si>
  <si>
    <r>
      <t xml:space="preserve">795 00 </t>
    </r>
    <r>
      <rPr>
        <b/>
        <sz val="8"/>
        <rFont val="Times New Roman"/>
        <family val="1"/>
      </rPr>
      <t>00</t>
    </r>
  </si>
  <si>
    <t xml:space="preserve">             -  строительство линий уличного освещения</t>
  </si>
  <si>
    <t xml:space="preserve"> - городская целевая программа "Обращение с отходами производства и потребления на территории г.Мценска (2012-2014годы)"</t>
  </si>
  <si>
    <r>
      <t xml:space="preserve">795 00 </t>
    </r>
    <r>
      <rPr>
        <b/>
        <sz val="8"/>
        <rFont val="Times New Roman"/>
        <family val="1"/>
      </rPr>
      <t>03</t>
    </r>
  </si>
  <si>
    <t>Субсидия учреждениям дошкольного образования на выполнение муниципального задания (всего)</t>
  </si>
  <si>
    <t xml:space="preserve">в том числе: </t>
  </si>
  <si>
    <t>Субсидия учреждениям дошкольного образования на иные цели (всего)</t>
  </si>
  <si>
    <r>
      <t xml:space="preserve">795 00 </t>
    </r>
    <r>
      <rPr>
        <b/>
        <sz val="8"/>
        <rFont val="Times New Roman"/>
        <family val="1"/>
      </rPr>
      <t>05</t>
    </r>
  </si>
  <si>
    <t>По предложениям избирателей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</si>
</sst>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0_р_."/>
    <numFmt numFmtId="166" formatCode="#,##0.00&quot;р.&quot;"/>
    <numFmt numFmtId="167" formatCode="#,##0.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"/>
    <numFmt numFmtId="173" formatCode="#,##0.000"/>
    <numFmt numFmtId="174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sz val="7"/>
      <name val="Arial Cyr"/>
      <family val="0"/>
    </font>
    <font>
      <i/>
      <sz val="10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7"/>
      <name val="Arial Cyr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7"/>
      <name val="Arial Cyr"/>
      <family val="2"/>
    </font>
    <font>
      <sz val="7"/>
      <name val="Arial"/>
      <family val="2"/>
    </font>
    <font>
      <sz val="6"/>
      <name val="Times New Roman"/>
      <family val="1"/>
    </font>
    <font>
      <b/>
      <i/>
      <sz val="10"/>
      <name val="Arial Cyr"/>
      <family val="2"/>
    </font>
    <font>
      <b/>
      <u val="single"/>
      <sz val="10"/>
      <name val="Arial Cyr"/>
      <family val="2"/>
    </font>
    <font>
      <i/>
      <sz val="8"/>
      <name val="Arial Cyr"/>
      <family val="2"/>
    </font>
    <font>
      <i/>
      <sz val="9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i/>
      <sz val="9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0"/>
    </font>
    <font>
      <sz val="9"/>
      <name val="Arial Narrow"/>
      <family val="2"/>
    </font>
    <font>
      <b/>
      <u val="single"/>
      <sz val="8"/>
      <name val="Arial Cyr"/>
      <family val="2"/>
    </font>
    <font>
      <sz val="6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4" fillId="0" borderId="1" xfId="0" applyNumberFormat="1" applyFont="1" applyFill="1" applyBorder="1" applyAlignment="1" applyProtection="1">
      <alignment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vertical="center"/>
      <protection/>
    </xf>
    <xf numFmtId="49" fontId="4" fillId="2" borderId="1" xfId="0" applyNumberFormat="1" applyFont="1" applyFill="1" applyBorder="1" applyAlignment="1" applyProtection="1">
      <alignment horizontal="center" vertical="center"/>
      <protection/>
    </xf>
    <xf numFmtId="49" fontId="4" fillId="2" borderId="1" xfId="0" applyNumberFormat="1" applyFont="1" applyFill="1" applyBorder="1" applyAlignment="1" applyProtection="1">
      <alignment vertical="center" wrapText="1"/>
      <protection/>
    </xf>
    <xf numFmtId="49" fontId="7" fillId="3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Border="1" applyAlignment="1" applyProtection="1">
      <alignment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49" fontId="4" fillId="3" borderId="6" xfId="0" applyNumberFormat="1" applyFont="1" applyFill="1" applyBorder="1" applyAlignment="1" applyProtection="1">
      <alignment horizontal="center" vertical="center" wrapText="1"/>
      <protection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4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49" fontId="4" fillId="3" borderId="9" xfId="0" applyNumberFormat="1" applyFont="1" applyFill="1" applyBorder="1" applyAlignment="1" applyProtection="1">
      <alignment horizontal="center" vertical="center" wrapText="1"/>
      <protection/>
    </xf>
    <xf numFmtId="49" fontId="4" fillId="3" borderId="10" xfId="0" applyNumberFormat="1" applyFont="1" applyFill="1" applyBorder="1" applyAlignment="1" applyProtection="1">
      <alignment horizontal="center" vertical="center" wrapText="1"/>
      <protection/>
    </xf>
    <xf numFmtId="49" fontId="7" fillId="3" borderId="11" xfId="0" applyNumberFormat="1" applyFont="1" applyFill="1" applyBorder="1" applyAlignment="1" applyProtection="1">
      <alignment horizontal="center" vertical="center"/>
      <protection/>
    </xf>
    <xf numFmtId="49" fontId="7" fillId="3" borderId="1" xfId="0" applyNumberFormat="1" applyFont="1" applyFill="1" applyBorder="1" applyAlignment="1" applyProtection="1">
      <alignment horizontal="center" vertical="center"/>
      <protection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49" fontId="4" fillId="2" borderId="12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7" xfId="0" applyNumberFormat="1" applyFont="1" applyFill="1" applyBorder="1" applyAlignment="1" applyProtection="1">
      <alignment horizontal="center" vertical="center"/>
      <protection/>
    </xf>
    <xf numFmtId="49" fontId="4" fillId="2" borderId="13" xfId="0" applyNumberFormat="1" applyFont="1" applyFill="1" applyBorder="1" applyAlignment="1" applyProtection="1">
      <alignment horizontal="center" vertical="center"/>
      <protection/>
    </xf>
    <xf numFmtId="49" fontId="7" fillId="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textRotation="90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3" borderId="15" xfId="0" applyNumberFormat="1" applyFont="1" applyFill="1" applyBorder="1" applyAlignment="1" applyProtection="1">
      <alignment horizontal="center" vertical="center" wrapText="1"/>
      <protection/>
    </xf>
    <xf numFmtId="49" fontId="4" fillId="3" borderId="16" xfId="0" applyNumberFormat="1" applyFont="1" applyFill="1" applyBorder="1" applyAlignment="1" applyProtection="1">
      <alignment horizontal="center" vertical="center" wrapText="1"/>
      <protection/>
    </xf>
    <xf numFmtId="49" fontId="4" fillId="3" borderId="17" xfId="0" applyNumberFormat="1" applyFont="1" applyFill="1" applyBorder="1" applyAlignment="1" applyProtection="1">
      <alignment horizontal="center" vertical="center" wrapText="1"/>
      <protection/>
    </xf>
    <xf numFmtId="167" fontId="3" fillId="0" borderId="0" xfId="0" applyNumberFormat="1" applyFont="1" applyBorder="1" applyAlignment="1">
      <alignment vertical="center"/>
    </xf>
    <xf numFmtId="49" fontId="4" fillId="4" borderId="17" xfId="0" applyNumberFormat="1" applyFont="1" applyFill="1" applyBorder="1" applyAlignment="1" applyProtection="1">
      <alignment horizontal="center" vertical="center"/>
      <protection/>
    </xf>
    <xf numFmtId="49" fontId="4" fillId="4" borderId="16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/>
    </xf>
    <xf numFmtId="49" fontId="4" fillId="2" borderId="7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7" fillId="5" borderId="11" xfId="0" applyNumberFormat="1" applyFont="1" applyFill="1" applyBorder="1" applyAlignment="1" applyProtection="1">
      <alignment horizontal="center" vertical="center"/>
      <protection/>
    </xf>
    <xf numFmtId="49" fontId="7" fillId="5" borderId="1" xfId="0" applyNumberFormat="1" applyFont="1" applyFill="1" applyBorder="1" applyAlignment="1" applyProtection="1">
      <alignment horizontal="center" vertical="center"/>
      <protection/>
    </xf>
    <xf numFmtId="49" fontId="7" fillId="5" borderId="2" xfId="0" applyNumberFormat="1" applyFont="1" applyFill="1" applyBorder="1" applyAlignment="1" applyProtection="1">
      <alignment horizontal="center" vertical="center"/>
      <protection/>
    </xf>
    <xf numFmtId="49" fontId="7" fillId="5" borderId="2" xfId="0" applyNumberFormat="1" applyFont="1" applyFill="1" applyBorder="1" applyAlignment="1" applyProtection="1">
      <alignment horizontal="center" vertical="center" wrapText="1"/>
      <protection/>
    </xf>
    <xf numFmtId="49" fontId="7" fillId="5" borderId="21" xfId="0" applyNumberFormat="1" applyFont="1" applyFill="1" applyBorder="1" applyAlignment="1" applyProtection="1">
      <alignment horizontal="center" vertical="center"/>
      <protection/>
    </xf>
    <xf numFmtId="49" fontId="4" fillId="5" borderId="2" xfId="0" applyNumberFormat="1" applyFont="1" applyFill="1" applyBorder="1" applyAlignment="1" applyProtection="1">
      <alignment horizontal="center" vertical="center" wrapText="1"/>
      <protection/>
    </xf>
    <xf numFmtId="49" fontId="4" fillId="5" borderId="2" xfId="0" applyNumberFormat="1" applyFont="1" applyFill="1" applyBorder="1" applyAlignment="1" applyProtection="1">
      <alignment horizontal="center" vertical="center"/>
      <protection/>
    </xf>
    <xf numFmtId="167" fontId="10" fillId="3" borderId="22" xfId="0" applyNumberFormat="1" applyFont="1" applyFill="1" applyBorder="1" applyAlignment="1">
      <alignment vertical="center"/>
    </xf>
    <xf numFmtId="167" fontId="10" fillId="0" borderId="23" xfId="0" applyNumberFormat="1" applyFont="1" applyBorder="1" applyAlignment="1">
      <alignment vertical="center"/>
    </xf>
    <xf numFmtId="167" fontId="10" fillId="5" borderId="24" xfId="0" applyNumberFormat="1" applyFont="1" applyFill="1" applyBorder="1" applyAlignment="1">
      <alignment vertical="center"/>
    </xf>
    <xf numFmtId="49" fontId="17" fillId="6" borderId="25" xfId="0" applyNumberFormat="1" applyFont="1" applyFill="1" applyBorder="1" applyAlignment="1" applyProtection="1">
      <alignment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7" xfId="0" applyNumberFormat="1" applyFont="1" applyFill="1" applyBorder="1" applyAlignment="1" applyProtection="1">
      <alignment vertical="center" wrapText="1"/>
      <protection/>
    </xf>
    <xf numFmtId="49" fontId="17" fillId="3" borderId="28" xfId="0" applyNumberFormat="1" applyFont="1" applyFill="1" applyBorder="1" applyAlignment="1" applyProtection="1">
      <alignment vertical="center" wrapText="1"/>
      <protection/>
    </xf>
    <xf numFmtId="49" fontId="17" fillId="3" borderId="29" xfId="0" applyNumberFormat="1" applyFont="1" applyFill="1" applyBorder="1" applyAlignment="1" applyProtection="1">
      <alignment vertical="center" wrapText="1"/>
      <protection/>
    </xf>
    <xf numFmtId="49" fontId="4" fillId="0" borderId="4" xfId="0" applyNumberFormat="1" applyFont="1" applyFill="1" applyBorder="1" applyAlignment="1" applyProtection="1">
      <alignment vertical="center" wrapText="1"/>
      <protection/>
    </xf>
    <xf numFmtId="49" fontId="4" fillId="2" borderId="13" xfId="0" applyNumberFormat="1" applyFont="1" applyFill="1" applyBorder="1" applyAlignment="1" applyProtection="1">
      <alignment horizontal="center" vertical="center" wrapText="1"/>
      <protection/>
    </xf>
    <xf numFmtId="49" fontId="4" fillId="2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7" xfId="0" applyNumberFormat="1" applyFont="1" applyBorder="1" applyAlignment="1" applyProtection="1">
      <alignment horizontal="center" vertical="center"/>
      <protection/>
    </xf>
    <xf numFmtId="49" fontId="7" fillId="5" borderId="30" xfId="0" applyNumberFormat="1" applyFont="1" applyFill="1" applyBorder="1" applyAlignment="1" applyProtection="1">
      <alignment horizontal="center" vertical="center"/>
      <protection/>
    </xf>
    <xf numFmtId="49" fontId="7" fillId="5" borderId="19" xfId="0" applyNumberFormat="1" applyFont="1" applyFill="1" applyBorder="1" applyAlignment="1" applyProtection="1">
      <alignment horizontal="center" vertical="center"/>
      <protection/>
    </xf>
    <xf numFmtId="49" fontId="7" fillId="3" borderId="25" xfId="0" applyNumberFormat="1" applyFont="1" applyFill="1" applyBorder="1" applyAlignment="1" applyProtection="1">
      <alignment horizontal="center" vertical="center" wrapText="1"/>
      <protection/>
    </xf>
    <xf numFmtId="49" fontId="7" fillId="3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10" fontId="10" fillId="3" borderId="32" xfId="0" applyNumberFormat="1" applyFont="1" applyFill="1" applyBorder="1" applyAlignment="1">
      <alignment vertical="center"/>
    </xf>
    <xf numFmtId="10" fontId="10" fillId="3" borderId="33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167" fontId="4" fillId="2" borderId="7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34" xfId="0" applyNumberFormat="1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49" fontId="7" fillId="5" borderId="1" xfId="0" applyNumberFormat="1" applyFont="1" applyFill="1" applyBorder="1" applyAlignment="1" applyProtection="1">
      <alignment horizontal="center" vertical="center" wrapText="1"/>
      <protection/>
    </xf>
    <xf numFmtId="49" fontId="17" fillId="3" borderId="14" xfId="0" applyNumberFormat="1" applyFont="1" applyFill="1" applyBorder="1" applyAlignment="1" applyProtection="1">
      <alignment horizontal="center" vertical="center"/>
      <protection/>
    </xf>
    <xf numFmtId="49" fontId="17" fillId="6" borderId="14" xfId="0" applyNumberFormat="1" applyFont="1" applyFill="1" applyBorder="1" applyAlignment="1" applyProtection="1">
      <alignment horizontal="center" vertical="center" wrapText="1"/>
      <protection/>
    </xf>
    <xf numFmtId="49" fontId="17" fillId="6" borderId="25" xfId="0" applyNumberFormat="1" applyFont="1" applyFill="1" applyBorder="1" applyAlignment="1" applyProtection="1">
      <alignment horizontal="center" vertical="center" wrapText="1"/>
      <protection/>
    </xf>
    <xf numFmtId="49" fontId="16" fillId="3" borderId="35" xfId="0" applyNumberFormat="1" applyFont="1" applyFill="1" applyBorder="1" applyAlignment="1" applyProtection="1">
      <alignment horizontal="center" vertical="center"/>
      <protection/>
    </xf>
    <xf numFmtId="49" fontId="17" fillId="3" borderId="35" xfId="0" applyNumberFormat="1" applyFont="1" applyFill="1" applyBorder="1" applyAlignment="1" applyProtection="1">
      <alignment horizontal="center" vertical="center" wrapText="1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6" fillId="2" borderId="11" xfId="0" applyNumberFormat="1" applyFont="1" applyFill="1" applyBorder="1" applyAlignment="1" applyProtection="1">
      <alignment horizontal="center" vertical="center"/>
      <protection/>
    </xf>
    <xf numFmtId="49" fontId="4" fillId="2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3" borderId="35" xfId="0" applyNumberFormat="1" applyFont="1" applyFill="1" applyBorder="1" applyAlignment="1" applyProtection="1">
      <alignment horizontal="center" vertical="center"/>
      <protection/>
    </xf>
    <xf numFmtId="49" fontId="17" fillId="3" borderId="29" xfId="0" applyNumberFormat="1" applyFont="1" applyFill="1" applyBorder="1" applyAlignment="1" applyProtection="1">
      <alignment horizontal="center" vertical="center" wrapText="1"/>
      <protection/>
    </xf>
    <xf numFmtId="0" fontId="4" fillId="4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0" fontId="4" fillId="2" borderId="38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2" borderId="39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Border="1" applyAlignment="1" applyProtection="1">
      <alignment horizontal="center" vertical="center"/>
      <protection/>
    </xf>
    <xf numFmtId="49" fontId="16" fillId="3" borderId="28" xfId="0" applyNumberFormat="1" applyFont="1" applyFill="1" applyBorder="1" applyAlignment="1" applyProtection="1">
      <alignment horizontal="center" vertical="center"/>
      <protection/>
    </xf>
    <xf numFmtId="167" fontId="4" fillId="2" borderId="4" xfId="0" applyNumberFormat="1" applyFont="1" applyFill="1" applyBorder="1" applyAlignment="1" applyProtection="1">
      <alignment horizontal="center" vertical="center"/>
      <protection/>
    </xf>
    <xf numFmtId="49" fontId="4" fillId="5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5" borderId="1" xfId="0" applyNumberFormat="1" applyFont="1" applyFill="1" applyBorder="1" applyAlignment="1" applyProtection="1">
      <alignment horizontal="center" vertical="center"/>
      <protection/>
    </xf>
    <xf numFmtId="49" fontId="7" fillId="3" borderId="14" xfId="0" applyNumberFormat="1" applyFont="1" applyFill="1" applyBorder="1" applyAlignment="1" applyProtection="1">
      <alignment horizontal="center" vertical="center"/>
      <protection/>
    </xf>
    <xf numFmtId="49" fontId="7" fillId="3" borderId="14" xfId="0" applyNumberFormat="1" applyFont="1" applyFill="1" applyBorder="1" applyAlignment="1" applyProtection="1">
      <alignment horizontal="center" vertical="center"/>
      <protection/>
    </xf>
    <xf numFmtId="49" fontId="7" fillId="3" borderId="11" xfId="0" applyNumberFormat="1" applyFont="1" applyFill="1" applyBorder="1" applyAlignment="1" applyProtection="1">
      <alignment horizontal="center" vertical="center"/>
      <protection/>
    </xf>
    <xf numFmtId="49" fontId="4" fillId="5" borderId="41" xfId="0" applyNumberFormat="1" applyFont="1" applyFill="1" applyBorder="1" applyAlignment="1" applyProtection="1">
      <alignment horizontal="center" vertical="center"/>
      <protection/>
    </xf>
    <xf numFmtId="49" fontId="10" fillId="3" borderId="17" xfId="0" applyNumberFormat="1" applyFont="1" applyFill="1" applyBorder="1" applyAlignment="1" applyProtection="1">
      <alignment horizontal="center" vertical="center"/>
      <protection/>
    </xf>
    <xf numFmtId="49" fontId="10" fillId="3" borderId="4" xfId="0" applyNumberFormat="1" applyFont="1" applyFill="1" applyBorder="1" applyAlignment="1" applyProtection="1">
      <alignment horizontal="center" vertical="center" wrapText="1"/>
      <protection/>
    </xf>
    <xf numFmtId="49" fontId="10" fillId="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167" fontId="10" fillId="0" borderId="43" xfId="0" applyNumberFormat="1" applyFont="1" applyBorder="1" applyAlignment="1">
      <alignment vertical="center"/>
    </xf>
    <xf numFmtId="167" fontId="10" fillId="0" borderId="44" xfId="0" applyNumberFormat="1" applyFont="1" applyBorder="1" applyAlignment="1">
      <alignment vertical="center"/>
    </xf>
    <xf numFmtId="49" fontId="11" fillId="0" borderId="25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10" fillId="3" borderId="45" xfId="0" applyNumberFormat="1" applyFont="1" applyFill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  <protection/>
    </xf>
    <xf numFmtId="49" fontId="4" fillId="2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2" borderId="48" xfId="0" applyFont="1" applyFill="1" applyBorder="1" applyAlignment="1">
      <alignment horizontal="center" vertical="center"/>
    </xf>
    <xf numFmtId="49" fontId="4" fillId="2" borderId="48" xfId="0" applyNumberFormat="1" applyFont="1" applyFill="1" applyBorder="1" applyAlignment="1" applyProtection="1">
      <alignment horizontal="center" vertical="center"/>
      <protection/>
    </xf>
    <xf numFmtId="49" fontId="4" fillId="2" borderId="10" xfId="0" applyNumberFormat="1" applyFont="1" applyFill="1" applyBorder="1" applyAlignment="1" applyProtection="1">
      <alignment horizontal="center" vertical="center"/>
      <protection/>
    </xf>
    <xf numFmtId="49" fontId="4" fillId="2" borderId="9" xfId="0" applyNumberFormat="1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/>
      <protection/>
    </xf>
    <xf numFmtId="49" fontId="7" fillId="3" borderId="25" xfId="0" applyNumberFormat="1" applyFont="1" applyFill="1" applyBorder="1" applyAlignment="1" applyProtection="1">
      <alignment horizontal="center" vertical="center" wrapText="1"/>
      <protection/>
    </xf>
    <xf numFmtId="49" fontId="7" fillId="3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/>
    </xf>
    <xf numFmtId="49" fontId="4" fillId="0" borderId="50" xfId="0" applyNumberFormat="1" applyFont="1" applyFill="1" applyBorder="1" applyAlignment="1" applyProtection="1">
      <alignment horizontal="center" vertical="center"/>
      <protection/>
    </xf>
    <xf numFmtId="49" fontId="4" fillId="0" borderId="51" xfId="0" applyNumberFormat="1" applyFont="1" applyFill="1" applyBorder="1" applyAlignment="1" applyProtection="1">
      <alignment horizontal="center" vertical="center" wrapText="1"/>
      <protection/>
    </xf>
    <xf numFmtId="49" fontId="4" fillId="0" borderId="50" xfId="0" applyNumberFormat="1" applyFont="1" applyFill="1" applyBorder="1" applyAlignment="1" applyProtection="1">
      <alignment horizontal="center" vertical="center" wrapText="1"/>
      <protection/>
    </xf>
    <xf numFmtId="49" fontId="4" fillId="2" borderId="30" xfId="0" applyNumberFormat="1" applyFont="1" applyFill="1" applyBorder="1" applyAlignment="1" applyProtection="1">
      <alignment horizontal="center" vertical="center"/>
      <protection/>
    </xf>
    <xf numFmtId="49" fontId="4" fillId="2" borderId="19" xfId="0" applyNumberFormat="1" applyFont="1" applyFill="1" applyBorder="1" applyAlignment="1" applyProtection="1">
      <alignment horizontal="center" vertical="center"/>
      <protection/>
    </xf>
    <xf numFmtId="49" fontId="4" fillId="2" borderId="21" xfId="0" applyNumberFormat="1" applyFont="1" applyFill="1" applyBorder="1" applyAlignment="1" applyProtection="1">
      <alignment horizontal="center" vertical="center" wrapText="1"/>
      <protection/>
    </xf>
    <xf numFmtId="49" fontId="4" fillId="2" borderId="19" xfId="0" applyNumberFormat="1" applyFont="1" applyFill="1" applyBorder="1" applyAlignment="1" applyProtection="1">
      <alignment horizontal="center" vertical="center" wrapText="1"/>
      <protection/>
    </xf>
    <xf numFmtId="167" fontId="10" fillId="2" borderId="52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167" fontId="10" fillId="0" borderId="52" xfId="0" applyNumberFormat="1" applyFont="1" applyFill="1" applyBorder="1" applyAlignment="1">
      <alignment vertical="center"/>
    </xf>
    <xf numFmtId="49" fontId="4" fillId="2" borderId="27" xfId="0" applyNumberFormat="1" applyFont="1" applyFill="1" applyBorder="1" applyAlignment="1" applyProtection="1">
      <alignment horizontal="center" vertical="center" wrapText="1"/>
      <protection/>
    </xf>
    <xf numFmtId="49" fontId="4" fillId="2" borderId="42" xfId="0" applyNumberFormat="1" applyFont="1" applyFill="1" applyBorder="1" applyAlignment="1" applyProtection="1">
      <alignment horizontal="center" vertical="center"/>
      <protection/>
    </xf>
    <xf numFmtId="49" fontId="4" fillId="2" borderId="27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center" vertical="center"/>
      <protection/>
    </xf>
    <xf numFmtId="167" fontId="10" fillId="3" borderId="53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0" fontId="10" fillId="3" borderId="54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67" fontId="11" fillId="3" borderId="22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 applyProtection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  <protection/>
    </xf>
    <xf numFmtId="49" fontId="4" fillId="0" borderId="47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>
      <alignment horizontal="center" vertical="center"/>
    </xf>
    <xf numFmtId="49" fontId="4" fillId="2" borderId="27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center" vertical="center"/>
      <protection/>
    </xf>
    <xf numFmtId="167" fontId="10" fillId="3" borderId="55" xfId="0" applyNumberFormat="1" applyFont="1" applyFill="1" applyBorder="1" applyAlignment="1">
      <alignment vertical="center"/>
    </xf>
    <xf numFmtId="10" fontId="10" fillId="3" borderId="56" xfId="0" applyNumberFormat="1" applyFont="1" applyFill="1" applyBorder="1" applyAlignment="1">
      <alignment vertical="center"/>
    </xf>
    <xf numFmtId="167" fontId="10" fillId="0" borderId="57" xfId="0" applyNumberFormat="1" applyFont="1" applyBorder="1" applyAlignment="1">
      <alignment vertical="center"/>
    </xf>
    <xf numFmtId="167" fontId="10" fillId="0" borderId="58" xfId="0" applyNumberFormat="1" applyFont="1" applyBorder="1" applyAlignment="1">
      <alignment vertical="center"/>
    </xf>
    <xf numFmtId="167" fontId="10" fillId="0" borderId="59" xfId="0" applyNumberFormat="1" applyFont="1" applyBorder="1" applyAlignment="1">
      <alignment vertical="center"/>
    </xf>
    <xf numFmtId="167" fontId="10" fillId="0" borderId="60" xfId="0" applyNumberFormat="1" applyFont="1" applyBorder="1" applyAlignment="1">
      <alignment vertical="center"/>
    </xf>
    <xf numFmtId="167" fontId="10" fillId="0" borderId="61" xfId="0" applyNumberFormat="1" applyFont="1" applyBorder="1" applyAlignment="1">
      <alignment vertical="center"/>
    </xf>
    <xf numFmtId="167" fontId="10" fillId="0" borderId="62" xfId="0" applyNumberFormat="1" applyFont="1" applyBorder="1" applyAlignment="1">
      <alignment vertical="center"/>
    </xf>
    <xf numFmtId="167" fontId="10" fillId="0" borderId="63" xfId="0" applyNumberFormat="1" applyFont="1" applyBorder="1" applyAlignment="1">
      <alignment vertical="center"/>
    </xf>
    <xf numFmtId="167" fontId="10" fillId="5" borderId="60" xfId="0" applyNumberFormat="1" applyFont="1" applyFill="1" applyBorder="1" applyAlignment="1">
      <alignment vertical="center"/>
    </xf>
    <xf numFmtId="167" fontId="10" fillId="2" borderId="57" xfId="0" applyNumberFormat="1" applyFont="1" applyFill="1" applyBorder="1" applyAlignment="1">
      <alignment vertical="center"/>
    </xf>
    <xf numFmtId="167" fontId="10" fillId="2" borderId="64" xfId="0" applyNumberFormat="1" applyFont="1" applyFill="1" applyBorder="1" applyAlignment="1">
      <alignment vertical="center"/>
    </xf>
    <xf numFmtId="167" fontId="10" fillId="0" borderId="64" xfId="0" applyNumberFormat="1" applyFont="1" applyFill="1" applyBorder="1" applyAlignment="1">
      <alignment vertical="center"/>
    </xf>
    <xf numFmtId="167" fontId="11" fillId="3" borderId="55" xfId="0" applyNumberFormat="1" applyFont="1" applyFill="1" applyBorder="1" applyAlignment="1">
      <alignment vertical="center"/>
    </xf>
    <xf numFmtId="167" fontId="10" fillId="2" borderId="65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Border="1" applyAlignment="1">
      <alignment vertical="center"/>
    </xf>
    <xf numFmtId="49" fontId="4" fillId="2" borderId="12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vertical="center" wrapText="1"/>
      <protection/>
    </xf>
    <xf numFmtId="49" fontId="4" fillId="0" borderId="51" xfId="0" applyNumberFormat="1" applyFont="1" applyBorder="1" applyAlignment="1" applyProtection="1">
      <alignment vertical="center"/>
      <protection/>
    </xf>
    <xf numFmtId="49" fontId="15" fillId="2" borderId="4" xfId="0" applyNumberFormat="1" applyFont="1" applyFill="1" applyBorder="1" applyAlignment="1" applyProtection="1">
      <alignment horizontal="center" vertical="center"/>
      <protection/>
    </xf>
    <xf numFmtId="49" fontId="4" fillId="2" borderId="4" xfId="0" applyNumberFormat="1" applyFont="1" applyFill="1" applyBorder="1" applyAlignment="1" applyProtection="1">
      <alignment vertical="center"/>
      <protection/>
    </xf>
    <xf numFmtId="49" fontId="10" fillId="0" borderId="38" xfId="0" applyNumberFormat="1" applyFont="1" applyFill="1" applyBorder="1" applyAlignment="1" applyProtection="1">
      <alignment vertical="center" wrapText="1"/>
      <protection/>
    </xf>
    <xf numFmtId="49" fontId="10" fillId="0" borderId="4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167" fontId="11" fillId="0" borderId="0" xfId="0" applyNumberFormat="1" applyFont="1" applyBorder="1" applyAlignment="1">
      <alignment vertical="center"/>
    </xf>
    <xf numFmtId="167" fontId="10" fillId="0" borderId="0" xfId="0" applyNumberFormat="1" applyFont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0" fontId="4" fillId="2" borderId="38" xfId="0" applyFont="1" applyFill="1" applyBorder="1" applyAlignment="1">
      <alignment horizontal="center" vertical="center" wrapText="1"/>
    </xf>
    <xf numFmtId="49" fontId="4" fillId="5" borderId="12" xfId="0" applyNumberFormat="1" applyFont="1" applyFill="1" applyBorder="1" applyAlignment="1" applyProtection="1">
      <alignment horizontal="center" vertical="center"/>
      <protection/>
    </xf>
    <xf numFmtId="49" fontId="4" fillId="5" borderId="26" xfId="0" applyNumberFormat="1" applyFont="1" applyFill="1" applyBorder="1" applyAlignment="1" applyProtection="1">
      <alignment horizontal="center" vertical="center"/>
      <protection/>
    </xf>
    <xf numFmtId="49" fontId="4" fillId="5" borderId="66" xfId="0" applyNumberFormat="1" applyFont="1" applyFill="1" applyBorder="1" applyAlignment="1" applyProtection="1">
      <alignment horizontal="center" vertical="center"/>
      <protection/>
    </xf>
    <xf numFmtId="0" fontId="4" fillId="5" borderId="11" xfId="0" applyFont="1" applyFill="1" applyBorder="1" applyAlignment="1">
      <alignment horizontal="center" vertical="center" wrapText="1"/>
    </xf>
    <xf numFmtId="49" fontId="15" fillId="0" borderId="67" xfId="0" applyNumberFormat="1" applyFont="1" applyFill="1" applyBorder="1" applyAlignment="1" applyProtection="1">
      <alignment vertical="center" wrapText="1"/>
      <protection/>
    </xf>
    <xf numFmtId="49" fontId="4" fillId="0" borderId="67" xfId="0" applyNumberFormat="1" applyFont="1" applyBorder="1" applyAlignment="1" applyProtection="1">
      <alignment horizontal="center" vertical="center"/>
      <protection/>
    </xf>
    <xf numFmtId="49" fontId="4" fillId="0" borderId="67" xfId="0" applyNumberFormat="1" applyFont="1" applyBorder="1" applyAlignment="1" applyProtection="1">
      <alignment horizontal="center" vertical="center" wrapText="1"/>
      <protection/>
    </xf>
    <xf numFmtId="167" fontId="11" fillId="0" borderId="67" xfId="0" applyNumberFormat="1" applyFont="1" applyBorder="1" applyAlignment="1">
      <alignment vertical="center"/>
    </xf>
    <xf numFmtId="167" fontId="10" fillId="0" borderId="67" xfId="0" applyNumberFormat="1" applyFont="1" applyBorder="1" applyAlignment="1">
      <alignment vertical="center"/>
    </xf>
    <xf numFmtId="49" fontId="7" fillId="2" borderId="1" xfId="0" applyNumberFormat="1" applyFont="1" applyFill="1" applyBorder="1" applyAlignment="1" applyProtection="1">
      <alignment horizontal="center" vertical="center"/>
      <protection/>
    </xf>
    <xf numFmtId="49" fontId="7" fillId="2" borderId="1" xfId="0" applyNumberFormat="1" applyFont="1" applyFill="1" applyBorder="1" applyAlignment="1" applyProtection="1">
      <alignment vertical="center"/>
      <protection/>
    </xf>
    <xf numFmtId="49" fontId="7" fillId="2" borderId="12" xfId="0" applyNumberFormat="1" applyFont="1" applyFill="1" applyBorder="1" applyAlignment="1" applyProtection="1">
      <alignment horizontal="center" vertical="center"/>
      <protection/>
    </xf>
    <xf numFmtId="49" fontId="7" fillId="2" borderId="12" xfId="0" applyNumberFormat="1" applyFont="1" applyFill="1" applyBorder="1" applyAlignment="1" applyProtection="1">
      <alignment vertical="center"/>
      <protection/>
    </xf>
    <xf numFmtId="49" fontId="11" fillId="2" borderId="11" xfId="0" applyNumberFormat="1" applyFont="1" applyFill="1" applyBorder="1" applyAlignment="1" applyProtection="1">
      <alignment horizontal="center" vertical="center"/>
      <protection/>
    </xf>
    <xf numFmtId="49" fontId="11" fillId="2" borderId="1" xfId="0" applyNumberFormat="1" applyFont="1" applyFill="1" applyBorder="1" applyAlignment="1" applyProtection="1">
      <alignment horizontal="center" vertical="center"/>
      <protection/>
    </xf>
    <xf numFmtId="49" fontId="11" fillId="2" borderId="2" xfId="0" applyNumberFormat="1" applyFont="1" applyFill="1" applyBorder="1" applyAlignment="1" applyProtection="1">
      <alignment horizontal="center" vertical="center"/>
      <protection/>
    </xf>
    <xf numFmtId="49" fontId="10" fillId="0" borderId="67" xfId="0" applyNumberFormat="1" applyFont="1" applyBorder="1" applyAlignment="1" applyProtection="1">
      <alignment horizontal="center" vertical="center" textRotation="90" wrapText="1"/>
      <protection/>
    </xf>
    <xf numFmtId="49" fontId="4" fillId="0" borderId="47" xfId="0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167" fontId="11" fillId="0" borderId="46" xfId="0" applyNumberFormat="1" applyFont="1" applyFill="1" applyBorder="1" applyAlignment="1">
      <alignment vertical="center"/>
    </xf>
    <xf numFmtId="167" fontId="10" fillId="0" borderId="46" xfId="0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49" fontId="4" fillId="2" borderId="26" xfId="0" applyNumberFormat="1" applyFont="1" applyFill="1" applyBorder="1" applyAlignment="1" applyProtection="1">
      <alignment horizontal="center" vertical="center"/>
      <protection/>
    </xf>
    <xf numFmtId="49" fontId="4" fillId="7" borderId="4" xfId="0" applyNumberFormat="1" applyFont="1" applyFill="1" applyBorder="1" applyAlignment="1" applyProtection="1">
      <alignment horizontal="center" vertical="center"/>
      <protection/>
    </xf>
    <xf numFmtId="49" fontId="4" fillId="2" borderId="66" xfId="0" applyNumberFormat="1" applyFont="1" applyFill="1" applyBorder="1" applyAlignment="1" applyProtection="1">
      <alignment horizontal="center" vertical="center"/>
      <protection/>
    </xf>
    <xf numFmtId="49" fontId="4" fillId="2" borderId="42" xfId="0" applyNumberFormat="1" applyFont="1" applyFill="1" applyBorder="1" applyAlignment="1" applyProtection="1">
      <alignment horizontal="center" vertical="center"/>
      <protection/>
    </xf>
    <xf numFmtId="167" fontId="11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1" fillId="3" borderId="39" xfId="0" applyNumberFormat="1" applyFont="1" applyFill="1" applyBorder="1" applyAlignment="1" applyProtection="1">
      <alignment horizontal="center" vertical="center"/>
      <protection/>
    </xf>
    <xf numFmtId="49" fontId="11" fillId="3" borderId="26" xfId="0" applyNumberFormat="1" applyFont="1" applyFill="1" applyBorder="1" applyAlignment="1" applyProtection="1">
      <alignment horizontal="center" vertical="center"/>
      <protection/>
    </xf>
    <xf numFmtId="49" fontId="11" fillId="3" borderId="66" xfId="0" applyNumberFormat="1" applyFont="1" applyFill="1" applyBorder="1" applyAlignment="1" applyProtection="1">
      <alignment horizontal="center" vertical="center"/>
      <protection/>
    </xf>
    <xf numFmtId="49" fontId="4" fillId="0" borderId="34" xfId="0" applyNumberFormat="1" applyFont="1" applyBorder="1" applyAlignment="1" applyProtection="1">
      <alignment vertical="center" wrapText="1"/>
      <protection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 applyProtection="1">
      <alignment horizontal="center" vertical="center"/>
      <protection/>
    </xf>
    <xf numFmtId="49" fontId="4" fillId="2" borderId="17" xfId="0" applyNumberFormat="1" applyFont="1" applyFill="1" applyBorder="1" applyAlignment="1" applyProtection="1">
      <alignment horizontal="center" vertical="center"/>
      <protection/>
    </xf>
    <xf numFmtId="49" fontId="4" fillId="2" borderId="68" xfId="0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left" vertical="center" wrapText="1"/>
      <protection/>
    </xf>
    <xf numFmtId="49" fontId="4" fillId="0" borderId="46" xfId="0" applyNumberFormat="1" applyFont="1" applyFill="1" applyBorder="1" applyAlignment="1" applyProtection="1">
      <alignment vertical="center" wrapText="1"/>
      <protection/>
    </xf>
    <xf numFmtId="49" fontId="4" fillId="0" borderId="67" xfId="0" applyNumberFormat="1" applyFont="1" applyBorder="1" applyAlignment="1" applyProtection="1">
      <alignment vertical="center" wrapText="1"/>
      <protection/>
    </xf>
    <xf numFmtId="49" fontId="3" fillId="2" borderId="17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 applyProtection="1">
      <alignment horizontal="center" vertical="center"/>
      <protection/>
    </xf>
    <xf numFmtId="167" fontId="10" fillId="2" borderId="69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46" xfId="0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10" fontId="25" fillId="0" borderId="46" xfId="0" applyNumberFormat="1" applyFont="1" applyFill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 textRotation="90" wrapText="1"/>
    </xf>
    <xf numFmtId="0" fontId="4" fillId="0" borderId="67" xfId="0" applyFont="1" applyBorder="1" applyAlignment="1">
      <alignment vertical="center" wrapText="1"/>
    </xf>
    <xf numFmtId="0" fontId="15" fillId="0" borderId="67" xfId="0" applyFont="1" applyBorder="1" applyAlignment="1">
      <alignment vertical="center" wrapText="1"/>
    </xf>
    <xf numFmtId="49" fontId="4" fillId="0" borderId="67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textRotation="90" wrapText="1"/>
    </xf>
    <xf numFmtId="0" fontId="15" fillId="0" borderId="0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4" fillId="5" borderId="17" xfId="0" applyNumberFormat="1" applyFont="1" applyFill="1" applyBorder="1" applyAlignment="1" applyProtection="1">
      <alignment horizontal="center" vertical="center"/>
      <protection/>
    </xf>
    <xf numFmtId="49" fontId="4" fillId="5" borderId="27" xfId="0" applyNumberFormat="1" applyFont="1" applyFill="1" applyBorder="1" applyAlignment="1" applyProtection="1">
      <alignment horizontal="center" vertical="center"/>
      <protection/>
    </xf>
    <xf numFmtId="49" fontId="4" fillId="5" borderId="5" xfId="0" applyNumberFormat="1" applyFont="1" applyFill="1" applyBorder="1" applyAlignment="1" applyProtection="1">
      <alignment horizontal="center" vertical="center"/>
      <protection/>
    </xf>
    <xf numFmtId="0" fontId="3" fillId="0" borderId="4" xfId="0" applyFont="1" applyBorder="1" applyAlignment="1">
      <alignment horizontal="center" vertical="center"/>
    </xf>
    <xf numFmtId="49" fontId="4" fillId="0" borderId="38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49" fontId="4" fillId="0" borderId="48" xfId="0" applyNumberFormat="1" applyFont="1" applyFill="1" applyBorder="1" applyAlignment="1" applyProtection="1">
      <alignment horizontal="center" vertical="center"/>
      <protection/>
    </xf>
    <xf numFmtId="49" fontId="4" fillId="0" borderId="70" xfId="0" applyNumberFormat="1" applyFont="1" applyFill="1" applyBorder="1" applyAlignment="1" applyProtection="1">
      <alignment horizontal="center" vertical="center"/>
      <protection/>
    </xf>
    <xf numFmtId="49" fontId="4" fillId="0" borderId="71" xfId="0" applyNumberFormat="1" applyFont="1" applyBorder="1" applyAlignment="1" applyProtection="1">
      <alignment horizontal="center" vertical="center"/>
      <protection/>
    </xf>
    <xf numFmtId="49" fontId="4" fillId="7" borderId="7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right"/>
    </xf>
    <xf numFmtId="49" fontId="10" fillId="0" borderId="73" xfId="0" applyNumberFormat="1" applyFont="1" applyBorder="1" applyAlignment="1">
      <alignment horizontal="center" vertical="center" wrapText="1"/>
    </xf>
    <xf numFmtId="167" fontId="11" fillId="3" borderId="74" xfId="0" applyNumberFormat="1" applyFont="1" applyFill="1" applyBorder="1" applyAlignment="1">
      <alignment vertical="center"/>
    </xf>
    <xf numFmtId="10" fontId="10" fillId="3" borderId="75" xfId="0" applyNumberFormat="1" applyFont="1" applyFill="1" applyBorder="1" applyAlignment="1">
      <alignment vertical="center"/>
    </xf>
    <xf numFmtId="167" fontId="11" fillId="0" borderId="76" xfId="0" applyNumberFormat="1" applyFont="1" applyBorder="1" applyAlignment="1">
      <alignment vertical="center"/>
    </xf>
    <xf numFmtId="167" fontId="11" fillId="2" borderId="77" xfId="0" applyNumberFormat="1" applyFont="1" applyFill="1" applyBorder="1" applyAlignment="1">
      <alignment vertical="center"/>
    </xf>
    <xf numFmtId="167" fontId="11" fillId="0" borderId="78" xfId="0" applyNumberFormat="1" applyFont="1" applyBorder="1" applyAlignment="1">
      <alignment vertical="center"/>
    </xf>
    <xf numFmtId="167" fontId="11" fillId="0" borderId="79" xfId="0" applyNumberFormat="1" applyFont="1" applyBorder="1" applyAlignment="1">
      <alignment vertical="center"/>
    </xf>
    <xf numFmtId="167" fontId="11" fillId="0" borderId="80" xfId="0" applyNumberFormat="1" applyFont="1" applyBorder="1" applyAlignment="1">
      <alignment vertical="center"/>
    </xf>
    <xf numFmtId="167" fontId="11" fillId="0" borderId="77" xfId="0" applyNumberFormat="1" applyFont="1" applyBorder="1" applyAlignment="1">
      <alignment vertical="center"/>
    </xf>
    <xf numFmtId="167" fontId="11" fillId="0" borderId="81" xfId="0" applyNumberFormat="1" applyFont="1" applyBorder="1" applyAlignment="1">
      <alignment vertical="center"/>
    </xf>
    <xf numFmtId="167" fontId="11" fillId="0" borderId="82" xfId="0" applyNumberFormat="1" applyFont="1" applyBorder="1" applyAlignment="1">
      <alignment vertical="center"/>
    </xf>
    <xf numFmtId="49" fontId="10" fillId="0" borderId="83" xfId="0" applyNumberFormat="1" applyFont="1" applyBorder="1" applyAlignment="1">
      <alignment horizontal="center" vertical="center" wrapText="1"/>
    </xf>
    <xf numFmtId="167" fontId="10" fillId="0" borderId="84" xfId="0" applyNumberFormat="1" applyFont="1" applyBorder="1" applyAlignment="1">
      <alignment vertical="center"/>
    </xf>
    <xf numFmtId="167" fontId="10" fillId="0" borderId="85" xfId="0" applyNumberFormat="1" applyFont="1" applyBorder="1" applyAlignment="1">
      <alignment vertical="center"/>
    </xf>
    <xf numFmtId="167" fontId="10" fillId="2" borderId="86" xfId="0" applyNumberFormat="1" applyFont="1" applyFill="1" applyBorder="1" applyAlignment="1">
      <alignment vertical="center"/>
    </xf>
    <xf numFmtId="167" fontId="10" fillId="2" borderId="87" xfId="0" applyNumberFormat="1" applyFont="1" applyFill="1" applyBorder="1" applyAlignment="1">
      <alignment vertical="center"/>
    </xf>
    <xf numFmtId="167" fontId="10" fillId="0" borderId="88" xfId="0" applyNumberFormat="1" applyFont="1" applyBorder="1" applyAlignment="1">
      <alignment vertical="center"/>
    </xf>
    <xf numFmtId="167" fontId="10" fillId="0" borderId="89" xfId="0" applyNumberFormat="1" applyFont="1" applyBorder="1" applyAlignment="1">
      <alignment vertical="center"/>
    </xf>
    <xf numFmtId="167" fontId="10" fillId="0" borderId="90" xfId="0" applyNumberFormat="1" applyFont="1" applyBorder="1" applyAlignment="1">
      <alignment vertical="center"/>
    </xf>
    <xf numFmtId="167" fontId="10" fillId="0" borderId="71" xfId="0" applyNumberFormat="1" applyFont="1" applyBorder="1" applyAlignment="1">
      <alignment vertical="center"/>
    </xf>
    <xf numFmtId="167" fontId="10" fillId="0" borderId="91" xfId="0" applyNumberFormat="1" applyFont="1" applyBorder="1" applyAlignment="1">
      <alignment vertical="center"/>
    </xf>
    <xf numFmtId="167" fontId="10" fillId="0" borderId="70" xfId="0" applyNumberFormat="1" applyFont="1" applyBorder="1" applyAlignment="1">
      <alignment vertical="center"/>
    </xf>
    <xf numFmtId="167" fontId="10" fillId="0" borderId="86" xfId="0" applyNumberFormat="1" applyFont="1" applyBorder="1" applyAlignment="1">
      <alignment vertical="center"/>
    </xf>
    <xf numFmtId="167" fontId="10" fillId="0" borderId="87" xfId="0" applyNumberFormat="1" applyFont="1" applyBorder="1" applyAlignment="1">
      <alignment vertical="center"/>
    </xf>
    <xf numFmtId="167" fontId="10" fillId="0" borderId="92" xfId="0" applyNumberFormat="1" applyFont="1" applyBorder="1" applyAlignment="1">
      <alignment vertical="center"/>
    </xf>
    <xf numFmtId="167" fontId="10" fillId="0" borderId="93" xfId="0" applyNumberFormat="1" applyFont="1" applyBorder="1" applyAlignment="1">
      <alignment vertical="center"/>
    </xf>
    <xf numFmtId="167" fontId="10" fillId="0" borderId="94" xfId="0" applyNumberFormat="1" applyFont="1" applyBorder="1" applyAlignment="1">
      <alignment vertical="center"/>
    </xf>
    <xf numFmtId="167" fontId="10" fillId="0" borderId="95" xfId="0" applyNumberFormat="1" applyFont="1" applyBorder="1" applyAlignment="1">
      <alignment vertical="center"/>
    </xf>
    <xf numFmtId="167" fontId="10" fillId="0" borderId="96" xfId="0" applyNumberFormat="1" applyFont="1" applyBorder="1" applyAlignment="1">
      <alignment vertical="center"/>
    </xf>
    <xf numFmtId="167" fontId="11" fillId="2" borderId="77" xfId="0" applyNumberFormat="1" applyFont="1" applyFill="1" applyBorder="1" applyAlignment="1">
      <alignment vertical="center"/>
    </xf>
    <xf numFmtId="167" fontId="11" fillId="2" borderId="97" xfId="0" applyNumberFormat="1" applyFont="1" applyFill="1" applyBorder="1" applyAlignment="1">
      <alignment vertical="center"/>
    </xf>
    <xf numFmtId="167" fontId="11" fillId="0" borderId="97" xfId="0" applyNumberFormat="1" applyFont="1" applyBorder="1" applyAlignment="1">
      <alignment vertical="center"/>
    </xf>
    <xf numFmtId="167" fontId="11" fillId="0" borderId="98" xfId="0" applyNumberFormat="1" applyFont="1" applyBorder="1" applyAlignment="1">
      <alignment vertical="center"/>
    </xf>
    <xf numFmtId="167" fontId="11" fillId="2" borderId="78" xfId="0" applyNumberFormat="1" applyFont="1" applyFill="1" applyBorder="1" applyAlignment="1">
      <alignment vertical="center"/>
    </xf>
    <xf numFmtId="167" fontId="11" fillId="2" borderId="79" xfId="0" applyNumberFormat="1" applyFont="1" applyFill="1" applyBorder="1" applyAlignment="1">
      <alignment vertical="center"/>
    </xf>
    <xf numFmtId="167" fontId="11" fillId="0" borderId="79" xfId="0" applyNumberFormat="1" applyFont="1" applyBorder="1" applyAlignment="1">
      <alignment vertical="center"/>
    </xf>
    <xf numFmtId="167" fontId="11" fillId="0" borderId="80" xfId="0" applyNumberFormat="1" applyFont="1" applyBorder="1" applyAlignment="1">
      <alignment vertical="center"/>
    </xf>
    <xf numFmtId="167" fontId="11" fillId="0" borderId="99" xfId="0" applyNumberFormat="1" applyFont="1" applyBorder="1" applyAlignment="1">
      <alignment vertical="center"/>
    </xf>
    <xf numFmtId="167" fontId="10" fillId="3" borderId="100" xfId="0" applyNumberFormat="1" applyFont="1" applyFill="1" applyBorder="1" applyAlignment="1">
      <alignment vertical="center"/>
    </xf>
    <xf numFmtId="10" fontId="10" fillId="3" borderId="101" xfId="0" applyNumberFormat="1" applyFont="1" applyFill="1" applyBorder="1" applyAlignment="1">
      <alignment vertical="center"/>
    </xf>
    <xf numFmtId="167" fontId="10" fillId="2" borderId="102" xfId="0" applyNumberFormat="1" applyFont="1" applyFill="1" applyBorder="1" applyAlignment="1">
      <alignment vertical="center"/>
    </xf>
    <xf numFmtId="167" fontId="10" fillId="2" borderId="85" xfId="0" applyNumberFormat="1" applyFont="1" applyFill="1" applyBorder="1" applyAlignment="1">
      <alignment vertical="center"/>
    </xf>
    <xf numFmtId="167" fontId="10" fillId="2" borderId="103" xfId="0" applyNumberFormat="1" applyFont="1" applyFill="1" applyBorder="1" applyAlignment="1">
      <alignment vertical="center"/>
    </xf>
    <xf numFmtId="167" fontId="10" fillId="0" borderId="104" xfId="0" applyNumberFormat="1" applyFont="1" applyFill="1" applyBorder="1" applyAlignment="1">
      <alignment vertical="center"/>
    </xf>
    <xf numFmtId="167" fontId="10" fillId="0" borderId="71" xfId="0" applyNumberFormat="1" applyFont="1" applyFill="1" applyBorder="1" applyAlignment="1">
      <alignment vertical="center"/>
    </xf>
    <xf numFmtId="167" fontId="10" fillId="0" borderId="105" xfId="0" applyNumberFormat="1" applyFont="1" applyFill="1" applyBorder="1" applyAlignment="1">
      <alignment vertical="center"/>
    </xf>
    <xf numFmtId="167" fontId="10" fillId="0" borderId="93" xfId="0" applyNumberFormat="1" applyFont="1" applyFill="1" applyBorder="1" applyAlignment="1">
      <alignment vertical="center"/>
    </xf>
    <xf numFmtId="167" fontId="10" fillId="2" borderId="106" xfId="0" applyNumberFormat="1" applyFont="1" applyFill="1" applyBorder="1" applyAlignment="1">
      <alignment vertical="center"/>
    </xf>
    <xf numFmtId="167" fontId="10" fillId="2" borderId="89" xfId="0" applyNumberFormat="1" applyFont="1" applyFill="1" applyBorder="1" applyAlignment="1">
      <alignment vertical="center"/>
    </xf>
    <xf numFmtId="167" fontId="10" fillId="2" borderId="104" xfId="0" applyNumberFormat="1" applyFont="1" applyFill="1" applyBorder="1" applyAlignment="1">
      <alignment vertical="center"/>
    </xf>
    <xf numFmtId="167" fontId="10" fillId="2" borderId="71" xfId="0" applyNumberFormat="1" applyFont="1" applyFill="1" applyBorder="1" applyAlignment="1">
      <alignment vertical="center"/>
    </xf>
    <xf numFmtId="167" fontId="10" fillId="0" borderId="107" xfId="0" applyNumberFormat="1" applyFont="1" applyFill="1" applyBorder="1" applyAlignment="1">
      <alignment vertical="center"/>
    </xf>
    <xf numFmtId="167" fontId="10" fillId="0" borderId="70" xfId="0" applyNumberFormat="1" applyFont="1" applyFill="1" applyBorder="1" applyAlignment="1">
      <alignment vertical="center"/>
    </xf>
    <xf numFmtId="167" fontId="10" fillId="0" borderId="104" xfId="0" applyNumberFormat="1" applyFont="1" applyBorder="1" applyAlignment="1">
      <alignment vertical="center"/>
    </xf>
    <xf numFmtId="167" fontId="10" fillId="0" borderId="108" xfId="0" applyNumberFormat="1" applyFont="1" applyBorder="1" applyAlignment="1">
      <alignment vertical="center"/>
    </xf>
    <xf numFmtId="167" fontId="11" fillId="5" borderId="76" xfId="0" applyNumberFormat="1" applyFont="1" applyFill="1" applyBorder="1" applyAlignment="1">
      <alignment vertical="center"/>
    </xf>
    <xf numFmtId="167" fontId="11" fillId="5" borderId="77" xfId="0" applyNumberFormat="1" applyFont="1" applyFill="1" applyBorder="1" applyAlignment="1">
      <alignment vertical="center"/>
    </xf>
    <xf numFmtId="167" fontId="11" fillId="4" borderId="97" xfId="0" applyNumberFormat="1" applyFont="1" applyFill="1" applyBorder="1" applyAlignment="1">
      <alignment vertical="center"/>
    </xf>
    <xf numFmtId="167" fontId="11" fillId="0" borderId="79" xfId="0" applyNumberFormat="1" applyFont="1" applyFill="1" applyBorder="1" applyAlignment="1">
      <alignment vertical="center"/>
    </xf>
    <xf numFmtId="167" fontId="11" fillId="2" borderId="79" xfId="0" applyNumberFormat="1" applyFont="1" applyFill="1" applyBorder="1" applyAlignment="1">
      <alignment vertical="center"/>
    </xf>
    <xf numFmtId="167" fontId="11" fillId="0" borderId="80" xfId="0" applyNumberFormat="1" applyFont="1" applyFill="1" applyBorder="1" applyAlignment="1">
      <alignment vertical="center"/>
    </xf>
    <xf numFmtId="167" fontId="11" fillId="5" borderId="97" xfId="0" applyNumberFormat="1" applyFont="1" applyFill="1" applyBorder="1" applyAlignment="1">
      <alignment vertical="center"/>
    </xf>
    <xf numFmtId="167" fontId="11" fillId="5" borderId="82" xfId="0" applyNumberFormat="1" applyFont="1" applyFill="1" applyBorder="1" applyAlignment="1">
      <alignment vertical="center"/>
    </xf>
    <xf numFmtId="167" fontId="11" fillId="0" borderId="81" xfId="0" applyNumberFormat="1" applyFont="1" applyFill="1" applyBorder="1" applyAlignment="1">
      <alignment vertical="center"/>
    </xf>
    <xf numFmtId="167" fontId="11" fillId="2" borderId="78" xfId="0" applyNumberFormat="1" applyFont="1" applyFill="1" applyBorder="1" applyAlignment="1">
      <alignment vertical="center"/>
    </xf>
    <xf numFmtId="167" fontId="11" fillId="0" borderId="99" xfId="0" applyNumberFormat="1" applyFont="1" applyBorder="1" applyAlignment="1">
      <alignment vertical="center"/>
    </xf>
    <xf numFmtId="167" fontId="10" fillId="5" borderId="102" xfId="0" applyNumberFormat="1" applyFont="1" applyFill="1" applyBorder="1" applyAlignment="1">
      <alignment vertical="center"/>
    </xf>
    <xf numFmtId="167" fontId="10" fillId="5" borderId="85" xfId="0" applyNumberFormat="1" applyFont="1" applyFill="1" applyBorder="1" applyAlignment="1">
      <alignment vertical="center"/>
    </xf>
    <xf numFmtId="167" fontId="10" fillId="5" borderId="109" xfId="0" applyNumberFormat="1" applyFont="1" applyFill="1" applyBorder="1" applyAlignment="1">
      <alignment vertical="center"/>
    </xf>
    <xf numFmtId="167" fontId="10" fillId="5" borderId="87" xfId="0" applyNumberFormat="1" applyFont="1" applyFill="1" applyBorder="1" applyAlignment="1">
      <alignment vertical="center"/>
    </xf>
    <xf numFmtId="167" fontId="10" fillId="4" borderId="110" xfId="0" applyNumberFormat="1" applyFont="1" applyFill="1" applyBorder="1" applyAlignment="1">
      <alignment vertical="center"/>
    </xf>
    <xf numFmtId="167" fontId="10" fillId="4" borderId="68" xfId="0" applyNumberFormat="1" applyFont="1" applyFill="1" applyBorder="1" applyAlignment="1">
      <alignment vertical="center"/>
    </xf>
    <xf numFmtId="167" fontId="10" fillId="5" borderId="110" xfId="0" applyNumberFormat="1" applyFont="1" applyFill="1" applyBorder="1" applyAlignment="1">
      <alignment vertical="center"/>
    </xf>
    <xf numFmtId="167" fontId="10" fillId="5" borderId="68" xfId="0" applyNumberFormat="1" applyFont="1" applyFill="1" applyBorder="1" applyAlignment="1">
      <alignment vertical="center"/>
    </xf>
    <xf numFmtId="167" fontId="10" fillId="5" borderId="111" xfId="0" applyNumberFormat="1" applyFont="1" applyFill="1" applyBorder="1" applyAlignment="1">
      <alignment vertical="center"/>
    </xf>
    <xf numFmtId="167" fontId="10" fillId="5" borderId="95" xfId="0" applyNumberFormat="1" applyFont="1" applyFill="1" applyBorder="1" applyAlignment="1">
      <alignment vertical="center"/>
    </xf>
    <xf numFmtId="167" fontId="10" fillId="2" borderId="109" xfId="0" applyNumberFormat="1" applyFont="1" applyFill="1" applyBorder="1" applyAlignment="1">
      <alignment vertical="center"/>
    </xf>
    <xf numFmtId="167" fontId="10" fillId="0" borderId="106" xfId="0" applyNumberFormat="1" applyFont="1" applyBorder="1" applyAlignment="1">
      <alignment vertical="center"/>
    </xf>
    <xf numFmtId="167" fontId="10" fillId="0" borderId="107" xfId="0" applyNumberFormat="1" applyFont="1" applyBorder="1" applyAlignment="1">
      <alignment vertical="center"/>
    </xf>
    <xf numFmtId="167" fontId="10" fillId="0" borderId="103" xfId="0" applyNumberFormat="1" applyFont="1" applyFill="1" applyBorder="1" applyAlignment="1">
      <alignment vertical="center"/>
    </xf>
    <xf numFmtId="167" fontId="10" fillId="0" borderId="65" xfId="0" applyNumberFormat="1" applyFont="1" applyFill="1" applyBorder="1" applyAlignment="1">
      <alignment vertical="center"/>
    </xf>
    <xf numFmtId="167" fontId="10" fillId="0" borderId="106" xfId="0" applyNumberFormat="1" applyFont="1" applyFill="1" applyBorder="1" applyAlignment="1">
      <alignment vertical="center"/>
    </xf>
    <xf numFmtId="167" fontId="11" fillId="3" borderId="97" xfId="0" applyNumberFormat="1" applyFont="1" applyFill="1" applyBorder="1" applyAlignment="1">
      <alignment vertical="center"/>
    </xf>
    <xf numFmtId="167" fontId="11" fillId="3" borderId="79" xfId="0" applyNumberFormat="1" applyFont="1" applyFill="1" applyBorder="1" applyAlignment="1">
      <alignment vertical="center"/>
    </xf>
    <xf numFmtId="167" fontId="11" fillId="3" borderId="80" xfId="0" applyNumberFormat="1" applyFont="1" applyFill="1" applyBorder="1" applyAlignment="1">
      <alignment vertical="center"/>
    </xf>
    <xf numFmtId="167" fontId="11" fillId="2" borderId="80" xfId="0" applyNumberFormat="1" applyFont="1" applyFill="1" applyBorder="1" applyAlignment="1">
      <alignment vertical="center"/>
    </xf>
    <xf numFmtId="167" fontId="11" fillId="3" borderId="77" xfId="0" applyNumberFormat="1" applyFont="1" applyFill="1" applyBorder="1" applyAlignment="1">
      <alignment vertical="center"/>
    </xf>
    <xf numFmtId="167" fontId="10" fillId="2" borderId="107" xfId="0" applyNumberFormat="1" applyFont="1" applyFill="1" applyBorder="1" applyAlignment="1">
      <alignment vertical="center"/>
    </xf>
    <xf numFmtId="167" fontId="10" fillId="2" borderId="70" xfId="0" applyNumberFormat="1" applyFont="1" applyFill="1" applyBorder="1" applyAlignment="1">
      <alignment vertical="center"/>
    </xf>
    <xf numFmtId="167" fontId="10" fillId="0" borderId="105" xfId="0" applyNumberFormat="1" applyFont="1" applyBorder="1" applyAlignment="1">
      <alignment vertical="center"/>
    </xf>
    <xf numFmtId="167" fontId="10" fillId="3" borderId="109" xfId="0" applyNumberFormat="1" applyFont="1" applyFill="1" applyBorder="1" applyAlignment="1">
      <alignment vertical="center"/>
    </xf>
    <xf numFmtId="167" fontId="10" fillId="3" borderId="87" xfId="0" applyNumberFormat="1" applyFont="1" applyFill="1" applyBorder="1" applyAlignment="1">
      <alignment vertical="center"/>
    </xf>
    <xf numFmtId="167" fontId="11" fillId="0" borderId="97" xfId="0" applyNumberFormat="1" applyFont="1" applyBorder="1" applyAlignment="1">
      <alignment vertical="center"/>
    </xf>
    <xf numFmtId="167" fontId="11" fillId="3" borderId="82" xfId="0" applyNumberFormat="1" applyFont="1" applyFill="1" applyBorder="1" applyAlignment="1">
      <alignment vertical="center"/>
    </xf>
    <xf numFmtId="167" fontId="11" fillId="7" borderId="79" xfId="0" applyNumberFormat="1" applyFont="1" applyFill="1" applyBorder="1" applyAlignment="1">
      <alignment vertical="center"/>
    </xf>
    <xf numFmtId="167" fontId="10" fillId="0" borderId="110" xfId="0" applyNumberFormat="1" applyFont="1" applyBorder="1" applyAlignment="1">
      <alignment vertical="center"/>
    </xf>
    <xf numFmtId="167" fontId="10" fillId="0" borderId="68" xfId="0" applyNumberFormat="1" applyFont="1" applyBorder="1" applyAlignment="1">
      <alignment vertical="center"/>
    </xf>
    <xf numFmtId="167" fontId="10" fillId="3" borderId="111" xfId="0" applyNumberFormat="1" applyFont="1" applyFill="1" applyBorder="1" applyAlignment="1">
      <alignment vertical="center"/>
    </xf>
    <xf numFmtId="167" fontId="10" fillId="3" borderId="95" xfId="0" applyNumberFormat="1" applyFont="1" applyFill="1" applyBorder="1" applyAlignment="1">
      <alignment vertical="center"/>
    </xf>
    <xf numFmtId="167" fontId="10" fillId="7" borderId="104" xfId="0" applyNumberFormat="1" applyFont="1" applyFill="1" applyBorder="1" applyAlignment="1">
      <alignment vertical="center"/>
    </xf>
    <xf numFmtId="167" fontId="10" fillId="7" borderId="71" xfId="0" applyNumberFormat="1" applyFont="1" applyFill="1" applyBorder="1" applyAlignment="1">
      <alignment vertical="center"/>
    </xf>
    <xf numFmtId="167" fontId="10" fillId="2" borderId="98" xfId="0" applyNumberFormat="1" applyFont="1" applyFill="1" applyBorder="1" applyAlignment="1">
      <alignment vertical="center"/>
    </xf>
    <xf numFmtId="167" fontId="10" fillId="0" borderId="109" xfId="0" applyNumberFormat="1" applyFont="1" applyBorder="1" applyAlignment="1">
      <alignment vertical="center"/>
    </xf>
    <xf numFmtId="49" fontId="4" fillId="0" borderId="112" xfId="0" applyNumberFormat="1" applyFont="1" applyBorder="1" applyAlignment="1" applyProtection="1">
      <alignment horizontal="center" vertical="center"/>
      <protection/>
    </xf>
    <xf numFmtId="49" fontId="7" fillId="6" borderId="25" xfId="0" applyNumberFormat="1" applyFont="1" applyFill="1" applyBorder="1" applyAlignment="1" applyProtection="1">
      <alignment horizontal="center" vertical="center" wrapText="1"/>
      <protection/>
    </xf>
    <xf numFmtId="49" fontId="7" fillId="6" borderId="31" xfId="0" applyNumberFormat="1" applyFont="1" applyFill="1" applyBorder="1" applyAlignment="1" applyProtection="1">
      <alignment horizontal="center" vertical="center" wrapText="1"/>
      <protection/>
    </xf>
    <xf numFmtId="49" fontId="7" fillId="6" borderId="25" xfId="0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26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7" fillId="6" borderId="25" xfId="0" applyNumberFormat="1" applyFont="1" applyFill="1" applyBorder="1" applyAlignment="1">
      <alignment horizontal="center" vertical="center"/>
    </xf>
    <xf numFmtId="167" fontId="19" fillId="6" borderId="25" xfId="0" applyNumberFormat="1" applyFont="1" applyFill="1" applyBorder="1" applyAlignment="1">
      <alignment vertical="center"/>
    </xf>
    <xf numFmtId="10" fontId="13" fillId="6" borderId="25" xfId="0" applyNumberFormat="1" applyFont="1" applyFill="1" applyBorder="1" applyAlignment="1">
      <alignment vertical="center"/>
    </xf>
    <xf numFmtId="10" fontId="13" fillId="6" borderId="28" xfId="0" applyNumberFormat="1" applyFont="1" applyFill="1" applyBorder="1" applyAlignment="1">
      <alignment vertical="center"/>
    </xf>
    <xf numFmtId="167" fontId="3" fillId="2" borderId="21" xfId="0" applyNumberFormat="1" applyFont="1" applyFill="1" applyBorder="1" applyAlignment="1">
      <alignment vertical="center"/>
    </xf>
    <xf numFmtId="167" fontId="22" fillId="7" borderId="12" xfId="0" applyNumberFormat="1" applyFont="1" applyFill="1" applyBorder="1" applyAlignment="1">
      <alignment vertical="center"/>
    </xf>
    <xf numFmtId="167" fontId="22" fillId="7" borderId="4" xfId="0" applyNumberFormat="1" applyFont="1" applyFill="1" applyBorder="1" applyAlignment="1">
      <alignment vertical="center"/>
    </xf>
    <xf numFmtId="167" fontId="22" fillId="7" borderId="10" xfId="0" applyNumberFormat="1" applyFont="1" applyFill="1" applyBorder="1" applyAlignment="1">
      <alignment vertical="center"/>
    </xf>
    <xf numFmtId="167" fontId="22" fillId="0" borderId="21" xfId="0" applyNumberFormat="1" applyFont="1" applyFill="1" applyBorder="1" applyAlignment="1">
      <alignment vertical="center"/>
    </xf>
    <xf numFmtId="167" fontId="3" fillId="0" borderId="21" xfId="0" applyNumberFormat="1" applyFont="1" applyFill="1" applyBorder="1" applyAlignment="1">
      <alignment vertical="center"/>
    </xf>
    <xf numFmtId="167" fontId="3" fillId="2" borderId="26" xfId="0" applyNumberFormat="1" applyFont="1" applyFill="1" applyBorder="1" applyAlignment="1">
      <alignment vertical="center"/>
    </xf>
    <xf numFmtId="167" fontId="3" fillId="2" borderId="4" xfId="0" applyNumberFormat="1" applyFont="1" applyFill="1" applyBorder="1" applyAlignment="1">
      <alignment vertical="center"/>
    </xf>
    <xf numFmtId="167" fontId="3" fillId="0" borderId="17" xfId="0" applyNumberFormat="1" applyFont="1" applyFill="1" applyBorder="1" applyAlignment="1">
      <alignment vertical="center"/>
    </xf>
    <xf numFmtId="167" fontId="3" fillId="0" borderId="27" xfId="0" applyNumberFormat="1" applyFont="1" applyFill="1" applyBorder="1" applyAlignment="1">
      <alignment vertical="center"/>
    </xf>
    <xf numFmtId="167" fontId="3" fillId="2" borderId="12" xfId="0" applyNumberFormat="1" applyFont="1" applyFill="1" applyBorder="1" applyAlignment="1">
      <alignment vertical="center"/>
    </xf>
    <xf numFmtId="167" fontId="3" fillId="0" borderId="4" xfId="0" applyNumberFormat="1" applyFont="1" applyFill="1" applyBorder="1" applyAlignment="1">
      <alignment vertical="center"/>
    </xf>
    <xf numFmtId="167" fontId="3" fillId="0" borderId="51" xfId="0" applyNumberFormat="1" applyFont="1" applyFill="1" applyBorder="1" applyAlignment="1">
      <alignment vertical="center"/>
    </xf>
    <xf numFmtId="167" fontId="3" fillId="0" borderId="26" xfId="0" applyNumberFormat="1" applyFont="1" applyFill="1" applyBorder="1" applyAlignment="1">
      <alignment vertical="center"/>
    </xf>
    <xf numFmtId="167" fontId="3" fillId="2" borderId="1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3" fillId="0" borderId="20" xfId="0" applyNumberFormat="1" applyFont="1" applyFill="1" applyBorder="1" applyAlignment="1">
      <alignment vertical="center"/>
    </xf>
    <xf numFmtId="167" fontId="3" fillId="2" borderId="27" xfId="0" applyNumberFormat="1" applyFont="1" applyFill="1" applyBorder="1" applyAlignment="1">
      <alignment horizontal="right" vertical="center"/>
    </xf>
    <xf numFmtId="167" fontId="3" fillId="0" borderId="10" xfId="0" applyNumberFormat="1" applyFont="1" applyFill="1" applyBorder="1" applyAlignment="1">
      <alignment horizontal="right" vertical="center"/>
    </xf>
    <xf numFmtId="167" fontId="3" fillId="2" borderId="26" xfId="0" applyNumberFormat="1" applyFont="1" applyFill="1" applyBorder="1" applyAlignment="1">
      <alignment horizontal="right" vertical="center"/>
    </xf>
    <xf numFmtId="167" fontId="3" fillId="2" borderId="4" xfId="0" applyNumberFormat="1" applyFont="1" applyFill="1" applyBorder="1" applyAlignment="1">
      <alignment horizontal="right" vertical="center"/>
    </xf>
    <xf numFmtId="167" fontId="3" fillId="0" borderId="51" xfId="0" applyNumberFormat="1" applyFont="1" applyFill="1" applyBorder="1" applyAlignment="1">
      <alignment horizontal="right" vertical="center"/>
    </xf>
    <xf numFmtId="167" fontId="19" fillId="3" borderId="25" xfId="0" applyNumberFormat="1" applyFont="1" applyFill="1" applyBorder="1" applyAlignment="1">
      <alignment horizontal="right" vertical="center"/>
    </xf>
    <xf numFmtId="168" fontId="25" fillId="3" borderId="28" xfId="0" applyNumberFormat="1" applyFont="1" applyFill="1" applyBorder="1" applyAlignment="1">
      <alignment vertical="center"/>
    </xf>
    <xf numFmtId="168" fontId="25" fillId="3" borderId="1" xfId="0" applyNumberFormat="1" applyFont="1" applyFill="1" applyBorder="1" applyAlignment="1">
      <alignment vertical="center"/>
    </xf>
    <xf numFmtId="10" fontId="25" fillId="6" borderId="28" xfId="0" applyNumberFormat="1" applyFont="1" applyFill="1" applyBorder="1" applyAlignment="1">
      <alignment vertical="center"/>
    </xf>
    <xf numFmtId="167" fontId="3" fillId="0" borderId="27" xfId="0" applyNumberFormat="1" applyFont="1" applyFill="1" applyBorder="1" applyAlignment="1">
      <alignment horizontal="right" vertical="center"/>
    </xf>
    <xf numFmtId="167" fontId="3" fillId="0" borderId="4" xfId="0" applyNumberFormat="1" applyFont="1" applyFill="1" applyBorder="1" applyAlignment="1">
      <alignment horizontal="right" vertical="center"/>
    </xf>
    <xf numFmtId="167" fontId="19" fillId="4" borderId="1" xfId="0" applyNumberFormat="1" applyFont="1" applyFill="1" applyBorder="1" applyAlignment="1">
      <alignment horizontal="right" vertical="center"/>
    </xf>
    <xf numFmtId="167" fontId="3" fillId="0" borderId="20" xfId="0" applyNumberFormat="1" applyFont="1" applyFill="1" applyBorder="1" applyAlignment="1">
      <alignment horizontal="right" vertical="center"/>
    </xf>
    <xf numFmtId="167" fontId="3" fillId="0" borderId="12" xfId="0" applyNumberFormat="1" applyFont="1" applyFill="1" applyBorder="1" applyAlignment="1">
      <alignment vertical="center"/>
    </xf>
    <xf numFmtId="167" fontId="19" fillId="6" borderId="113" xfId="0" applyNumberFormat="1" applyFont="1" applyFill="1" applyBorder="1" applyAlignment="1">
      <alignment vertical="center"/>
    </xf>
    <xf numFmtId="167" fontId="3" fillId="2" borderId="21" xfId="0" applyNumberFormat="1" applyFont="1" applyFill="1" applyBorder="1" applyAlignment="1">
      <alignment horizontal="right" vertical="center"/>
    </xf>
    <xf numFmtId="167" fontId="3" fillId="0" borderId="26" xfId="0" applyNumberFormat="1" applyFont="1" applyFill="1" applyBorder="1" applyAlignment="1">
      <alignment horizontal="right" vertical="center"/>
    </xf>
    <xf numFmtId="167" fontId="3" fillId="2" borderId="1" xfId="0" applyNumberFormat="1" applyFont="1" applyFill="1" applyBorder="1" applyAlignment="1">
      <alignment horizontal="right" vertical="center"/>
    </xf>
    <xf numFmtId="167" fontId="3" fillId="0" borderId="21" xfId="0" applyNumberFormat="1" applyFont="1" applyFill="1" applyBorder="1" applyAlignment="1">
      <alignment horizontal="right" vertical="center"/>
    </xf>
    <xf numFmtId="167" fontId="3" fillId="2" borderId="12" xfId="0" applyNumberFormat="1" applyFont="1" applyFill="1" applyBorder="1" applyAlignment="1">
      <alignment horizontal="right" vertical="center"/>
    </xf>
    <xf numFmtId="167" fontId="3" fillId="2" borderId="27" xfId="0" applyNumberFormat="1" applyFont="1" applyFill="1" applyBorder="1" applyAlignment="1">
      <alignment vertical="center"/>
    </xf>
    <xf numFmtId="167" fontId="3" fillId="0" borderId="1" xfId="0" applyNumberFormat="1" applyFont="1" applyFill="1" applyBorder="1" applyAlignment="1">
      <alignment vertical="center"/>
    </xf>
    <xf numFmtId="167" fontId="3" fillId="0" borderId="113" xfId="0" applyNumberFormat="1" applyFont="1" applyFill="1" applyBorder="1" applyAlignment="1">
      <alignment vertical="center"/>
    </xf>
    <xf numFmtId="167" fontId="19" fillId="3" borderId="25" xfId="0" applyNumberFormat="1" applyFont="1" applyFill="1" applyBorder="1" applyAlignment="1">
      <alignment vertical="center"/>
    </xf>
    <xf numFmtId="10" fontId="25" fillId="3" borderId="28" xfId="0" applyNumberFormat="1" applyFont="1" applyFill="1" applyBorder="1" applyAlignment="1">
      <alignment vertical="center"/>
    </xf>
    <xf numFmtId="10" fontId="25" fillId="3" borderId="1" xfId="0" applyNumberFormat="1" applyFont="1" applyFill="1" applyBorder="1" applyAlignment="1">
      <alignment vertical="center"/>
    </xf>
    <xf numFmtId="2" fontId="10" fillId="8" borderId="28" xfId="0" applyNumberFormat="1" applyFont="1" applyFill="1" applyBorder="1" applyAlignment="1" applyProtection="1">
      <alignment vertical="center"/>
      <protection locked="0"/>
    </xf>
    <xf numFmtId="167" fontId="7" fillId="5" borderId="21" xfId="0" applyNumberFormat="1" applyFont="1" applyFill="1" applyBorder="1" applyAlignment="1">
      <alignment vertical="center"/>
    </xf>
    <xf numFmtId="167" fontId="7" fillId="3" borderId="1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7" fontId="4" fillId="0" borderId="17" xfId="0" applyNumberFormat="1" applyFont="1" applyFill="1" applyBorder="1" applyAlignment="1">
      <alignment vertical="center"/>
    </xf>
    <xf numFmtId="167" fontId="4" fillId="0" borderId="34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167" fontId="7" fillId="9" borderId="1" xfId="0" applyNumberFormat="1" applyFont="1" applyFill="1" applyBorder="1" applyAlignment="1">
      <alignment vertical="center"/>
    </xf>
    <xf numFmtId="167" fontId="4" fillId="0" borderId="4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7" fontId="4" fillId="0" borderId="17" xfId="0" applyNumberFormat="1" applyFont="1" applyFill="1" applyBorder="1" applyAlignment="1">
      <alignment vertical="center"/>
    </xf>
    <xf numFmtId="167" fontId="4" fillId="0" borderId="4" xfId="0" applyNumberFormat="1" applyFont="1" applyFill="1" applyBorder="1" applyAlignment="1">
      <alignment vertical="center"/>
    </xf>
    <xf numFmtId="167" fontId="4" fillId="0" borderId="34" xfId="0" applyNumberFormat="1" applyFont="1" applyFill="1" applyBorder="1" applyAlignment="1">
      <alignment vertical="center"/>
    </xf>
    <xf numFmtId="167" fontId="7" fillId="9" borderId="27" xfId="0" applyNumberFormat="1" applyFont="1" applyFill="1" applyBorder="1" applyAlignment="1">
      <alignment vertical="center"/>
    </xf>
    <xf numFmtId="167" fontId="7" fillId="3" borderId="27" xfId="0" applyNumberFormat="1" applyFont="1" applyFill="1" applyBorder="1" applyAlignment="1">
      <alignment vertical="center"/>
    </xf>
    <xf numFmtId="167" fontId="7" fillId="10" borderId="26" xfId="0" applyNumberFormat="1" applyFont="1" applyFill="1" applyBorder="1" applyAlignment="1">
      <alignment vertical="center"/>
    </xf>
    <xf numFmtId="167" fontId="7" fillId="10" borderId="1" xfId="0" applyNumberFormat="1" applyFont="1" applyFill="1" applyBorder="1" applyAlignment="1">
      <alignment vertical="center"/>
    </xf>
    <xf numFmtId="167" fontId="4" fillId="0" borderId="17" xfId="20" applyNumberFormat="1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vertical="center"/>
    </xf>
    <xf numFmtId="167" fontId="7" fillId="3" borderId="114" xfId="0" applyNumberFormat="1" applyFont="1" applyFill="1" applyBorder="1" applyAlignment="1">
      <alignment vertical="center"/>
    </xf>
    <xf numFmtId="167" fontId="19" fillId="2" borderId="26" xfId="0" applyNumberFormat="1" applyFont="1" applyFill="1" applyBorder="1" applyAlignment="1">
      <alignment vertical="center"/>
    </xf>
    <xf numFmtId="10" fontId="25" fillId="0" borderId="34" xfId="0" applyNumberFormat="1" applyFont="1" applyFill="1" applyBorder="1" applyAlignment="1">
      <alignment vertical="center"/>
    </xf>
    <xf numFmtId="167" fontId="19" fillId="2" borderId="12" xfId="0" applyNumberFormat="1" applyFont="1" applyFill="1" applyBorder="1" applyAlignment="1">
      <alignment vertical="center"/>
    </xf>
    <xf numFmtId="10" fontId="25" fillId="0" borderId="10" xfId="0" applyNumberFormat="1" applyFont="1" applyFill="1" applyBorder="1" applyAlignment="1">
      <alignment vertical="center"/>
    </xf>
    <xf numFmtId="167" fontId="19" fillId="3" borderId="45" xfId="0" applyNumberFormat="1" applyFont="1" applyFill="1" applyBorder="1" applyAlignment="1">
      <alignment vertical="center"/>
    </xf>
    <xf numFmtId="167" fontId="19" fillId="7" borderId="1" xfId="0" applyNumberFormat="1" applyFont="1" applyFill="1" applyBorder="1" applyAlignment="1">
      <alignment vertical="center"/>
    </xf>
    <xf numFmtId="167" fontId="3" fillId="7" borderId="1" xfId="0" applyNumberFormat="1" applyFont="1" applyFill="1" applyBorder="1" applyAlignment="1">
      <alignment vertical="center"/>
    </xf>
    <xf numFmtId="167" fontId="22" fillId="7" borderId="34" xfId="0" applyNumberFormat="1" applyFont="1" applyFill="1" applyBorder="1" applyAlignment="1">
      <alignment vertical="center"/>
    </xf>
    <xf numFmtId="168" fontId="25" fillId="0" borderId="46" xfId="0" applyNumberFormat="1" applyFont="1" applyFill="1" applyBorder="1" applyAlignment="1">
      <alignment vertical="center"/>
    </xf>
    <xf numFmtId="167" fontId="19" fillId="5" borderId="21" xfId="0" applyNumberFormat="1" applyFont="1" applyFill="1" applyBorder="1" applyAlignment="1">
      <alignment horizontal="right" vertical="center"/>
    </xf>
    <xf numFmtId="167" fontId="19" fillId="6" borderId="51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167" fontId="3" fillId="2" borderId="17" xfId="0" applyNumberFormat="1" applyFont="1" applyFill="1" applyBorder="1" applyAlignment="1">
      <alignment vertical="center"/>
    </xf>
    <xf numFmtId="167" fontId="3" fillId="2" borderId="26" xfId="0" applyNumberFormat="1" applyFont="1" applyFill="1" applyBorder="1" applyAlignment="1">
      <alignment horizontal="right" vertical="center"/>
    </xf>
    <xf numFmtId="167" fontId="3" fillId="5" borderId="26" xfId="0" applyNumberFormat="1" applyFont="1" applyFill="1" applyBorder="1" applyAlignment="1">
      <alignment horizontal="right" vertical="center"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4" fillId="0" borderId="66" xfId="0" applyNumberFormat="1" applyFont="1" applyFill="1" applyBorder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15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Border="1" applyAlignment="1">
      <alignment horizontal="center" vertical="center"/>
    </xf>
    <xf numFmtId="49" fontId="17" fillId="6" borderId="3" xfId="0" applyNumberFormat="1" applyFont="1" applyFill="1" applyBorder="1" applyAlignment="1" applyProtection="1">
      <alignment horizontal="center" vertical="center" wrapText="1"/>
      <protection/>
    </xf>
    <xf numFmtId="167" fontId="11" fillId="3" borderId="115" xfId="0" applyNumberFormat="1" applyFont="1" applyFill="1" applyBorder="1" applyAlignment="1">
      <alignment vertical="center"/>
    </xf>
    <xf numFmtId="167" fontId="11" fillId="3" borderId="53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7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87" xfId="0" applyNumberFormat="1" applyFont="1" applyFill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49" fontId="4" fillId="0" borderId="89" xfId="0" applyNumberFormat="1" applyFont="1" applyFill="1" applyBorder="1" applyAlignment="1" applyProtection="1">
      <alignment horizontal="center" vertical="center" wrapText="1"/>
      <protection/>
    </xf>
    <xf numFmtId="49" fontId="7" fillId="2" borderId="2" xfId="0" applyNumberFormat="1" applyFont="1" applyFill="1" applyBorder="1" applyAlignment="1" applyProtection="1">
      <alignment horizontal="center" vertical="center"/>
      <protection/>
    </xf>
    <xf numFmtId="167" fontId="11" fillId="0" borderId="76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 applyProtection="1">
      <alignment horizontal="center" vertical="center"/>
      <protection/>
    </xf>
    <xf numFmtId="49" fontId="15" fillId="0" borderId="87" xfId="0" applyNumberFormat="1" applyFont="1" applyFill="1" applyBorder="1" applyAlignment="1" applyProtection="1">
      <alignment horizontal="center" vertical="center"/>
      <protection/>
    </xf>
    <xf numFmtId="167" fontId="11" fillId="0" borderId="77" xfId="0" applyNumberFormat="1" applyFont="1" applyBorder="1" applyAlignment="1">
      <alignment vertical="center"/>
    </xf>
    <xf numFmtId="167" fontId="10" fillId="0" borderId="109" xfId="0" applyNumberFormat="1" applyFont="1" applyFill="1" applyBorder="1" applyAlignment="1">
      <alignment vertical="center"/>
    </xf>
    <xf numFmtId="167" fontId="10" fillId="0" borderId="87" xfId="0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 applyProtection="1">
      <alignment horizontal="center" vertical="center"/>
      <protection/>
    </xf>
    <xf numFmtId="49" fontId="15" fillId="2" borderId="7" xfId="0" applyNumberFormat="1" applyFont="1" applyFill="1" applyBorder="1" applyAlignment="1" applyProtection="1">
      <alignment horizontal="center" vertical="center"/>
      <protection/>
    </xf>
    <xf numFmtId="49" fontId="15" fillId="0" borderId="7" xfId="0" applyNumberFormat="1" applyFont="1" applyFill="1" applyBorder="1" applyAlignment="1" applyProtection="1">
      <alignment horizontal="center" vertical="center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7" fillId="2" borderId="13" xfId="0" applyNumberFormat="1" applyFont="1" applyFill="1" applyBorder="1" applyAlignment="1" applyProtection="1">
      <alignment horizontal="center" vertical="center"/>
      <protection/>
    </xf>
    <xf numFmtId="49" fontId="4" fillId="0" borderId="50" xfId="0" applyNumberFormat="1" applyFont="1" applyFill="1" applyBorder="1" applyAlignment="1" applyProtection="1">
      <alignment horizontal="center" vertical="center"/>
      <protection/>
    </xf>
    <xf numFmtId="167" fontId="11" fillId="5" borderId="109" xfId="0" applyNumberFormat="1" applyFont="1" applyFill="1" applyBorder="1" applyAlignment="1">
      <alignment vertical="center"/>
    </xf>
    <xf numFmtId="167" fontId="11" fillId="5" borderId="87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67" fontId="11" fillId="3" borderId="110" xfId="0" applyNumberFormat="1" applyFont="1" applyFill="1" applyBorder="1" applyAlignment="1">
      <alignment vertical="center"/>
    </xf>
    <xf numFmtId="167" fontId="11" fillId="3" borderId="68" xfId="0" applyNumberFormat="1" applyFont="1" applyFill="1" applyBorder="1" applyAlignment="1">
      <alignment vertical="center"/>
    </xf>
    <xf numFmtId="167" fontId="11" fillId="3" borderId="104" xfId="0" applyNumberFormat="1" applyFont="1" applyFill="1" applyBorder="1" applyAlignment="1">
      <alignment vertical="center"/>
    </xf>
    <xf numFmtId="167" fontId="11" fillId="3" borderId="71" xfId="0" applyNumberFormat="1" applyFont="1" applyFill="1" applyBorder="1" applyAlignment="1">
      <alignment vertical="center"/>
    </xf>
    <xf numFmtId="167" fontId="11" fillId="3" borderId="107" xfId="0" applyNumberFormat="1" applyFont="1" applyFill="1" applyBorder="1" applyAlignment="1">
      <alignment vertical="center"/>
    </xf>
    <xf numFmtId="167" fontId="11" fillId="3" borderId="70" xfId="0" applyNumberFormat="1" applyFont="1" applyFill="1" applyBorder="1" applyAlignment="1">
      <alignment vertical="center"/>
    </xf>
    <xf numFmtId="167" fontId="11" fillId="2" borderId="98" xfId="0" applyNumberFormat="1" applyFont="1" applyFill="1" applyBorder="1" applyAlignment="1">
      <alignment vertical="center"/>
    </xf>
    <xf numFmtId="167" fontId="11" fillId="2" borderId="103" xfId="0" applyNumberFormat="1" applyFont="1" applyFill="1" applyBorder="1" applyAlignment="1">
      <alignment vertical="center"/>
    </xf>
    <xf numFmtId="167" fontId="11" fillId="2" borderId="65" xfId="0" applyNumberFormat="1" applyFont="1" applyFill="1" applyBorder="1" applyAlignment="1">
      <alignment vertical="center"/>
    </xf>
    <xf numFmtId="49" fontId="11" fillId="10" borderId="11" xfId="0" applyNumberFormat="1" applyFont="1" applyFill="1" applyBorder="1" applyAlignment="1" applyProtection="1">
      <alignment horizontal="center" vertical="center"/>
      <protection/>
    </xf>
    <xf numFmtId="49" fontId="11" fillId="10" borderId="1" xfId="0" applyNumberFormat="1" applyFont="1" applyFill="1" applyBorder="1" applyAlignment="1" applyProtection="1">
      <alignment horizontal="center" vertical="center"/>
      <protection/>
    </xf>
    <xf numFmtId="49" fontId="11" fillId="10" borderId="2" xfId="0" applyNumberFormat="1" applyFont="1" applyFill="1" applyBorder="1" applyAlignment="1" applyProtection="1">
      <alignment horizontal="center" vertical="center"/>
      <protection/>
    </xf>
    <xf numFmtId="167" fontId="11" fillId="10" borderId="80" xfId="0" applyNumberFormat="1" applyFont="1" applyFill="1" applyBorder="1" applyAlignment="1">
      <alignment vertical="center"/>
    </xf>
    <xf numFmtId="167" fontId="11" fillId="10" borderId="107" xfId="0" applyNumberFormat="1" applyFont="1" applyFill="1" applyBorder="1" applyAlignment="1">
      <alignment vertical="center"/>
    </xf>
    <xf numFmtId="167" fontId="11" fillId="10" borderId="70" xfId="0" applyNumberFormat="1" applyFont="1" applyFill="1" applyBorder="1" applyAlignment="1">
      <alignment vertical="center"/>
    </xf>
    <xf numFmtId="49" fontId="4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49" fontId="4" fillId="0" borderId="48" xfId="0" applyNumberFormat="1" applyFont="1" applyBorder="1" applyAlignment="1" applyProtection="1">
      <alignment horizontal="center" vertical="center"/>
      <protection/>
    </xf>
    <xf numFmtId="167" fontId="11" fillId="3" borderId="109" xfId="0" applyNumberFormat="1" applyFont="1" applyFill="1" applyBorder="1" applyAlignment="1">
      <alignment vertical="center"/>
    </xf>
    <xf numFmtId="167" fontId="11" fillId="3" borderId="87" xfId="0" applyNumberFormat="1" applyFont="1" applyFill="1" applyBorder="1" applyAlignment="1">
      <alignment vertical="center"/>
    </xf>
    <xf numFmtId="49" fontId="7" fillId="2" borderId="11" xfId="0" applyNumberFormat="1" applyFont="1" applyFill="1" applyBorder="1" applyAlignment="1" applyProtection="1">
      <alignment horizontal="center" vertical="center"/>
      <protection/>
    </xf>
    <xf numFmtId="167" fontId="11" fillId="10" borderId="76" xfId="0" applyNumberFormat="1" applyFont="1" applyFill="1" applyBorder="1" applyAlignment="1">
      <alignment vertical="center"/>
    </xf>
    <xf numFmtId="167" fontId="11" fillId="10" borderId="102" xfId="0" applyNumberFormat="1" applyFont="1" applyFill="1" applyBorder="1" applyAlignment="1">
      <alignment vertical="center"/>
    </xf>
    <xf numFmtId="167" fontId="11" fillId="10" borderId="85" xfId="0" applyNumberFormat="1" applyFont="1" applyFill="1" applyBorder="1" applyAlignment="1">
      <alignment vertical="center"/>
    </xf>
    <xf numFmtId="167" fontId="11" fillId="2" borderId="76" xfId="0" applyNumberFormat="1" applyFont="1" applyFill="1" applyBorder="1" applyAlignment="1">
      <alignment vertical="center"/>
    </xf>
    <xf numFmtId="167" fontId="11" fillId="2" borderId="102" xfId="0" applyNumberFormat="1" applyFont="1" applyFill="1" applyBorder="1" applyAlignment="1">
      <alignment vertical="center"/>
    </xf>
    <xf numFmtId="167" fontId="11" fillId="2" borderId="85" xfId="0" applyNumberFormat="1" applyFont="1" applyFill="1" applyBorder="1" applyAlignment="1">
      <alignment vertical="center"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0" fillId="2" borderId="12" xfId="0" applyNumberFormat="1" applyFill="1" applyBorder="1" applyAlignment="1">
      <alignment horizontal="center" vertical="center"/>
    </xf>
    <xf numFmtId="167" fontId="11" fillId="2" borderId="98" xfId="0" applyNumberFormat="1" applyFont="1" applyFill="1" applyBorder="1" applyAlignment="1">
      <alignment vertical="center"/>
    </xf>
    <xf numFmtId="49" fontId="15" fillId="0" borderId="4" xfId="0" applyNumberFormat="1" applyFont="1" applyBorder="1" applyAlignment="1" applyProtection="1">
      <alignment vertical="top" wrapText="1"/>
      <protection/>
    </xf>
    <xf numFmtId="167" fontId="10" fillId="0" borderId="79" xfId="0" applyNumberFormat="1" applyFont="1" applyBorder="1" applyAlignment="1">
      <alignment vertical="center"/>
    </xf>
    <xf numFmtId="49" fontId="15" fillId="0" borderId="10" xfId="0" applyNumberFormat="1" applyFont="1" applyBorder="1" applyAlignment="1" applyProtection="1">
      <alignment vertical="top" wrapText="1"/>
      <protection/>
    </xf>
    <xf numFmtId="167" fontId="10" fillId="0" borderId="80" xfId="0" applyNumberFormat="1" applyFont="1" applyBorder="1" applyAlignment="1">
      <alignment vertical="center"/>
    </xf>
    <xf numFmtId="49" fontId="16" fillId="3" borderId="116" xfId="0" applyNumberFormat="1" applyFont="1" applyFill="1" applyBorder="1" applyAlignment="1" applyProtection="1">
      <alignment horizontal="center" vertical="center"/>
      <protection/>
    </xf>
    <xf numFmtId="49" fontId="17" fillId="3" borderId="117" xfId="0" applyNumberFormat="1" applyFont="1" applyFill="1" applyBorder="1" applyAlignment="1" applyProtection="1">
      <alignment horizontal="center" vertical="center" wrapText="1"/>
      <protection/>
    </xf>
    <xf numFmtId="49" fontId="17" fillId="3" borderId="116" xfId="0" applyNumberFormat="1" applyFont="1" applyFill="1" applyBorder="1" applyAlignment="1" applyProtection="1">
      <alignment horizontal="center" vertical="center" wrapText="1"/>
      <protection/>
    </xf>
    <xf numFmtId="49" fontId="17" fillId="3" borderId="118" xfId="0" applyNumberFormat="1" applyFont="1" applyFill="1" applyBorder="1" applyAlignment="1" applyProtection="1">
      <alignment horizontal="center" vertical="center" wrapText="1"/>
      <protection/>
    </xf>
    <xf numFmtId="10" fontId="10" fillId="3" borderId="119" xfId="0" applyNumberFormat="1" applyFont="1" applyFill="1" applyBorder="1" applyAlignment="1">
      <alignment vertical="center"/>
    </xf>
    <xf numFmtId="10" fontId="10" fillId="3" borderId="120" xfId="0" applyNumberFormat="1" applyFont="1" applyFill="1" applyBorder="1" applyAlignment="1">
      <alignment vertical="center"/>
    </xf>
    <xf numFmtId="10" fontId="10" fillId="3" borderId="121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 applyProtection="1">
      <alignment horizontal="center" vertical="center"/>
      <protection/>
    </xf>
    <xf numFmtId="49" fontId="7" fillId="5" borderId="25" xfId="0" applyNumberFormat="1" applyFont="1" applyFill="1" applyBorder="1" applyAlignment="1" applyProtection="1">
      <alignment horizontal="center" vertical="center" wrapText="1"/>
      <protection/>
    </xf>
    <xf numFmtId="49" fontId="7" fillId="5" borderId="3" xfId="0" applyNumberFormat="1" applyFont="1" applyFill="1" applyBorder="1" applyAlignment="1" applyProtection="1">
      <alignment horizontal="center" vertical="center" wrapText="1"/>
      <protection/>
    </xf>
    <xf numFmtId="167" fontId="11" fillId="5" borderId="74" xfId="0" applyNumberFormat="1" applyFont="1" applyFill="1" applyBorder="1" applyAlignment="1">
      <alignment vertical="center"/>
    </xf>
    <xf numFmtId="167" fontId="10" fillId="5" borderId="100" xfId="0" applyNumberFormat="1" applyFont="1" applyFill="1" applyBorder="1" applyAlignment="1">
      <alignment vertical="center"/>
    </xf>
    <xf numFmtId="167" fontId="10" fillId="5" borderId="53" xfId="0" applyNumberFormat="1" applyFont="1" applyFill="1" applyBorder="1" applyAlignment="1">
      <alignment vertical="center"/>
    </xf>
    <xf numFmtId="49" fontId="7" fillId="2" borderId="21" xfId="0" applyNumberFormat="1" applyFont="1" applyFill="1" applyBorder="1" applyAlignment="1" applyProtection="1">
      <alignment horizontal="center" vertical="center"/>
      <protection/>
    </xf>
    <xf numFmtId="49" fontId="7" fillId="2" borderId="30" xfId="0" applyNumberFormat="1" applyFont="1" applyFill="1" applyBorder="1" applyAlignment="1" applyProtection="1">
      <alignment horizontal="center" vertical="center"/>
      <protection/>
    </xf>
    <xf numFmtId="49" fontId="7" fillId="2" borderId="19" xfId="0" applyNumberFormat="1" applyFont="1" applyFill="1" applyBorder="1" applyAlignment="1" applyProtection="1">
      <alignment horizontal="center" vertical="center"/>
      <protection/>
    </xf>
    <xf numFmtId="167" fontId="11" fillId="5" borderId="98" xfId="0" applyNumberFormat="1" applyFont="1" applyFill="1" applyBorder="1" applyAlignment="1">
      <alignment vertical="center"/>
    </xf>
    <xf numFmtId="167" fontId="10" fillId="5" borderId="103" xfId="0" applyNumberFormat="1" applyFont="1" applyFill="1" applyBorder="1" applyAlignment="1">
      <alignment vertical="center"/>
    </xf>
    <xf numFmtId="167" fontId="10" fillId="5" borderId="65" xfId="0" applyNumberFormat="1" applyFont="1" applyFill="1" applyBorder="1" applyAlignment="1">
      <alignment vertical="center"/>
    </xf>
    <xf numFmtId="167" fontId="11" fillId="10" borderId="77" xfId="0" applyNumberFormat="1" applyFont="1" applyFill="1" applyBorder="1" applyAlignment="1">
      <alignment vertical="center"/>
    </xf>
    <xf numFmtId="167" fontId="11" fillId="10" borderId="109" xfId="0" applyNumberFormat="1" applyFont="1" applyFill="1" applyBorder="1" applyAlignment="1">
      <alignment vertical="center"/>
    </xf>
    <xf numFmtId="167" fontId="11" fillId="10" borderId="87" xfId="0" applyNumberFormat="1" applyFont="1" applyFill="1" applyBorder="1" applyAlignment="1">
      <alignment vertical="center"/>
    </xf>
    <xf numFmtId="49" fontId="7" fillId="5" borderId="25" xfId="0" applyNumberFormat="1" applyFont="1" applyFill="1" applyBorder="1" applyAlignment="1" applyProtection="1">
      <alignment horizontal="center" vertical="center"/>
      <protection/>
    </xf>
    <xf numFmtId="49" fontId="7" fillId="5" borderId="3" xfId="0" applyNumberFormat="1" applyFont="1" applyFill="1" applyBorder="1" applyAlignment="1" applyProtection="1">
      <alignment horizontal="center" vertical="center"/>
      <protection/>
    </xf>
    <xf numFmtId="167" fontId="10" fillId="3" borderId="25" xfId="0" applyNumberFormat="1" applyFont="1" applyFill="1" applyBorder="1" applyAlignment="1">
      <alignment vertical="center"/>
    </xf>
    <xf numFmtId="10" fontId="10" fillId="3" borderId="122" xfId="0" applyNumberFormat="1" applyFont="1" applyFill="1" applyBorder="1" applyAlignment="1">
      <alignment vertical="center"/>
    </xf>
    <xf numFmtId="10" fontId="10" fillId="3" borderId="28" xfId="0" applyNumberFormat="1" applyFont="1" applyFill="1" applyBorder="1" applyAlignment="1">
      <alignment vertical="center"/>
    </xf>
    <xf numFmtId="167" fontId="11" fillId="5" borderId="123" xfId="0" applyNumberFormat="1" applyFont="1" applyFill="1" applyBorder="1" applyAlignment="1">
      <alignment vertical="center"/>
    </xf>
    <xf numFmtId="167" fontId="10" fillId="5" borderId="1" xfId="0" applyNumberFormat="1" applyFont="1" applyFill="1" applyBorder="1" applyAlignment="1">
      <alignment vertical="center"/>
    </xf>
    <xf numFmtId="167" fontId="11" fillId="0" borderId="124" xfId="0" applyNumberFormat="1" applyFont="1" applyBorder="1" applyAlignment="1">
      <alignment vertical="center"/>
    </xf>
    <xf numFmtId="167" fontId="10" fillId="0" borderId="20" xfId="0" applyNumberFormat="1" applyFont="1" applyBorder="1" applyAlignment="1">
      <alignment vertical="center"/>
    </xf>
    <xf numFmtId="167" fontId="11" fillId="3" borderId="125" xfId="0" applyNumberFormat="1" applyFont="1" applyFill="1" applyBorder="1" applyAlignment="1">
      <alignment vertical="center"/>
    </xf>
    <xf numFmtId="167" fontId="11" fillId="0" borderId="126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167" fontId="11" fillId="0" borderId="127" xfId="0" applyNumberFormat="1" applyFont="1" applyBorder="1" applyAlignment="1">
      <alignment vertical="center"/>
    </xf>
    <xf numFmtId="167" fontId="10" fillId="0" borderId="34" xfId="0" applyNumberFormat="1" applyFont="1" applyBorder="1" applyAlignment="1">
      <alignment vertical="center"/>
    </xf>
    <xf numFmtId="167" fontId="11" fillId="2" borderId="126" xfId="0" applyNumberFormat="1" applyFont="1" applyFill="1" applyBorder="1" applyAlignment="1">
      <alignment vertical="center"/>
    </xf>
    <xf numFmtId="167" fontId="10" fillId="2" borderId="12" xfId="0" applyNumberFormat="1" applyFont="1" applyFill="1" applyBorder="1" applyAlignment="1">
      <alignment vertical="center"/>
    </xf>
    <xf numFmtId="167" fontId="11" fillId="0" borderId="128" xfId="0" applyNumberFormat="1" applyFont="1" applyBorder="1" applyAlignment="1">
      <alignment vertical="center"/>
    </xf>
    <xf numFmtId="167" fontId="10" fillId="0" borderId="4" xfId="0" applyNumberFormat="1" applyFont="1" applyBorder="1" applyAlignment="1">
      <alignment vertical="center"/>
    </xf>
    <xf numFmtId="167" fontId="11" fillId="0" borderId="129" xfId="0" applyNumberFormat="1" applyFont="1" applyBorder="1" applyAlignment="1">
      <alignment vertical="center"/>
    </xf>
    <xf numFmtId="167" fontId="11" fillId="0" borderId="123" xfId="0" applyNumberFormat="1" applyFont="1" applyBorder="1" applyAlignment="1">
      <alignment vertical="center"/>
    </xf>
    <xf numFmtId="167" fontId="10" fillId="0" borderId="1" xfId="0" applyNumberFormat="1" applyFont="1" applyBorder="1" applyAlignment="1">
      <alignment vertical="center"/>
    </xf>
    <xf numFmtId="167" fontId="11" fillId="2" borderId="130" xfId="0" applyNumberFormat="1" applyFont="1" applyFill="1" applyBorder="1" applyAlignment="1">
      <alignment vertical="center"/>
    </xf>
    <xf numFmtId="167" fontId="10" fillId="2" borderId="4" xfId="0" applyNumberFormat="1" applyFont="1" applyFill="1" applyBorder="1" applyAlignment="1">
      <alignment vertical="center"/>
    </xf>
    <xf numFmtId="167" fontId="11" fillId="0" borderId="131" xfId="0" applyNumberFormat="1" applyFont="1" applyBorder="1" applyAlignment="1">
      <alignment vertical="center"/>
    </xf>
    <xf numFmtId="167" fontId="10" fillId="0" borderId="1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167" fontId="11" fillId="0" borderId="132" xfId="0" applyNumberFormat="1" applyFont="1" applyBorder="1" applyAlignment="1">
      <alignment vertical="center"/>
    </xf>
    <xf numFmtId="167" fontId="10" fillId="0" borderId="69" xfId="0" applyNumberFormat="1" applyFont="1" applyBorder="1" applyAlignment="1">
      <alignment vertical="center"/>
    </xf>
    <xf numFmtId="167" fontId="10" fillId="0" borderId="17" xfId="0" applyNumberFormat="1" applyFont="1" applyBorder="1" applyAlignment="1">
      <alignment vertical="center"/>
    </xf>
    <xf numFmtId="167" fontId="11" fillId="2" borderId="133" xfId="0" applyNumberFormat="1" applyFont="1" applyFill="1" applyBorder="1" applyAlignment="1">
      <alignment vertical="center"/>
    </xf>
    <xf numFmtId="167" fontId="11" fillId="0" borderId="133" xfId="0" applyNumberFormat="1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15" fillId="0" borderId="0" xfId="0" applyFont="1" applyAlignment="1">
      <alignment horizontal="right" vertical="center"/>
    </xf>
    <xf numFmtId="0" fontId="41" fillId="0" borderId="0" xfId="0" applyFont="1" applyFill="1" applyAlignment="1">
      <alignment/>
    </xf>
    <xf numFmtId="0" fontId="40" fillId="0" borderId="113" xfId="0" applyFont="1" applyBorder="1" applyAlignment="1">
      <alignment horizontal="center" vertical="center" wrapText="1"/>
    </xf>
    <xf numFmtId="0" fontId="37" fillId="6" borderId="25" xfId="0" applyFont="1" applyFill="1" applyBorder="1" applyAlignment="1">
      <alignment vertical="center"/>
    </xf>
    <xf numFmtId="0" fontId="13" fillId="6" borderId="25" xfId="0" applyFont="1" applyFill="1" applyBorder="1" applyAlignment="1">
      <alignment vertical="center"/>
    </xf>
    <xf numFmtId="0" fontId="38" fillId="6" borderId="25" xfId="0" applyFont="1" applyFill="1" applyBorder="1" applyAlignment="1">
      <alignment horizontal="left" vertical="center" wrapText="1"/>
    </xf>
    <xf numFmtId="0" fontId="13" fillId="6" borderId="28" xfId="0" applyFont="1" applyFill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7" fillId="7" borderId="12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/>
    </xf>
    <xf numFmtId="0" fontId="7" fillId="7" borderId="34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49" fontId="38" fillId="6" borderId="25" xfId="0" applyNumberFormat="1" applyFont="1" applyFill="1" applyBorder="1" applyAlignment="1">
      <alignment vertical="center"/>
    </xf>
    <xf numFmtId="49" fontId="33" fillId="0" borderId="12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33" fillId="0" borderId="17" xfId="0" applyNumberFormat="1" applyFont="1" applyFill="1" applyBorder="1" applyAlignment="1">
      <alignment horizontal="left" vertical="center" wrapText="1"/>
    </xf>
    <xf numFmtId="49" fontId="13" fillId="0" borderId="51" xfId="0" applyNumberFormat="1" applyFont="1" applyFill="1" applyBorder="1" applyAlignment="1">
      <alignment horizontal="left" vertical="center" wrapText="1"/>
    </xf>
    <xf numFmtId="0" fontId="33" fillId="0" borderId="21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33" fillId="0" borderId="1" xfId="0" applyFont="1" applyFill="1" applyBorder="1" applyAlignment="1">
      <alignment vertical="center"/>
    </xf>
    <xf numFmtId="49" fontId="30" fillId="0" borderId="26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20" xfId="0" applyFont="1" applyBorder="1" applyAlignment="1">
      <alignment horizontal="left" vertical="center" wrapText="1"/>
    </xf>
    <xf numFmtId="0" fontId="38" fillId="3" borderId="25" xfId="0" applyFont="1" applyFill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0" fontId="20" fillId="3" borderId="25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9" fillId="6" borderId="25" xfId="0" applyFont="1" applyFill="1" applyBorder="1" applyAlignment="1">
      <alignment horizontal="left" vertical="center" wrapText="1"/>
    </xf>
    <xf numFmtId="0" fontId="25" fillId="5" borderId="21" xfId="0" applyNumberFormat="1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left" vertical="center" wrapText="1"/>
    </xf>
    <xf numFmtId="0" fontId="13" fillId="0" borderId="26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2" borderId="26" xfId="0" applyFont="1" applyFill="1" applyBorder="1" applyAlignment="1">
      <alignment wrapText="1"/>
    </xf>
    <xf numFmtId="49" fontId="13" fillId="0" borderId="4" xfId="0" applyNumberFormat="1" applyFont="1" applyBorder="1" applyAlignment="1">
      <alignment horizontal="left" vertical="center" wrapText="1"/>
    </xf>
    <xf numFmtId="49" fontId="19" fillId="4" borderId="1" xfId="0" applyNumberFormat="1" applyFont="1" applyFill="1" applyBorder="1" applyAlignment="1">
      <alignment horizontal="left" vertical="center" wrapText="1"/>
    </xf>
    <xf numFmtId="49" fontId="13" fillId="0" borderId="26" xfId="0" applyNumberFormat="1" applyFont="1" applyBorder="1" applyAlignment="1">
      <alignment horizontal="left" vertical="center" wrapText="1"/>
    </xf>
    <xf numFmtId="49" fontId="13" fillId="0" borderId="20" xfId="0" applyNumberFormat="1" applyFont="1" applyBorder="1" applyAlignment="1">
      <alignment horizontal="left" vertical="center" wrapText="1"/>
    </xf>
    <xf numFmtId="49" fontId="19" fillId="6" borderId="5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9" fillId="6" borderId="11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26" fillId="0" borderId="20" xfId="0" applyFont="1" applyBorder="1" applyAlignment="1">
      <alignment vertical="center" wrapText="1"/>
    </xf>
    <xf numFmtId="49" fontId="19" fillId="6" borderId="25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10" fillId="0" borderId="2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left" vertical="center" wrapText="1"/>
    </xf>
    <xf numFmtId="49" fontId="19" fillId="6" borderId="51" xfId="0" applyNumberFormat="1" applyFont="1" applyFill="1" applyBorder="1" applyAlignment="1">
      <alignment horizontal="left" vertical="center" wrapText="1"/>
    </xf>
    <xf numFmtId="49" fontId="19" fillId="6" borderId="25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10" fillId="0" borderId="26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13" xfId="0" applyNumberFormat="1" applyFont="1" applyBorder="1" applyAlignment="1">
      <alignment horizontal="left" vertical="center" wrapText="1"/>
    </xf>
    <xf numFmtId="49" fontId="19" fillId="6" borderId="25" xfId="0" applyNumberFormat="1" applyFont="1" applyFill="1" applyBorder="1" applyAlignment="1">
      <alignment vertical="center"/>
    </xf>
    <xf numFmtId="49" fontId="9" fillId="3" borderId="114" xfId="0" applyNumberFormat="1" applyFont="1" applyFill="1" applyBorder="1" applyAlignment="1">
      <alignment vertical="center"/>
    </xf>
    <xf numFmtId="49" fontId="20" fillId="0" borderId="26" xfId="0" applyNumberFormat="1" applyFont="1" applyFill="1" applyBorder="1" applyAlignment="1">
      <alignment vertical="center" wrapText="1"/>
    </xf>
    <xf numFmtId="0" fontId="25" fillId="0" borderId="34" xfId="0" applyFont="1" applyFill="1" applyBorder="1" applyAlignment="1">
      <alignment horizontal="right" vertical="center"/>
    </xf>
    <xf numFmtId="49" fontId="20" fillId="0" borderId="12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right" vertical="center"/>
    </xf>
    <xf numFmtId="49" fontId="36" fillId="3" borderId="26" xfId="0" applyNumberFormat="1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3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9" fontId="36" fillId="3" borderId="1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20" fillId="9" borderId="2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5" fillId="10" borderId="1" xfId="0" applyFont="1" applyFill="1" applyBorder="1" applyAlignment="1">
      <alignment vertical="center" wrapText="1"/>
    </xf>
    <xf numFmtId="49" fontId="19" fillId="3" borderId="45" xfId="0" applyNumberFormat="1" applyFont="1" applyFill="1" applyBorder="1" applyAlignment="1">
      <alignment vertical="center" wrapText="1"/>
    </xf>
    <xf numFmtId="49" fontId="7" fillId="7" borderId="28" xfId="0" applyNumberFormat="1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7" fillId="7" borderId="1" xfId="0" applyNumberFormat="1" applyFont="1" applyFill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167" fontId="19" fillId="0" borderId="46" xfId="0" applyNumberFormat="1" applyFont="1" applyFill="1" applyBorder="1" applyAlignment="1">
      <alignment vertical="center"/>
    </xf>
    <xf numFmtId="49" fontId="18" fillId="0" borderId="46" xfId="0" applyNumberFormat="1" applyFont="1" applyBorder="1" applyAlignment="1">
      <alignment vertical="center"/>
    </xf>
    <xf numFmtId="167" fontId="19" fillId="0" borderId="46" xfId="0" applyNumberFormat="1" applyFont="1" applyBorder="1" applyAlignment="1">
      <alignment vertical="center"/>
    </xf>
    <xf numFmtId="49" fontId="13" fillId="0" borderId="72" xfId="0" applyNumberFormat="1" applyFont="1" applyBorder="1" applyAlignment="1">
      <alignment horizontal="center" vertical="center"/>
    </xf>
    <xf numFmtId="49" fontId="18" fillId="0" borderId="72" xfId="0" applyNumberFormat="1" applyFont="1" applyBorder="1" applyAlignment="1">
      <alignment vertical="center"/>
    </xf>
    <xf numFmtId="167" fontId="19" fillId="0" borderId="72" xfId="0" applyNumberFormat="1" applyFont="1" applyBorder="1" applyAlignment="1">
      <alignment vertical="center"/>
    </xf>
    <xf numFmtId="49" fontId="10" fillId="0" borderId="0" xfId="0" applyNumberFormat="1" applyFont="1" applyBorder="1" applyAlignment="1" applyProtection="1">
      <alignment horizontal="center" vertical="center" textRotation="90" wrapText="1"/>
      <protection/>
    </xf>
    <xf numFmtId="49" fontId="15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7" xfId="0" applyFont="1" applyBorder="1" applyAlignment="1">
      <alignment horizontal="center" vertical="center" wrapText="1"/>
    </xf>
    <xf numFmtId="49" fontId="6" fillId="0" borderId="67" xfId="0" applyNumberFormat="1" applyFont="1" applyFill="1" applyBorder="1" applyAlignment="1" applyProtection="1">
      <alignment horizontal="center" vertical="center" wrapText="1"/>
      <protection/>
    </xf>
    <xf numFmtId="49" fontId="4" fillId="0" borderId="67" xfId="0" applyNumberFormat="1" applyFont="1" applyFill="1" applyBorder="1" applyAlignment="1" applyProtection="1">
      <alignment vertical="center" wrapText="1"/>
      <protection/>
    </xf>
    <xf numFmtId="49" fontId="4" fillId="0" borderId="67" xfId="0" applyNumberFormat="1" applyFont="1" applyFill="1" applyBorder="1" applyAlignment="1" applyProtection="1">
      <alignment horizontal="center" vertical="center" wrapText="1"/>
      <protection/>
    </xf>
    <xf numFmtId="49" fontId="4" fillId="0" borderId="71" xfId="0" applyNumberFormat="1" applyFont="1" applyFill="1" applyBorder="1" applyAlignment="1" applyProtection="1">
      <alignment horizontal="center" vertical="center"/>
      <protection/>
    </xf>
    <xf numFmtId="49" fontId="4" fillId="2" borderId="95" xfId="0" applyNumberFormat="1" applyFont="1" applyFill="1" applyBorder="1" applyAlignment="1" applyProtection="1">
      <alignment horizontal="center" vertical="center"/>
      <protection/>
    </xf>
    <xf numFmtId="49" fontId="4" fillId="0" borderId="70" xfId="0" applyNumberFormat="1" applyFont="1" applyBorder="1" applyAlignment="1" applyProtection="1">
      <alignment horizontal="center" vertical="center"/>
      <protection/>
    </xf>
    <xf numFmtId="49" fontId="4" fillId="0" borderId="93" xfId="0" applyNumberFormat="1" applyFont="1" applyBorder="1" applyAlignment="1" applyProtection="1">
      <alignment horizontal="center" vertical="center"/>
      <protection/>
    </xf>
    <xf numFmtId="49" fontId="4" fillId="6" borderId="25" xfId="0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6" borderId="51" xfId="0" applyNumberFormat="1" applyFont="1" applyFill="1" applyBorder="1" applyAlignment="1">
      <alignment horizontal="center" vertical="center"/>
    </xf>
    <xf numFmtId="49" fontId="4" fillId="0" borderId="116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6" borderId="11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13" xfId="0" applyNumberFormat="1" applyFont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vertical="center"/>
    </xf>
    <xf numFmtId="49" fontId="7" fillId="5" borderId="21" xfId="0" applyNumberFormat="1" applyFont="1" applyFill="1" applyBorder="1" applyAlignment="1">
      <alignment horizontal="center" vertical="center"/>
    </xf>
    <xf numFmtId="49" fontId="24" fillId="5" borderId="19" xfId="0" applyNumberFormat="1" applyFont="1" applyFill="1" applyBorder="1" applyAlignment="1">
      <alignment horizontal="left" vertical="center" wrapText="1"/>
    </xf>
    <xf numFmtId="49" fontId="4" fillId="3" borderId="26" xfId="0" applyNumberFormat="1" applyFont="1" applyFill="1" applyBorder="1" applyAlignment="1">
      <alignment horizontal="center" vertical="center"/>
    </xf>
    <xf numFmtId="49" fontId="24" fillId="3" borderId="66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10" borderId="26" xfId="0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/>
    </xf>
    <xf numFmtId="49" fontId="7" fillId="3" borderId="114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0" fontId="0" fillId="0" borderId="51" xfId="0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13" fillId="0" borderId="21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49" fontId="7" fillId="8" borderId="51" xfId="0" applyNumberFormat="1" applyFont="1" applyFill="1" applyBorder="1" applyAlignment="1">
      <alignment horizontal="center" vertical="center"/>
    </xf>
    <xf numFmtId="49" fontId="9" fillId="8" borderId="50" xfId="0" applyNumberFormat="1" applyFont="1" applyFill="1" applyBorder="1" applyAlignment="1">
      <alignment horizontal="left" vertical="center" wrapText="1"/>
    </xf>
    <xf numFmtId="167" fontId="7" fillId="8" borderId="51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  <protection/>
    </xf>
    <xf numFmtId="0" fontId="4" fillId="0" borderId="5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49" fontId="8" fillId="5" borderId="77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center" wrapText="1"/>
    </xf>
    <xf numFmtId="49" fontId="4" fillId="0" borderId="26" xfId="0" applyNumberFormat="1" applyFont="1" applyFill="1" applyBorder="1" applyAlignment="1" applyProtection="1">
      <alignment horizontal="center" vertical="center"/>
      <protection/>
    </xf>
    <xf numFmtId="49" fontId="10" fillId="0" borderId="9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4" xfId="0" applyBorder="1" applyAlignment="1">
      <alignment horizontal="center" vertical="center" textRotation="90" wrapText="1"/>
    </xf>
    <xf numFmtId="0" fontId="0" fillId="0" borderId="84" xfId="0" applyBorder="1" applyAlignment="1">
      <alignment horizontal="center" vertical="center" textRotation="90" wrapText="1"/>
    </xf>
    <xf numFmtId="49" fontId="4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29" fillId="0" borderId="0" xfId="0" applyFont="1" applyAlignment="1">
      <alignment horizontal="center"/>
    </xf>
    <xf numFmtId="0" fontId="0" fillId="0" borderId="28" xfId="0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3" fillId="0" borderId="1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49" fontId="7" fillId="3" borderId="49" xfId="0" applyNumberFormat="1" applyFont="1" applyFill="1" applyBorder="1" applyAlignment="1" applyProtection="1">
      <alignment horizontal="center" vertical="center"/>
      <protection/>
    </xf>
    <xf numFmtId="49" fontId="7" fillId="3" borderId="49" xfId="0" applyNumberFormat="1" applyFont="1" applyFill="1" applyBorder="1" applyAlignment="1" applyProtection="1">
      <alignment horizontal="center" vertical="center" wrapText="1"/>
      <protection/>
    </xf>
    <xf numFmtId="49" fontId="7" fillId="3" borderId="51" xfId="0" applyNumberFormat="1" applyFont="1" applyFill="1" applyBorder="1" applyAlignment="1" applyProtection="1">
      <alignment horizontal="center" vertical="center" wrapText="1"/>
      <protection/>
    </xf>
    <xf numFmtId="49" fontId="7" fillId="3" borderId="51" xfId="0" applyNumberFormat="1" applyFont="1" applyFill="1" applyBorder="1" applyAlignment="1" applyProtection="1">
      <alignment vertical="center" wrapText="1"/>
      <protection/>
    </xf>
    <xf numFmtId="49" fontId="7" fillId="3" borderId="50" xfId="0" applyNumberFormat="1" applyFont="1" applyFill="1" applyBorder="1" applyAlignment="1" applyProtection="1">
      <alignment horizontal="center" vertical="center" wrapText="1"/>
      <protection/>
    </xf>
    <xf numFmtId="167" fontId="11" fillId="3" borderId="135" xfId="0" applyNumberFormat="1" applyFont="1" applyFill="1" applyBorder="1" applyAlignment="1">
      <alignment vertical="center"/>
    </xf>
    <xf numFmtId="167" fontId="11" fillId="3" borderId="136" xfId="0" applyNumberFormat="1" applyFont="1" applyFill="1" applyBorder="1" applyAlignment="1">
      <alignment vertical="center"/>
    </xf>
    <xf numFmtId="167" fontId="11" fillId="3" borderId="137" xfId="0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96" xfId="0" applyNumberFormat="1" applyFont="1" applyFill="1" applyBorder="1" applyAlignment="1" applyProtection="1">
      <alignment horizontal="center" vertical="center" wrapText="1"/>
      <protection/>
    </xf>
    <xf numFmtId="167" fontId="10" fillId="0" borderId="138" xfId="0" applyNumberFormat="1" applyFont="1" applyBorder="1" applyAlignment="1">
      <alignment vertical="center"/>
    </xf>
    <xf numFmtId="167" fontId="7" fillId="0" borderId="67" xfId="0" applyNumberFormat="1" applyFont="1" applyBorder="1" applyAlignment="1">
      <alignment horizontal="center" vertical="center"/>
    </xf>
    <xf numFmtId="49" fontId="4" fillId="0" borderId="13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7" fillId="0" borderId="86" xfId="0" applyNumberFormat="1" applyFont="1" applyBorder="1" applyAlignment="1" applyProtection="1">
      <alignment horizontal="center" vertical="center" textRotation="90" wrapText="1"/>
      <protection/>
    </xf>
    <xf numFmtId="0" fontId="15" fillId="0" borderId="139" xfId="0" applyFont="1" applyBorder="1" applyAlignment="1">
      <alignment vertical="center" wrapText="1"/>
    </xf>
    <xf numFmtId="49" fontId="4" fillId="0" borderId="140" xfId="0" applyNumberFormat="1" applyFont="1" applyBorder="1" applyAlignment="1" applyProtection="1">
      <alignment vertical="center"/>
      <protection/>
    </xf>
    <xf numFmtId="49" fontId="4" fillId="0" borderId="112" xfId="0" applyNumberFormat="1" applyFont="1" applyBorder="1" applyAlignment="1" applyProtection="1">
      <alignment horizontal="center" vertical="center" wrapText="1"/>
      <protection/>
    </xf>
    <xf numFmtId="49" fontId="7" fillId="3" borderId="139" xfId="0" applyNumberFormat="1" applyFont="1" applyFill="1" applyBorder="1" applyAlignment="1" applyProtection="1">
      <alignment horizontal="center" vertical="center"/>
      <protection/>
    </xf>
    <xf numFmtId="49" fontId="7" fillId="3" borderId="139" xfId="0" applyNumberFormat="1" applyFont="1" applyFill="1" applyBorder="1" applyAlignment="1" applyProtection="1">
      <alignment horizontal="center" vertical="center" wrapText="1"/>
      <protection/>
    </xf>
    <xf numFmtId="49" fontId="7" fillId="3" borderId="112" xfId="0" applyNumberFormat="1" applyFont="1" applyFill="1" applyBorder="1" applyAlignment="1" applyProtection="1">
      <alignment horizontal="center" vertical="center" wrapText="1"/>
      <protection/>
    </xf>
    <xf numFmtId="49" fontId="7" fillId="3" borderId="20" xfId="0" applyNumberFormat="1" applyFont="1" applyFill="1" applyBorder="1" applyAlignment="1" applyProtection="1">
      <alignment horizontal="center" vertical="center" wrapText="1"/>
      <protection/>
    </xf>
    <xf numFmtId="167" fontId="11" fillId="3" borderId="99" xfId="0" applyNumberFormat="1" applyFont="1" applyFill="1" applyBorder="1" applyAlignment="1">
      <alignment vertical="center"/>
    </xf>
    <xf numFmtId="167" fontId="11" fillId="3" borderId="108" xfId="0" applyNumberFormat="1" applyFont="1" applyFill="1" applyBorder="1" applyAlignment="1">
      <alignment vertical="center"/>
    </xf>
    <xf numFmtId="167" fontId="11" fillId="3" borderId="96" xfId="0" applyNumberFormat="1" applyFont="1" applyFill="1" applyBorder="1" applyAlignment="1">
      <alignment vertical="center"/>
    </xf>
    <xf numFmtId="49" fontId="7" fillId="0" borderId="46" xfId="0" applyNumberFormat="1" applyFont="1" applyFill="1" applyBorder="1" applyAlignment="1" applyProtection="1">
      <alignment vertical="center" wrapText="1"/>
      <protection/>
    </xf>
    <xf numFmtId="49" fontId="4" fillId="0" borderId="46" xfId="0" applyNumberFormat="1" applyFont="1" applyFill="1" applyBorder="1" applyAlignment="1" applyProtection="1">
      <alignment vertical="center" wrapText="1"/>
      <protection/>
    </xf>
    <xf numFmtId="167" fontId="11" fillId="0" borderId="46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167" fontId="11" fillId="0" borderId="0" xfId="0" applyNumberFormat="1" applyFont="1" applyFill="1" applyBorder="1" applyAlignment="1">
      <alignment vertical="center"/>
    </xf>
    <xf numFmtId="167" fontId="7" fillId="0" borderId="46" xfId="0" applyNumberFormat="1" applyFont="1" applyBorder="1" applyAlignment="1">
      <alignment horizontal="center" vertical="center"/>
    </xf>
    <xf numFmtId="49" fontId="11" fillId="10" borderId="30" xfId="0" applyNumberFormat="1" applyFont="1" applyFill="1" applyBorder="1" applyAlignment="1" applyProtection="1">
      <alignment horizontal="center" vertical="center"/>
      <protection/>
    </xf>
    <xf numFmtId="49" fontId="11" fillId="10" borderId="21" xfId="0" applyNumberFormat="1" applyFont="1" applyFill="1" applyBorder="1" applyAlignment="1" applyProtection="1">
      <alignment horizontal="center" vertical="center"/>
      <protection/>
    </xf>
    <xf numFmtId="49" fontId="11" fillId="10" borderId="19" xfId="0" applyNumberFormat="1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>
      <alignment horizontal="center" vertical="center" textRotation="90" wrapText="1"/>
    </xf>
    <xf numFmtId="49" fontId="15" fillId="0" borderId="46" xfId="0" applyNumberFormat="1" applyFont="1" applyFill="1" applyBorder="1" applyAlignment="1" applyProtection="1">
      <alignment horizontal="left" vertical="center" wrapText="1"/>
      <protection/>
    </xf>
    <xf numFmtId="49" fontId="15" fillId="0" borderId="46" xfId="0" applyNumberFormat="1" applyFont="1" applyFill="1" applyBorder="1" applyAlignment="1" applyProtection="1">
      <alignment vertical="center" wrapText="1"/>
      <protection/>
    </xf>
    <xf numFmtId="49" fontId="4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 textRotation="90" wrapText="1"/>
    </xf>
    <xf numFmtId="49" fontId="15" fillId="0" borderId="0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>
      <alignment vertical="center" wrapText="1"/>
    </xf>
    <xf numFmtId="167" fontId="11" fillId="0" borderId="98" xfId="0" applyNumberFormat="1" applyFont="1" applyBorder="1" applyAlignment="1">
      <alignment vertical="center"/>
    </xf>
    <xf numFmtId="167" fontId="10" fillId="0" borderId="103" xfId="0" applyNumberFormat="1" applyFont="1" applyBorder="1" applyAlignment="1">
      <alignment vertical="center"/>
    </xf>
    <xf numFmtId="167" fontId="10" fillId="0" borderId="65" xfId="0" applyNumberFormat="1" applyFont="1" applyBorder="1" applyAlignment="1">
      <alignment vertical="center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7" fillId="3" borderId="30" xfId="0" applyNumberFormat="1" applyFont="1" applyFill="1" applyBorder="1" applyAlignment="1" applyProtection="1">
      <alignment horizontal="center" vertical="center"/>
      <protection/>
    </xf>
    <xf numFmtId="49" fontId="7" fillId="3" borderId="30" xfId="0" applyNumberFormat="1" applyFont="1" applyFill="1" applyBorder="1" applyAlignment="1" applyProtection="1">
      <alignment horizontal="center" vertical="center"/>
      <protection/>
    </xf>
    <xf numFmtId="49" fontId="7" fillId="3" borderId="21" xfId="0" applyNumberFormat="1" applyFont="1" applyFill="1" applyBorder="1" applyAlignment="1" applyProtection="1">
      <alignment horizontal="center" vertical="center"/>
      <protection/>
    </xf>
    <xf numFmtId="49" fontId="7" fillId="3" borderId="19" xfId="0" applyNumberFormat="1" applyFont="1" applyFill="1" applyBorder="1" applyAlignment="1" applyProtection="1">
      <alignment horizontal="center" vertical="center"/>
      <protection/>
    </xf>
    <xf numFmtId="167" fontId="11" fillId="3" borderId="76" xfId="0" applyNumberFormat="1" applyFont="1" applyFill="1" applyBorder="1" applyAlignment="1">
      <alignment vertical="center"/>
    </xf>
    <xf numFmtId="167" fontId="10" fillId="3" borderId="102" xfId="0" applyNumberFormat="1" applyFont="1" applyFill="1" applyBorder="1" applyAlignment="1">
      <alignment vertical="center"/>
    </xf>
    <xf numFmtId="167" fontId="10" fillId="3" borderId="85" xfId="0" applyNumberFormat="1" applyFont="1" applyFill="1" applyBorder="1" applyAlignment="1">
      <alignment vertical="center"/>
    </xf>
    <xf numFmtId="0" fontId="0" fillId="0" borderId="46" xfId="0" applyBorder="1" applyAlignment="1">
      <alignment horizontal="center" vertical="center" textRotation="90" wrapText="1"/>
    </xf>
    <xf numFmtId="0" fontId="15" fillId="0" borderId="46" xfId="0" applyFont="1" applyBorder="1" applyAlignment="1">
      <alignment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/>
    </xf>
    <xf numFmtId="167" fontId="11" fillId="0" borderId="46" xfId="0" applyNumberFormat="1" applyFont="1" applyBorder="1" applyAlignment="1">
      <alignment vertical="center"/>
    </xf>
    <xf numFmtId="167" fontId="10" fillId="0" borderId="46" xfId="0" applyNumberFormat="1" applyFont="1" applyBorder="1" applyAlignment="1">
      <alignment vertical="center"/>
    </xf>
    <xf numFmtId="49" fontId="10" fillId="0" borderId="6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67" xfId="0" applyNumberFormat="1" applyFont="1" applyFill="1" applyBorder="1" applyAlignment="1" applyProtection="1">
      <alignment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  <protection/>
    </xf>
    <xf numFmtId="167" fontId="11" fillId="0" borderId="67" xfId="0" applyNumberFormat="1" applyFont="1" applyFill="1" applyBorder="1" applyAlignment="1">
      <alignment vertical="center"/>
    </xf>
    <xf numFmtId="167" fontId="10" fillId="0" borderId="67" xfId="0" applyNumberFormat="1" applyFont="1" applyFill="1" applyBorder="1" applyAlignment="1">
      <alignment vertical="center"/>
    </xf>
    <xf numFmtId="167" fontId="7" fillId="0" borderId="67" xfId="0" applyNumberFormat="1" applyFont="1" applyFill="1" applyBorder="1" applyAlignment="1">
      <alignment horizontal="center" vertical="center"/>
    </xf>
    <xf numFmtId="49" fontId="7" fillId="3" borderId="72" xfId="0" applyNumberFormat="1" applyFont="1" applyFill="1" applyBorder="1" applyAlignment="1" applyProtection="1">
      <alignment horizontal="center" vertical="center" wrapText="1"/>
      <protection/>
    </xf>
    <xf numFmtId="167" fontId="10" fillId="3" borderId="141" xfId="0" applyNumberFormat="1" applyFont="1" applyFill="1" applyBorder="1" applyAlignment="1">
      <alignment vertical="center"/>
    </xf>
    <xf numFmtId="167" fontId="10" fillId="3" borderId="142" xfId="0" applyNumberFormat="1" applyFont="1" applyFill="1" applyBorder="1" applyAlignment="1">
      <alignment vertical="center"/>
    </xf>
    <xf numFmtId="167" fontId="10" fillId="3" borderId="51" xfId="0" applyNumberFormat="1" applyFont="1" applyFill="1" applyBorder="1" applyAlignment="1">
      <alignment vertical="center"/>
    </xf>
    <xf numFmtId="167" fontId="10" fillId="3" borderId="143" xfId="0" applyNumberFormat="1" applyFont="1" applyFill="1" applyBorder="1" applyAlignment="1">
      <alignment vertical="center"/>
    </xf>
    <xf numFmtId="49" fontId="10" fillId="0" borderId="144" xfId="0" applyNumberFormat="1" applyFont="1" applyBorder="1" applyAlignment="1" applyProtection="1">
      <alignment horizontal="center" vertical="center" textRotation="90" wrapText="1"/>
      <protection/>
    </xf>
    <xf numFmtId="167" fontId="10" fillId="0" borderId="145" xfId="0" applyNumberFormat="1" applyFont="1" applyBorder="1" applyAlignment="1">
      <alignment vertical="center"/>
    </xf>
    <xf numFmtId="167" fontId="10" fillId="0" borderId="146" xfId="0" applyNumberFormat="1" applyFont="1" applyBorder="1" applyAlignment="1">
      <alignment vertical="center"/>
    </xf>
    <xf numFmtId="49" fontId="6" fillId="2" borderId="42" xfId="0" applyNumberFormat="1" applyFont="1" applyFill="1" applyBorder="1" applyAlignment="1" applyProtection="1">
      <alignment horizontal="center" vertical="center" wrapText="1"/>
      <protection/>
    </xf>
    <xf numFmtId="167" fontId="10" fillId="2" borderId="17" xfId="0" applyNumberFormat="1" applyFont="1" applyFill="1" applyBorder="1" applyAlignment="1">
      <alignment vertical="center"/>
    </xf>
    <xf numFmtId="49" fontId="4" fillId="0" borderId="46" xfId="0" applyNumberFormat="1" applyFont="1" applyBorder="1" applyAlignment="1" applyProtection="1">
      <alignment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7" fontId="7" fillId="0" borderId="46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49" fontId="4" fillId="0" borderId="31" xfId="0" applyNumberFormat="1" applyFont="1" applyBorder="1" applyAlignment="1" applyProtection="1">
      <alignment vertical="center" wrapText="1"/>
      <protection/>
    </xf>
    <xf numFmtId="0" fontId="3" fillId="0" borderId="31" xfId="0" applyFont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49" fontId="4" fillId="0" borderId="31" xfId="0" applyNumberFormat="1" applyFont="1" applyBorder="1" applyAlignment="1" applyProtection="1">
      <alignment horizontal="center" vertical="center"/>
      <protection/>
    </xf>
    <xf numFmtId="167" fontId="11" fillId="0" borderId="31" xfId="0" applyNumberFormat="1" applyFont="1" applyBorder="1" applyAlignment="1">
      <alignment vertical="center"/>
    </xf>
    <xf numFmtId="167" fontId="10" fillId="0" borderId="31" xfId="0" applyNumberFormat="1" applyFont="1" applyBorder="1" applyAlignment="1">
      <alignment vertical="center"/>
    </xf>
    <xf numFmtId="167" fontId="10" fillId="2" borderId="68" xfId="0" applyNumberFormat="1" applyFont="1" applyFill="1" applyBorder="1" applyAlignment="1">
      <alignment vertical="center"/>
    </xf>
    <xf numFmtId="0" fontId="42" fillId="0" borderId="98" xfId="0" applyFont="1" applyBorder="1" applyAlignment="1">
      <alignment horizontal="center" vertical="center" textRotation="90"/>
    </xf>
    <xf numFmtId="0" fontId="0" fillId="0" borderId="98" xfId="0" applyBorder="1" applyAlignment="1">
      <alignment vertical="center" wrapText="1"/>
    </xf>
    <xf numFmtId="167" fontId="10" fillId="0" borderId="85" xfId="0" applyNumberFormat="1" applyFont="1" applyFill="1" applyBorder="1" applyAlignment="1">
      <alignment vertical="center"/>
    </xf>
    <xf numFmtId="167" fontId="11" fillId="3" borderId="53" xfId="0" applyNumberFormat="1" applyFont="1" applyFill="1" applyBorder="1" applyAlignment="1">
      <alignment vertical="center"/>
    </xf>
    <xf numFmtId="49" fontId="4" fillId="0" borderId="37" xfId="0" applyNumberFormat="1" applyFont="1" applyFill="1" applyBorder="1" applyAlignment="1" applyProtection="1">
      <alignment horizontal="center" vertical="center"/>
      <protection/>
    </xf>
    <xf numFmtId="49" fontId="11" fillId="7" borderId="26" xfId="0" applyNumberFormat="1" applyFont="1" applyFill="1" applyBorder="1" applyAlignment="1">
      <alignment horizontal="center" vertical="center"/>
    </xf>
    <xf numFmtId="49" fontId="11" fillId="7" borderId="2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3" fillId="0" borderId="116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49" fontId="20" fillId="3" borderId="25" xfId="0" applyNumberFormat="1" applyFont="1" applyFill="1" applyBorder="1" applyAlignment="1">
      <alignment horizontal="left" vertical="center" wrapText="1"/>
    </xf>
    <xf numFmtId="0" fontId="28" fillId="3" borderId="25" xfId="0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5" fillId="3" borderId="25" xfId="0" applyNumberFormat="1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49" fontId="8" fillId="5" borderId="41" xfId="0" applyNumberFormat="1" applyFont="1" applyFill="1" applyBorder="1" applyAlignment="1" applyProtection="1">
      <alignment wrapText="1"/>
      <protection/>
    </xf>
    <xf numFmtId="49" fontId="8" fillId="5" borderId="11" xfId="0" applyNumberFormat="1" applyFont="1" applyFill="1" applyBorder="1" applyAlignment="1" applyProtection="1">
      <alignment wrapText="1"/>
      <protection/>
    </xf>
    <xf numFmtId="0" fontId="0" fillId="0" borderId="11" xfId="0" applyBorder="1" applyAlignment="1">
      <alignment/>
    </xf>
    <xf numFmtId="49" fontId="8" fillId="2" borderId="5" xfId="0" applyNumberFormat="1" applyFont="1" applyFill="1" applyBorder="1" applyAlignment="1" applyProtection="1">
      <alignment vertical="center" wrapText="1"/>
      <protection/>
    </xf>
    <xf numFmtId="49" fontId="8" fillId="2" borderId="42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Border="1" applyAlignment="1" applyProtection="1">
      <alignment vertical="center" wrapText="1"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49" fontId="10" fillId="0" borderId="134" xfId="0" applyNumberFormat="1" applyFont="1" applyBorder="1" applyAlignment="1" applyProtection="1">
      <alignment horizontal="center" vertical="center" textRotation="90" wrapText="1"/>
      <protection/>
    </xf>
    <xf numFmtId="49" fontId="4" fillId="0" borderId="147" xfId="0" applyNumberFormat="1" applyFont="1" applyFill="1" applyBorder="1" applyAlignment="1" applyProtection="1">
      <alignment vertical="center" wrapText="1"/>
      <protection/>
    </xf>
    <xf numFmtId="49" fontId="6" fillId="0" borderId="148" xfId="0" applyNumberFormat="1" applyFont="1" applyFill="1" applyBorder="1" applyAlignment="1" applyProtection="1">
      <alignment vertical="center" wrapText="1"/>
      <protection/>
    </xf>
    <xf numFmtId="49" fontId="6" fillId="0" borderId="149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0" fontId="0" fillId="0" borderId="37" xfId="0" applyBorder="1" applyAlignment="1">
      <alignment vertical="center" wrapText="1"/>
    </xf>
    <xf numFmtId="49" fontId="24" fillId="3" borderId="74" xfId="0" applyNumberFormat="1" applyFont="1" applyFill="1" applyBorder="1" applyAlignment="1" applyProtection="1">
      <alignment vertical="center" wrapText="1"/>
      <protection/>
    </xf>
    <xf numFmtId="49" fontId="24" fillId="3" borderId="31" xfId="0" applyNumberFormat="1" applyFont="1" applyFill="1" applyBorder="1" applyAlignment="1" applyProtection="1">
      <alignment vertical="center" wrapText="1"/>
      <protection/>
    </xf>
    <xf numFmtId="49" fontId="24" fillId="3" borderId="14" xfId="0" applyNumberFormat="1" applyFont="1" applyFill="1" applyBorder="1" applyAlignment="1" applyProtection="1">
      <alignment vertical="center" wrapText="1"/>
      <protection/>
    </xf>
    <xf numFmtId="49" fontId="4" fillId="2" borderId="76" xfId="0" applyNumberFormat="1" applyFont="1" applyFill="1" applyBorder="1" applyAlignment="1" applyProtection="1">
      <alignment vertical="center" wrapText="1"/>
      <protection/>
    </xf>
    <xf numFmtId="49" fontId="6" fillId="2" borderId="150" xfId="0" applyNumberFormat="1" applyFont="1" applyFill="1" applyBorder="1" applyAlignment="1" applyProtection="1">
      <alignment vertical="center" wrapText="1"/>
      <protection/>
    </xf>
    <xf numFmtId="49" fontId="6" fillId="2" borderId="30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47" xfId="0" applyBorder="1" applyAlignment="1">
      <alignment vertical="center" wrapText="1"/>
    </xf>
    <xf numFmtId="49" fontId="4" fillId="3" borderId="75" xfId="0" applyNumberFormat="1" applyFont="1" applyFill="1" applyBorder="1" applyAlignment="1" applyProtection="1">
      <alignment horizontal="right" vertical="center" wrapText="1"/>
      <protection/>
    </xf>
    <xf numFmtId="0" fontId="0" fillId="3" borderId="151" xfId="0" applyFont="1" applyFill="1" applyBorder="1" applyAlignment="1">
      <alignment horizontal="right" vertical="center" wrapText="1"/>
    </xf>
    <xf numFmtId="0" fontId="0" fillId="3" borderId="35" xfId="0" applyFont="1" applyFill="1" applyBorder="1" applyAlignment="1">
      <alignment horizontal="right" vertical="center" wrapText="1"/>
    </xf>
    <xf numFmtId="49" fontId="4" fillId="0" borderId="152" xfId="0" applyNumberFormat="1" applyFont="1" applyBorder="1" applyAlignment="1" applyProtection="1">
      <alignment vertical="center" wrapText="1"/>
      <protection/>
    </xf>
    <xf numFmtId="49" fontId="6" fillId="0" borderId="149" xfId="0" applyNumberFormat="1" applyFont="1" applyBorder="1" applyAlignment="1" applyProtection="1">
      <alignment vertical="center" wrapText="1"/>
      <protection/>
    </xf>
    <xf numFmtId="49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>
      <alignment horizontal="center" vertical="center" wrapText="1"/>
    </xf>
    <xf numFmtId="49" fontId="4" fillId="0" borderId="34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vertical="center" wrapText="1"/>
      <protection/>
    </xf>
    <xf numFmtId="49" fontId="4" fillId="0" borderId="37" xfId="0" applyNumberFormat="1" applyFont="1" applyFill="1" applyBorder="1" applyAlignment="1" applyProtection="1">
      <alignment vertical="center" wrapText="1"/>
      <protection/>
    </xf>
    <xf numFmtId="49" fontId="4" fillId="0" borderId="7" xfId="0" applyNumberFormat="1" applyFont="1" applyFill="1" applyBorder="1" applyAlignment="1" applyProtection="1">
      <alignment vertical="center" wrapText="1"/>
      <protection/>
    </xf>
    <xf numFmtId="49" fontId="4" fillId="0" borderId="38" xfId="0" applyNumberFormat="1" applyFont="1" applyFill="1" applyBorder="1" applyAlignment="1" applyProtection="1">
      <alignment vertical="center" wrapText="1"/>
      <protection/>
    </xf>
    <xf numFmtId="49" fontId="3" fillId="0" borderId="3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49" fontId="4" fillId="2" borderId="16" xfId="0" applyNumberFormat="1" applyFont="1" applyFill="1" applyBorder="1" applyAlignment="1" applyProtection="1">
      <alignment vertical="center" wrapText="1"/>
      <protection/>
    </xf>
    <xf numFmtId="49" fontId="4" fillId="2" borderId="36" xfId="0" applyNumberFormat="1" applyFont="1" applyFill="1" applyBorder="1" applyAlignment="1" applyProtection="1">
      <alignment vertical="center" wrapText="1"/>
      <protection/>
    </xf>
    <xf numFmtId="0" fontId="10" fillId="0" borderId="18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49" fontId="4" fillId="0" borderId="26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49" fontId="8" fillId="5" borderId="77" xfId="0" applyNumberFormat="1" applyFont="1" applyFill="1" applyBorder="1" applyAlignment="1" applyProtection="1">
      <alignment vertical="center" wrapText="1"/>
      <protection/>
    </xf>
    <xf numFmtId="49" fontId="10" fillId="0" borderId="94" xfId="0" applyNumberFormat="1" applyFont="1" applyBorder="1" applyAlignment="1" applyProtection="1">
      <alignment horizontal="center" vertical="center" textRotation="90" wrapText="1"/>
      <protection/>
    </xf>
    <xf numFmtId="49" fontId="10" fillId="0" borderId="84" xfId="0" applyNumberFormat="1" applyFont="1" applyBorder="1" applyAlignment="1" applyProtection="1">
      <alignment horizontal="center" vertical="center" textRotation="90" wrapText="1"/>
      <protection/>
    </xf>
    <xf numFmtId="49" fontId="4" fillId="0" borderId="13" xfId="0" applyNumberFormat="1" applyFont="1" applyBorder="1" applyAlignment="1" applyProtection="1">
      <alignment vertical="center" wrapText="1"/>
      <protection/>
    </xf>
    <xf numFmtId="49" fontId="4" fillId="0" borderId="47" xfId="0" applyNumberFormat="1" applyFont="1" applyBorder="1" applyAlignment="1" applyProtection="1">
      <alignment vertical="center" wrapText="1"/>
      <protection/>
    </xf>
    <xf numFmtId="49" fontId="24" fillId="3" borderId="153" xfId="0" applyNumberFormat="1" applyFont="1" applyFill="1" applyBorder="1" applyAlignment="1" applyProtection="1">
      <alignment vertical="center" wrapText="1"/>
      <protection/>
    </xf>
    <xf numFmtId="49" fontId="8" fillId="3" borderId="72" xfId="0" applyNumberFormat="1" applyFont="1" applyFill="1" applyBorder="1" applyAlignment="1" applyProtection="1">
      <alignment wrapText="1"/>
      <protection/>
    </xf>
    <xf numFmtId="49" fontId="8" fillId="3" borderId="49" xfId="0" applyNumberFormat="1" applyFont="1" applyFill="1" applyBorder="1" applyAlignment="1" applyProtection="1">
      <alignment wrapText="1"/>
      <protection/>
    </xf>
    <xf numFmtId="49" fontId="4" fillId="3" borderId="154" xfId="0" applyNumberFormat="1" applyFont="1" applyFill="1" applyBorder="1" applyAlignment="1" applyProtection="1">
      <alignment horizontal="right" vertical="center" wrapText="1"/>
      <protection/>
    </xf>
    <xf numFmtId="49" fontId="8" fillId="5" borderId="155" xfId="0" applyNumberFormat="1" applyFont="1" applyFill="1" applyBorder="1" applyAlignment="1" applyProtection="1">
      <alignment vertical="center" wrapText="1"/>
      <protection/>
    </xf>
    <xf numFmtId="49" fontId="8" fillId="5" borderId="41" xfId="0" applyNumberFormat="1" applyFont="1" applyFill="1" applyBorder="1" applyAlignment="1" applyProtection="1">
      <alignment wrapText="1"/>
      <protection/>
    </xf>
    <xf numFmtId="49" fontId="8" fillId="5" borderId="11" xfId="0" applyNumberFormat="1" applyFont="1" applyFill="1" applyBorder="1" applyAlignment="1" applyProtection="1">
      <alignment wrapText="1"/>
      <protection/>
    </xf>
    <xf numFmtId="49" fontId="4" fillId="0" borderId="112" xfId="0" applyNumberFormat="1" applyFont="1" applyBorder="1" applyAlignment="1" applyProtection="1">
      <alignment vertical="center" wrapText="1"/>
      <protection/>
    </xf>
    <xf numFmtId="0" fontId="3" fillId="0" borderId="139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49" fontId="6" fillId="0" borderId="139" xfId="0" applyNumberFormat="1" applyFont="1" applyBorder="1" applyAlignment="1" applyProtection="1">
      <alignment vertical="center" wrapText="1"/>
      <protection/>
    </xf>
    <xf numFmtId="49" fontId="7" fillId="10" borderId="77" xfId="0" applyNumberFormat="1" applyFont="1" applyFill="1" applyBorder="1" applyAlignment="1" applyProtection="1">
      <alignment vertical="center" wrapText="1"/>
      <protection/>
    </xf>
    <xf numFmtId="0" fontId="0" fillId="10" borderId="41" xfId="0" applyFill="1" applyBorder="1" applyAlignment="1">
      <alignment vertical="center" wrapText="1"/>
    </xf>
    <xf numFmtId="0" fontId="0" fillId="10" borderId="11" xfId="0" applyFill="1" applyBorder="1" applyAlignment="1">
      <alignment vertical="center" wrapText="1"/>
    </xf>
    <xf numFmtId="49" fontId="24" fillId="5" borderId="74" xfId="0" applyNumberFormat="1" applyFont="1" applyFill="1" applyBorder="1" applyAlignment="1" applyProtection="1">
      <alignment vertical="center" wrapText="1"/>
      <protection/>
    </xf>
    <xf numFmtId="49" fontId="24" fillId="5" borderId="31" xfId="0" applyNumberFormat="1" applyFont="1" applyFill="1" applyBorder="1" applyAlignment="1" applyProtection="1">
      <alignment wrapText="1"/>
      <protection/>
    </xf>
    <xf numFmtId="49" fontId="24" fillId="5" borderId="14" xfId="0" applyNumberFormat="1" applyFont="1" applyFill="1" applyBorder="1" applyAlignment="1" applyProtection="1">
      <alignment wrapText="1"/>
      <protection/>
    </xf>
    <xf numFmtId="0" fontId="0" fillId="0" borderId="156" xfId="0" applyBorder="1" applyAlignment="1">
      <alignment horizontal="center" vertical="center" textRotation="90" wrapText="1"/>
    </xf>
    <xf numFmtId="49" fontId="4" fillId="0" borderId="16" xfId="0" applyNumberFormat="1" applyFont="1" applyBorder="1" applyAlignment="1" applyProtection="1">
      <alignment vertical="center" wrapText="1"/>
      <protection/>
    </xf>
    <xf numFmtId="49" fontId="6" fillId="0" borderId="36" xfId="0" applyNumberFormat="1" applyFont="1" applyBorder="1" applyAlignment="1" applyProtection="1">
      <alignment vertical="center" wrapText="1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7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vertical="center" wrapText="1"/>
      <protection/>
    </xf>
    <xf numFmtId="49" fontId="6" fillId="0" borderId="37" xfId="0" applyNumberFormat="1" applyFont="1" applyBorder="1" applyAlignment="1" applyProtection="1">
      <alignment vertical="center" wrapText="1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7" fillId="2" borderId="76" xfId="0" applyNumberFormat="1" applyFont="1" applyFill="1" applyBorder="1" applyAlignment="1" applyProtection="1">
      <alignment vertical="center" wrapText="1"/>
      <protection/>
    </xf>
    <xf numFmtId="0" fontId="0" fillId="0" borderId="15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49" fontId="4" fillId="0" borderId="94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7" xfId="0" applyNumberFormat="1" applyFont="1" applyBorder="1" applyAlignment="1" applyProtection="1">
      <alignment vertical="center" wrapText="1"/>
      <protection/>
    </xf>
    <xf numFmtId="49" fontId="4" fillId="0" borderId="38" xfId="0" applyNumberFormat="1" applyFont="1" applyBorder="1" applyAlignment="1" applyProtection="1">
      <alignment vertical="center" wrapText="1"/>
      <protection/>
    </xf>
    <xf numFmtId="49" fontId="4" fillId="0" borderId="7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15" fillId="0" borderId="7" xfId="0" applyNumberFormat="1" applyFont="1" applyFill="1" applyBorder="1" applyAlignment="1" applyProtection="1">
      <alignment vertical="center" wrapText="1"/>
      <protection/>
    </xf>
    <xf numFmtId="0" fontId="15" fillId="0" borderId="38" xfId="0" applyFont="1" applyFill="1" applyBorder="1" applyAlignment="1">
      <alignment vertical="center" wrapText="1"/>
    </xf>
    <xf numFmtId="49" fontId="4" fillId="3" borderId="119" xfId="0" applyNumberFormat="1" applyFont="1" applyFill="1" applyBorder="1" applyAlignment="1" applyProtection="1">
      <alignment horizontal="right" vertical="center" wrapText="1"/>
      <protection/>
    </xf>
    <xf numFmtId="0" fontId="0" fillId="3" borderId="67" xfId="0" applyFont="1" applyFill="1" applyBorder="1" applyAlignment="1">
      <alignment horizontal="right" vertical="center" wrapText="1"/>
    </xf>
    <xf numFmtId="0" fontId="0" fillId="3" borderId="117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15" fillId="0" borderId="9" xfId="0" applyNumberFormat="1" applyFont="1" applyFill="1" applyBorder="1" applyAlignment="1" applyProtection="1">
      <alignment vertical="center" wrapText="1"/>
      <protection/>
    </xf>
    <xf numFmtId="0" fontId="15" fillId="0" borderId="48" xfId="0" applyFont="1" applyBorder="1" applyAlignment="1">
      <alignment vertical="center" wrapText="1"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6" fillId="0" borderId="9" xfId="0" applyNumberFormat="1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49" fontId="4" fillId="0" borderId="66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49" fontId="4" fillId="7" borderId="4" xfId="0" applyNumberFormat="1" applyFont="1" applyFill="1" applyBorder="1" applyAlignment="1" applyProtection="1">
      <alignment horizontal="center" vertical="center"/>
      <protection/>
    </xf>
    <xf numFmtId="0" fontId="19" fillId="3" borderId="2" xfId="0" applyFont="1" applyFill="1" applyBorder="1" applyAlignment="1">
      <alignment horizontal="left" vertical="center" wrapText="1"/>
    </xf>
    <xf numFmtId="0" fontId="19" fillId="3" borderId="41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49" fontId="15" fillId="0" borderId="40" xfId="0" applyNumberFormat="1" applyFont="1" applyBorder="1" applyAlignment="1" applyProtection="1">
      <alignment vertical="center" wrapText="1"/>
      <protection/>
    </xf>
    <xf numFmtId="0" fontId="15" fillId="0" borderId="47" xfId="0" applyFont="1" applyBorder="1" applyAlignment="1">
      <alignment vertical="center" wrapText="1"/>
    </xf>
    <xf numFmtId="49" fontId="7" fillId="10" borderId="19" xfId="0" applyNumberFormat="1" applyFont="1" applyFill="1" applyBorder="1" applyAlignment="1" applyProtection="1">
      <alignment vertical="center" wrapText="1"/>
      <protection/>
    </xf>
    <xf numFmtId="0" fontId="0" fillId="10" borderId="150" xfId="0" applyFill="1" applyBorder="1" applyAlignment="1">
      <alignment vertical="center" wrapText="1"/>
    </xf>
    <xf numFmtId="0" fontId="0" fillId="10" borderId="30" xfId="0" applyFill="1" applyBorder="1" applyAlignment="1">
      <alignment vertical="center" wrapText="1"/>
    </xf>
    <xf numFmtId="49" fontId="10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>
      <alignment horizontal="center" vertical="center" textRotation="90" wrapText="1"/>
    </xf>
    <xf numFmtId="0" fontId="13" fillId="0" borderId="21" xfId="0" applyFont="1" applyFill="1" applyBorder="1" applyAlignment="1">
      <alignment horizontal="center" vertical="center" textRotation="90" wrapText="1"/>
    </xf>
    <xf numFmtId="49" fontId="15" fillId="0" borderId="8" xfId="0" applyNumberFormat="1" applyFont="1" applyFill="1" applyBorder="1" applyAlignment="1" applyProtection="1">
      <alignment vertical="center" wrapText="1"/>
      <protection/>
    </xf>
    <xf numFmtId="49" fontId="15" fillId="0" borderId="48" xfId="0" applyNumberFormat="1" applyFont="1" applyFill="1" applyBorder="1" applyAlignment="1" applyProtection="1">
      <alignment vertical="center" wrapText="1"/>
      <protection/>
    </xf>
    <xf numFmtId="49" fontId="15" fillId="0" borderId="6" xfId="0" applyNumberFormat="1" applyFont="1" applyFill="1" applyBorder="1" applyAlignment="1" applyProtection="1">
      <alignment vertical="center" wrapText="1"/>
      <protection/>
    </xf>
    <xf numFmtId="0" fontId="15" fillId="0" borderId="38" xfId="0" applyFont="1" applyBorder="1" applyAlignment="1">
      <alignment vertical="center" wrapText="1"/>
    </xf>
    <xf numFmtId="49" fontId="10" fillId="7" borderId="6" xfId="0" applyNumberFormat="1" applyFont="1" applyFill="1" applyBorder="1" applyAlignment="1" applyProtection="1">
      <alignment vertical="center" wrapText="1"/>
      <protection/>
    </xf>
    <xf numFmtId="0" fontId="0" fillId="7" borderId="38" xfId="0" applyFill="1" applyBorder="1" applyAlignment="1">
      <alignment vertical="center" wrapText="1"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10" fillId="0" borderId="94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34" xfId="0" applyFont="1" applyFill="1" applyBorder="1" applyAlignment="1">
      <alignment horizontal="center" vertical="center" textRotation="90" wrapText="1"/>
    </xf>
    <xf numFmtId="0" fontId="13" fillId="0" borderId="84" xfId="0" applyFont="1" applyFill="1" applyBorder="1" applyAlignment="1">
      <alignment horizontal="center" vertical="center" textRotation="90" wrapText="1"/>
    </xf>
    <xf numFmtId="49" fontId="15" fillId="0" borderId="38" xfId="0" applyNumberFormat="1" applyFont="1" applyFill="1" applyBorder="1" applyAlignment="1" applyProtection="1">
      <alignment vertical="center" wrapText="1"/>
      <protection/>
    </xf>
    <xf numFmtId="49" fontId="4" fillId="0" borderId="7" xfId="0" applyNumberFormat="1" applyFont="1" applyFill="1" applyBorder="1" applyAlignment="1" applyProtection="1">
      <alignment vertical="center" wrapText="1"/>
      <protection/>
    </xf>
    <xf numFmtId="0" fontId="6" fillId="0" borderId="38" xfId="0" applyFont="1" applyBorder="1" applyAlignment="1">
      <alignment vertical="center" wrapText="1"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0" fontId="6" fillId="0" borderId="48" xfId="0" applyFont="1" applyBorder="1" applyAlignment="1">
      <alignment vertical="center" wrapText="1"/>
    </xf>
    <xf numFmtId="49" fontId="15" fillId="0" borderId="7" xfId="0" applyNumberFormat="1" applyFont="1" applyFill="1" applyBorder="1" applyAlignment="1" applyProtection="1">
      <alignment vertical="center" wrapText="1"/>
      <protection/>
    </xf>
    <xf numFmtId="0" fontId="0" fillId="0" borderId="38" xfId="0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49" fontId="4" fillId="0" borderId="42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 applyProtection="1">
      <alignment horizontal="center" vertical="center"/>
      <protection/>
    </xf>
    <xf numFmtId="49" fontId="10" fillId="3" borderId="88" xfId="0" applyNumberFormat="1" applyFont="1" applyFill="1" applyBorder="1" applyAlignment="1" applyProtection="1">
      <alignment horizontal="center" vertical="center" textRotation="90" wrapText="1"/>
      <protection/>
    </xf>
    <xf numFmtId="49" fontId="10" fillId="3" borderId="90" xfId="0" applyNumberFormat="1" applyFont="1" applyFill="1" applyBorder="1" applyAlignment="1" applyProtection="1">
      <alignment horizontal="center" vertical="center" textRotation="90" wrapText="1"/>
      <protection/>
    </xf>
    <xf numFmtId="49" fontId="10" fillId="3" borderId="91" xfId="0" applyNumberFormat="1" applyFont="1" applyFill="1" applyBorder="1" applyAlignment="1" applyProtection="1">
      <alignment horizontal="center" vertical="center" textRotation="90" wrapText="1"/>
      <protection/>
    </xf>
    <xf numFmtId="49" fontId="7" fillId="2" borderId="77" xfId="0" applyNumberFormat="1" applyFont="1" applyFill="1" applyBorder="1" applyAlignment="1" applyProtection="1">
      <alignment vertical="center" wrapText="1"/>
      <protection/>
    </xf>
    <xf numFmtId="0" fontId="0" fillId="2" borderId="41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49" fontId="10" fillId="0" borderId="94" xfId="0" applyNumberFormat="1" applyFont="1" applyBorder="1" applyAlignment="1" applyProtection="1">
      <alignment horizontal="center" vertical="center" textRotation="90" wrapText="1"/>
      <protection/>
    </xf>
    <xf numFmtId="0" fontId="3" fillId="0" borderId="21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vertical="center" wrapText="1"/>
      <protection/>
    </xf>
    <xf numFmtId="49" fontId="7" fillId="3" borderId="6" xfId="0" applyNumberFormat="1" applyFont="1" applyFill="1" applyBorder="1" applyAlignment="1" applyProtection="1">
      <alignment horizontal="left" vertical="center" wrapText="1"/>
      <protection/>
    </xf>
    <xf numFmtId="49" fontId="6" fillId="3" borderId="38" xfId="0" applyNumberFormat="1" applyFont="1" applyFill="1" applyBorder="1" applyAlignment="1" applyProtection="1">
      <alignment vertical="center" wrapText="1"/>
      <protection/>
    </xf>
    <xf numFmtId="49" fontId="24" fillId="5" borderId="77" xfId="0" applyNumberFormat="1" applyFont="1" applyFill="1" applyBorder="1" applyAlignment="1" applyProtection="1">
      <alignment vertical="center" wrapText="1"/>
      <protection/>
    </xf>
    <xf numFmtId="49" fontId="24" fillId="5" borderId="41" xfId="0" applyNumberFormat="1" applyFont="1" applyFill="1" applyBorder="1" applyAlignment="1" applyProtection="1">
      <alignment vertical="center" wrapText="1"/>
      <protection/>
    </xf>
    <xf numFmtId="49" fontId="24" fillId="5" borderId="11" xfId="0" applyNumberFormat="1" applyFont="1" applyFill="1" applyBorder="1" applyAlignment="1" applyProtection="1">
      <alignment vertical="center" wrapText="1"/>
      <protection/>
    </xf>
    <xf numFmtId="49" fontId="10" fillId="0" borderId="156" xfId="0" applyNumberFormat="1" applyFont="1" applyBorder="1" applyAlignment="1" applyProtection="1">
      <alignment horizontal="center" vertical="center" textRotation="90" wrapText="1"/>
      <protection/>
    </xf>
    <xf numFmtId="0" fontId="4" fillId="0" borderId="139" xfId="0" applyFont="1" applyBorder="1" applyAlignment="1">
      <alignment vertical="center" wrapText="1"/>
    </xf>
    <xf numFmtId="49" fontId="4" fillId="0" borderId="95" xfId="0" applyNumberFormat="1" applyFont="1" applyFill="1" applyBorder="1" applyAlignment="1" applyProtection="1">
      <alignment horizontal="center" vertical="center" wrapText="1"/>
      <protection/>
    </xf>
    <xf numFmtId="49" fontId="4" fillId="0" borderId="65" xfId="0" applyNumberFormat="1" applyFont="1" applyFill="1" applyBorder="1" applyAlignment="1" applyProtection="1">
      <alignment horizontal="center" vertical="center" wrapText="1"/>
      <protection/>
    </xf>
    <xf numFmtId="0" fontId="0" fillId="0" borderId="85" xfId="0" applyBorder="1" applyAlignment="1">
      <alignment horizontal="center" vertical="center"/>
    </xf>
    <xf numFmtId="49" fontId="4" fillId="0" borderId="93" xfId="0" applyNumberFormat="1" applyFont="1" applyFill="1" applyBorder="1" applyAlignment="1" applyProtection="1">
      <alignment horizontal="center" vertical="center" wrapText="1"/>
      <protection/>
    </xf>
    <xf numFmtId="0" fontId="0" fillId="0" borderId="85" xfId="0" applyBorder="1" applyAlignment="1">
      <alignment horizontal="center" vertical="center" wrapText="1"/>
    </xf>
    <xf numFmtId="49" fontId="4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49" fontId="12" fillId="0" borderId="18" xfId="0" applyNumberFormat="1" applyFont="1" applyFill="1" applyBorder="1" applyAlignment="1" applyProtection="1">
      <alignment vertical="center" wrapText="1"/>
      <protection/>
    </xf>
    <xf numFmtId="49" fontId="4" fillId="0" borderId="37" xfId="0" applyNumberFormat="1" applyFont="1" applyFill="1" applyBorder="1" applyAlignment="1" applyProtection="1">
      <alignment vertical="center" wrapText="1"/>
      <protection/>
    </xf>
    <xf numFmtId="49" fontId="5" fillId="5" borderId="41" xfId="0" applyNumberFormat="1" applyFont="1" applyFill="1" applyBorder="1" applyAlignment="1" applyProtection="1">
      <alignment vertical="center" wrapText="1"/>
      <protection/>
    </xf>
    <xf numFmtId="49" fontId="5" fillId="5" borderId="11" xfId="0" applyNumberFormat="1" applyFont="1" applyFill="1" applyBorder="1" applyAlignment="1" applyProtection="1">
      <alignment vertical="center" wrapText="1"/>
      <protection/>
    </xf>
    <xf numFmtId="49" fontId="4" fillId="0" borderId="94" xfId="0" applyNumberFormat="1" applyFont="1" applyBorder="1" applyAlignment="1" applyProtection="1">
      <alignment horizontal="center" vertical="center" textRotation="90" wrapText="1"/>
      <protection/>
    </xf>
    <xf numFmtId="49" fontId="4" fillId="0" borderId="134" xfId="0" applyNumberFormat="1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>
      <alignment vertical="center" wrapText="1"/>
    </xf>
    <xf numFmtId="49" fontId="12" fillId="0" borderId="7" xfId="0" applyNumberFormat="1" applyFont="1" applyFill="1" applyBorder="1" applyAlignment="1" applyProtection="1">
      <alignment vertical="center" wrapText="1"/>
      <protection/>
    </xf>
    <xf numFmtId="49" fontId="4" fillId="0" borderId="38" xfId="0" applyNumberFormat="1" applyFont="1" applyFill="1" applyBorder="1" applyAlignment="1" applyProtection="1">
      <alignment vertical="center" wrapText="1"/>
      <protection/>
    </xf>
    <xf numFmtId="49" fontId="10" fillId="0" borderId="9" xfId="0" applyNumberFormat="1" applyFont="1" applyFill="1" applyBorder="1" applyAlignment="1" applyProtection="1">
      <alignment vertical="center" wrapText="1"/>
      <protection/>
    </xf>
    <xf numFmtId="49" fontId="6" fillId="0" borderId="48" xfId="0" applyNumberFormat="1" applyFont="1" applyFill="1" applyBorder="1" applyAlignment="1" applyProtection="1">
      <alignment vertical="center" wrapText="1"/>
      <protection/>
    </xf>
    <xf numFmtId="49" fontId="8" fillId="2" borderId="13" xfId="0" applyNumberFormat="1" applyFont="1" applyFill="1" applyBorder="1" applyAlignment="1" applyProtection="1">
      <alignment vertical="center" wrapText="1"/>
      <protection/>
    </xf>
    <xf numFmtId="49" fontId="8" fillId="2" borderId="47" xfId="0" applyNumberFormat="1" applyFont="1" applyFill="1" applyBorder="1" applyAlignment="1" applyProtection="1">
      <alignment vertical="center" wrapText="1"/>
      <protection/>
    </xf>
    <xf numFmtId="49" fontId="8" fillId="2" borderId="2" xfId="0" applyNumberFormat="1" applyFont="1" applyFill="1" applyBorder="1" applyAlignment="1" applyProtection="1">
      <alignment vertical="center" wrapText="1"/>
      <protection/>
    </xf>
    <xf numFmtId="49" fontId="8" fillId="2" borderId="11" xfId="0" applyNumberFormat="1" applyFont="1" applyFill="1" applyBorder="1" applyAlignment="1" applyProtection="1">
      <alignment vertical="center" wrapText="1"/>
      <protection/>
    </xf>
    <xf numFmtId="49" fontId="8" fillId="2" borderId="66" xfId="0" applyNumberFormat="1" applyFont="1" applyFill="1" applyBorder="1" applyAlignment="1" applyProtection="1">
      <alignment vertical="center" wrapText="1"/>
      <protection/>
    </xf>
    <xf numFmtId="49" fontId="8" fillId="2" borderId="39" xfId="0" applyNumberFormat="1" applyFont="1" applyFill="1" applyBorder="1" applyAlignment="1" applyProtection="1">
      <alignment vertical="center" wrapText="1"/>
      <protection/>
    </xf>
    <xf numFmtId="49" fontId="3" fillId="0" borderId="34" xfId="0" applyNumberFormat="1" applyFont="1" applyBorder="1" applyAlignment="1">
      <alignment horizontal="center" vertical="center"/>
    </xf>
    <xf numFmtId="49" fontId="15" fillId="0" borderId="18" xfId="0" applyNumberFormat="1" applyFont="1" applyFill="1" applyBorder="1" applyAlignment="1" applyProtection="1">
      <alignment vertical="center" wrapText="1"/>
      <protection/>
    </xf>
    <xf numFmtId="0" fontId="15" fillId="0" borderId="37" xfId="0" applyFont="1" applyFill="1" applyBorder="1" applyAlignment="1">
      <alignment vertical="center" wrapText="1"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10" fillId="0" borderId="4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34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49" fontId="8" fillId="5" borderId="16" xfId="0" applyNumberFormat="1" applyFont="1" applyFill="1" applyBorder="1" applyAlignment="1" applyProtection="1">
      <alignment vertical="center" wrapText="1"/>
      <protection/>
    </xf>
    <xf numFmtId="0" fontId="33" fillId="5" borderId="36" xfId="0" applyFont="1" applyFill="1" applyBorder="1" applyAlignment="1">
      <alignment vertical="center" wrapText="1"/>
    </xf>
    <xf numFmtId="49" fontId="15" fillId="0" borderId="9" xfId="0" applyNumberFormat="1" applyFont="1" applyBorder="1" applyAlignment="1" applyProtection="1">
      <alignment vertical="center" wrapText="1"/>
      <protection/>
    </xf>
    <xf numFmtId="0" fontId="15" fillId="0" borderId="48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4" fillId="0" borderId="51" xfId="0" applyNumberFormat="1" applyFont="1" applyBorder="1" applyAlignment="1" applyProtection="1">
      <alignment horizontal="center" vertical="center"/>
      <protection/>
    </xf>
    <xf numFmtId="49" fontId="15" fillId="0" borderId="140" xfId="0" applyNumberFormat="1" applyFont="1" applyBorder="1" applyAlignment="1" applyProtection="1">
      <alignment vertical="center" wrapText="1"/>
      <protection/>
    </xf>
    <xf numFmtId="0" fontId="0" fillId="0" borderId="139" xfId="0" applyBorder="1" applyAlignment="1">
      <alignment vertical="center" wrapText="1"/>
    </xf>
    <xf numFmtId="49" fontId="15" fillId="0" borderId="6" xfId="0" applyNumberFormat="1" applyFont="1" applyBorder="1" applyAlignment="1" applyProtection="1">
      <alignment vertical="center" wrapText="1"/>
      <protection/>
    </xf>
    <xf numFmtId="49" fontId="15" fillId="0" borderId="4" xfId="0" applyNumberFormat="1" applyFont="1" applyFill="1" applyBorder="1" applyAlignment="1" applyProtection="1">
      <alignment horizontal="center" vertical="center"/>
      <protection/>
    </xf>
    <xf numFmtId="49" fontId="4" fillId="0" borderId="34" xfId="0" applyNumberFormat="1" applyFont="1" applyFill="1" applyBorder="1" applyAlignment="1" applyProtection="1">
      <alignment vertical="center"/>
      <protection/>
    </xf>
    <xf numFmtId="49" fontId="4" fillId="0" borderId="17" xfId="0" applyNumberFormat="1" applyFont="1" applyFill="1" applyBorder="1" applyAlignment="1" applyProtection="1">
      <alignment vertical="center"/>
      <protection/>
    </xf>
    <xf numFmtId="49" fontId="7" fillId="2" borderId="78" xfId="0" applyNumberFormat="1" applyFont="1" applyFill="1" applyBorder="1" applyAlignment="1" applyProtection="1">
      <alignment vertical="center" wrapText="1"/>
      <protection/>
    </xf>
    <xf numFmtId="0" fontId="7" fillId="2" borderId="40" xfId="0" applyFont="1" applyFill="1" applyBorder="1" applyAlignment="1">
      <alignment vertical="center" wrapText="1"/>
    </xf>
    <xf numFmtId="0" fontId="7" fillId="2" borderId="47" xfId="0" applyFont="1" applyFill="1" applyBorder="1" applyAlignment="1">
      <alignment vertical="center" wrapText="1"/>
    </xf>
    <xf numFmtId="49" fontId="4" fillId="0" borderId="92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34" xfId="0" applyNumberFormat="1" applyFont="1" applyFill="1" applyBorder="1" applyAlignment="1" applyProtection="1">
      <alignment horizontal="center" vertical="center" textRotation="90" wrapText="1"/>
      <protection/>
    </xf>
    <xf numFmtId="49" fontId="4" fillId="2" borderId="7" xfId="0" applyNumberFormat="1" applyFont="1" applyFill="1" applyBorder="1" applyAlignment="1" applyProtection="1">
      <alignment vertical="center" wrapText="1"/>
      <protection/>
    </xf>
    <xf numFmtId="0" fontId="3" fillId="0" borderId="38" xfId="0" applyFont="1" applyBorder="1" applyAlignment="1">
      <alignment vertical="center" wrapText="1"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15" fillId="0" borderId="7" xfId="0" applyNumberFormat="1" applyFont="1" applyBorder="1" applyAlignment="1" applyProtection="1">
      <alignment vertical="center" wrapText="1"/>
      <protection/>
    </xf>
    <xf numFmtId="0" fontId="15" fillId="0" borderId="38" xfId="0" applyFont="1" applyBorder="1" applyAlignment="1">
      <alignment vertical="center" wrapText="1"/>
    </xf>
    <xf numFmtId="49" fontId="12" fillId="0" borderId="7" xfId="0" applyNumberFormat="1" applyFont="1" applyFill="1" applyBorder="1" applyAlignment="1" applyProtection="1">
      <alignment vertical="center" wrapText="1"/>
      <protection/>
    </xf>
    <xf numFmtId="49" fontId="12" fillId="0" borderId="38" xfId="0" applyNumberFormat="1" applyFont="1" applyFill="1" applyBorder="1" applyAlignment="1" applyProtection="1">
      <alignment vertical="center" wrapText="1"/>
      <protection/>
    </xf>
    <xf numFmtId="49" fontId="15" fillId="0" borderId="93" xfId="0" applyNumberFormat="1" applyFont="1" applyFill="1" applyBorder="1" applyAlignment="1" applyProtection="1">
      <alignment horizontal="center" vertical="center"/>
      <protection/>
    </xf>
    <xf numFmtId="49" fontId="15" fillId="0" borderId="65" xfId="0" applyNumberFormat="1" applyFont="1" applyFill="1" applyBorder="1" applyAlignment="1" applyProtection="1">
      <alignment horizontal="center" vertical="center"/>
      <protection/>
    </xf>
    <xf numFmtId="49" fontId="15" fillId="0" borderId="85" xfId="0" applyNumberFormat="1" applyFont="1" applyFill="1" applyBorder="1" applyAlignment="1" applyProtection="1">
      <alignment horizontal="center" vertical="center"/>
      <protection/>
    </xf>
    <xf numFmtId="49" fontId="12" fillId="0" borderId="16" xfId="0" applyNumberFormat="1" applyFont="1" applyFill="1" applyBorder="1" applyAlignment="1" applyProtection="1">
      <alignment vertical="center" wrapText="1"/>
      <protection/>
    </xf>
    <xf numFmtId="49" fontId="12" fillId="0" borderId="36" xfId="0" applyNumberFormat="1" applyFont="1" applyFill="1" applyBorder="1" applyAlignment="1" applyProtection="1">
      <alignment vertical="center" wrapText="1"/>
      <protection/>
    </xf>
    <xf numFmtId="49" fontId="4" fillId="2" borderId="78" xfId="0" applyNumberFormat="1" applyFont="1" applyFill="1" applyBorder="1" applyAlignment="1" applyProtection="1">
      <alignment horizontal="left" vertical="center" wrapText="1"/>
      <protection/>
    </xf>
    <xf numFmtId="0" fontId="0" fillId="2" borderId="40" xfId="0" applyFill="1" applyBorder="1" applyAlignment="1">
      <alignment horizontal="left" vertical="center" wrapText="1"/>
    </xf>
    <xf numFmtId="0" fontId="0" fillId="2" borderId="47" xfId="0" applyFill="1" applyBorder="1" applyAlignment="1">
      <alignment horizontal="left" vertical="center" wrapText="1"/>
    </xf>
    <xf numFmtId="49" fontId="15" fillId="0" borderId="34" xfId="0" applyNumberFormat="1" applyFont="1" applyFill="1" applyBorder="1" applyAlignment="1" applyProtection="1">
      <alignment horizontal="center" vertical="center"/>
      <protection/>
    </xf>
    <xf numFmtId="49" fontId="15" fillId="0" borderId="27" xfId="0" applyNumberFormat="1" applyFont="1" applyFill="1" applyBorder="1" applyAlignment="1" applyProtection="1">
      <alignment horizontal="center" vertical="center"/>
      <protection/>
    </xf>
    <xf numFmtId="49" fontId="15" fillId="0" borderId="21" xfId="0" applyNumberFormat="1" applyFont="1" applyFill="1" applyBorder="1" applyAlignment="1" applyProtection="1">
      <alignment horizontal="center" vertical="center"/>
      <protection/>
    </xf>
    <xf numFmtId="49" fontId="15" fillId="2" borderId="7" xfId="0" applyNumberFormat="1" applyFont="1" applyFill="1" applyBorder="1" applyAlignment="1" applyProtection="1">
      <alignment vertical="center" wrapText="1"/>
      <protection/>
    </xf>
    <xf numFmtId="0" fontId="15" fillId="2" borderId="38" xfId="0" applyFont="1" applyFill="1" applyBorder="1" applyAlignment="1">
      <alignment vertical="center" wrapText="1"/>
    </xf>
    <xf numFmtId="49" fontId="7" fillId="10" borderId="2" xfId="0" applyNumberFormat="1" applyFont="1" applyFill="1" applyBorder="1" applyAlignment="1" applyProtection="1">
      <alignment vertical="center" wrapText="1"/>
      <protection/>
    </xf>
    <xf numFmtId="0" fontId="13" fillId="0" borderId="26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49" fontId="4" fillId="0" borderId="46" xfId="0" applyNumberFormat="1" applyFont="1" applyBorder="1" applyAlignment="1" applyProtection="1">
      <alignment vertical="center" wrapText="1"/>
      <protection/>
    </xf>
    <xf numFmtId="49" fontId="6" fillId="0" borderId="39" xfId="0" applyNumberFormat="1" applyFont="1" applyBorder="1" applyAlignment="1" applyProtection="1">
      <alignment vertical="center" wrapText="1"/>
      <protection/>
    </xf>
    <xf numFmtId="49" fontId="10" fillId="0" borderId="6" xfId="0" applyNumberFormat="1" applyFont="1" applyBorder="1" applyAlignment="1" applyProtection="1">
      <alignment vertical="center" wrapText="1"/>
      <protection/>
    </xf>
    <xf numFmtId="49" fontId="14" fillId="0" borderId="38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Border="1" applyAlignment="1" applyProtection="1">
      <alignment vertical="center" wrapText="1"/>
      <protection/>
    </xf>
    <xf numFmtId="0" fontId="4" fillId="0" borderId="47" xfId="0" applyFont="1" applyBorder="1" applyAlignment="1">
      <alignment vertical="center" wrapText="1"/>
    </xf>
    <xf numFmtId="49" fontId="7" fillId="3" borderId="2" xfId="0" applyNumberFormat="1" applyFont="1" applyFill="1" applyBorder="1" applyAlignment="1" applyProtection="1">
      <alignment horizontal="left" vertical="center" wrapText="1"/>
      <protection/>
    </xf>
    <xf numFmtId="49" fontId="6" fillId="0" borderId="41" xfId="0" applyNumberFormat="1" applyFont="1" applyBorder="1" applyAlignment="1" applyProtection="1">
      <alignment vertical="center" wrapText="1"/>
      <protection/>
    </xf>
    <xf numFmtId="49" fontId="6" fillId="0" borderId="11" xfId="0" applyNumberFormat="1" applyFont="1" applyBorder="1" applyAlignment="1" applyProtection="1">
      <alignment vertical="center" wrapText="1"/>
      <protection/>
    </xf>
    <xf numFmtId="49" fontId="6" fillId="0" borderId="47" xfId="0" applyNumberFormat="1" applyFont="1" applyBorder="1" applyAlignment="1" applyProtection="1">
      <alignment vertical="center" wrapText="1"/>
      <protection/>
    </xf>
    <xf numFmtId="49" fontId="10" fillId="0" borderId="7" xfId="0" applyNumberFormat="1" applyFont="1" applyBorder="1" applyAlignment="1" applyProtection="1">
      <alignment vertical="center" wrapText="1"/>
      <protection/>
    </xf>
    <xf numFmtId="49" fontId="15" fillId="0" borderId="6" xfId="0" applyNumberFormat="1" applyFont="1" applyFill="1" applyBorder="1" applyAlignment="1" applyProtection="1">
      <alignment vertical="center" wrapText="1"/>
      <protection/>
    </xf>
    <xf numFmtId="49" fontId="4" fillId="0" borderId="36" xfId="0" applyNumberFormat="1" applyFont="1" applyBorder="1" applyAlignment="1" applyProtection="1">
      <alignment vertical="center" wrapText="1"/>
      <protection/>
    </xf>
    <xf numFmtId="49" fontId="4" fillId="0" borderId="8" xfId="0" applyNumberFormat="1" applyFont="1" applyBorder="1" applyAlignment="1" applyProtection="1">
      <alignment vertical="center" wrapText="1"/>
      <protection/>
    </xf>
    <xf numFmtId="49" fontId="4" fillId="0" borderId="48" xfId="0" applyNumberFormat="1" applyFont="1" applyBorder="1" applyAlignment="1" applyProtection="1">
      <alignment vertical="center" wrapText="1"/>
      <protection/>
    </xf>
    <xf numFmtId="49" fontId="11" fillId="3" borderId="46" xfId="0" applyNumberFormat="1" applyFont="1" applyFill="1" applyBorder="1" applyAlignment="1" applyProtection="1">
      <alignment horizontal="left" vertical="center" wrapText="1"/>
      <protection/>
    </xf>
    <xf numFmtId="49" fontId="10" fillId="3" borderId="39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6" fillId="0" borderId="42" xfId="0" applyNumberFormat="1" applyFont="1" applyBorder="1" applyAlignment="1" applyProtection="1">
      <alignment vertical="center" wrapText="1"/>
      <protection/>
    </xf>
    <xf numFmtId="49" fontId="10" fillId="0" borderId="9" xfId="0" applyNumberFormat="1" applyFont="1" applyBorder="1" applyAlignment="1" applyProtection="1">
      <alignment vertical="center" wrapText="1"/>
      <protection/>
    </xf>
    <xf numFmtId="0" fontId="0" fillId="0" borderId="48" xfId="0" applyBorder="1" applyAlignment="1">
      <alignment vertical="center" wrapText="1"/>
    </xf>
    <xf numFmtId="49" fontId="10" fillId="0" borderId="157" xfId="0" applyNumberFormat="1" applyFont="1" applyBorder="1" applyAlignment="1" applyProtection="1">
      <alignment vertical="center" wrapText="1"/>
      <protection/>
    </xf>
    <xf numFmtId="49" fontId="7" fillId="3" borderId="76" xfId="0" applyNumberFormat="1" applyFont="1" applyFill="1" applyBorder="1" applyAlignment="1" applyProtection="1">
      <alignment horizontal="left" vertical="center" wrapText="1"/>
      <protection/>
    </xf>
    <xf numFmtId="49" fontId="4" fillId="0" borderId="150" xfId="0" applyNumberFormat="1" applyFont="1" applyBorder="1" applyAlignment="1" applyProtection="1">
      <alignment vertical="center" wrapText="1"/>
      <protection/>
    </xf>
    <xf numFmtId="49" fontId="4" fillId="0" borderId="30" xfId="0" applyNumberFormat="1" applyFont="1" applyBorder="1" applyAlignment="1" applyProtection="1">
      <alignment vertical="center" wrapText="1"/>
      <protection/>
    </xf>
    <xf numFmtId="49" fontId="15" fillId="0" borderId="66" xfId="0" applyNumberFormat="1" applyFont="1" applyFill="1" applyBorder="1" applyAlignment="1" applyProtection="1">
      <alignment horizontal="left" vertical="center" wrapText="1"/>
      <protection/>
    </xf>
    <xf numFmtId="0" fontId="15" fillId="0" borderId="39" xfId="0" applyFont="1" applyBorder="1" applyAlignment="1">
      <alignment vertical="center" wrapText="1"/>
    </xf>
    <xf numFmtId="49" fontId="15" fillId="0" borderId="157" xfId="0" applyNumberFormat="1" applyFont="1" applyFill="1" applyBorder="1" applyAlignment="1" applyProtection="1">
      <alignment vertical="center" wrapText="1"/>
      <protection/>
    </xf>
    <xf numFmtId="49" fontId="4" fillId="0" borderId="157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2" borderId="15" xfId="0" applyNumberFormat="1" applyFont="1" applyFill="1" applyBorder="1" applyAlignment="1" applyProtection="1">
      <alignment horizontal="left" vertical="center" wrapText="1"/>
      <protection/>
    </xf>
    <xf numFmtId="49" fontId="7" fillId="2" borderId="42" xfId="0" applyNumberFormat="1" applyFont="1" applyFill="1" applyBorder="1" applyAlignment="1" applyProtection="1">
      <alignment vertical="center" wrapText="1"/>
      <protection/>
    </xf>
    <xf numFmtId="49" fontId="7" fillId="2" borderId="40" xfId="0" applyNumberFormat="1" applyFont="1" applyFill="1" applyBorder="1" applyAlignment="1" applyProtection="1">
      <alignment horizontal="left" vertical="center" wrapText="1"/>
      <protection/>
    </xf>
    <xf numFmtId="49" fontId="7" fillId="2" borderId="47" xfId="0" applyNumberFormat="1" applyFont="1" applyFill="1" applyBorder="1" applyAlignment="1" applyProtection="1">
      <alignment vertical="center" wrapText="1"/>
      <protection/>
    </xf>
    <xf numFmtId="49" fontId="10" fillId="0" borderId="26" xfId="0" applyNumberFormat="1" applyFont="1" applyBorder="1" applyAlignment="1" applyProtection="1">
      <alignment horizontal="center" vertical="center" textRotation="90" wrapText="1"/>
      <protection/>
    </xf>
    <xf numFmtId="49" fontId="1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Border="1" applyAlignment="1">
      <alignment horizontal="center" vertical="center" textRotation="90" wrapText="1"/>
    </xf>
    <xf numFmtId="49" fontId="4" fillId="0" borderId="41" xfId="0" applyNumberFormat="1" applyFont="1" applyBorder="1" applyAlignment="1" applyProtection="1">
      <alignment vertical="center" wrapText="1"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49" fontId="11" fillId="3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41" xfId="0" applyBorder="1" applyAlignment="1">
      <alignment vertical="center" wrapText="1"/>
    </xf>
    <xf numFmtId="49" fontId="8" fillId="3" borderId="31" xfId="0" applyNumberFormat="1" applyFont="1" applyFill="1" applyBorder="1" applyAlignment="1" applyProtection="1">
      <alignment wrapText="1"/>
      <protection/>
    </xf>
    <xf numFmtId="49" fontId="8" fillId="3" borderId="14" xfId="0" applyNumberFormat="1" applyFont="1" applyFill="1" applyBorder="1" applyAlignment="1" applyProtection="1">
      <alignment wrapText="1"/>
      <protection/>
    </xf>
    <xf numFmtId="49" fontId="15" fillId="2" borderId="13" xfId="0" applyNumberFormat="1" applyFont="1" applyFill="1" applyBorder="1" applyAlignment="1" applyProtection="1">
      <alignment vertical="top" wrapText="1"/>
      <protection/>
    </xf>
    <xf numFmtId="49" fontId="15" fillId="2" borderId="47" xfId="0" applyNumberFormat="1" applyFont="1" applyFill="1" applyBorder="1" applyAlignment="1" applyProtection="1">
      <alignment vertical="top" wrapText="1"/>
      <protection/>
    </xf>
    <xf numFmtId="49" fontId="6" fillId="0" borderId="38" xfId="0" applyNumberFormat="1" applyFont="1" applyBorder="1" applyAlignment="1" applyProtection="1">
      <alignment vertical="center" wrapText="1"/>
      <protection/>
    </xf>
    <xf numFmtId="49" fontId="40" fillId="0" borderId="0" xfId="0" applyNumberFormat="1" applyFont="1" applyBorder="1" applyAlignment="1" applyProtection="1">
      <alignment vertical="center" wrapText="1"/>
      <protection/>
    </xf>
    <xf numFmtId="0" fontId="40" fillId="0" borderId="4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7" fillId="3" borderId="77" xfId="0" applyNumberFormat="1" applyFont="1" applyFill="1" applyBorder="1" applyAlignment="1" applyProtection="1">
      <alignment vertical="center" wrapText="1"/>
      <protection/>
    </xf>
    <xf numFmtId="49" fontId="4" fillId="3" borderId="41" xfId="0" applyNumberFormat="1" applyFont="1" applyFill="1" applyBorder="1" applyAlignment="1" applyProtection="1">
      <alignment vertical="center" wrapText="1"/>
      <protection/>
    </xf>
    <xf numFmtId="49" fontId="4" fillId="3" borderId="11" xfId="0" applyNumberFormat="1" applyFont="1" applyFill="1" applyBorder="1" applyAlignment="1" applyProtection="1">
      <alignment vertical="center" wrapText="1"/>
      <protection/>
    </xf>
    <xf numFmtId="49" fontId="7" fillId="2" borderId="19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7" fillId="2" borderId="2" xfId="0" applyNumberFormat="1" applyFont="1" applyFill="1" applyBorder="1" applyAlignment="1" applyProtection="1">
      <alignment vertical="center" wrapText="1"/>
      <protection/>
    </xf>
    <xf numFmtId="49" fontId="10" fillId="0" borderId="26" xfId="0" applyNumberFormat="1" applyFont="1" applyBorder="1" applyAlignment="1" applyProtection="1">
      <alignment horizontal="center" vertical="center" textRotation="90" wrapText="1"/>
      <protection/>
    </xf>
    <xf numFmtId="0" fontId="0" fillId="0" borderId="21" xfId="0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37" xfId="0" applyNumberFormat="1" applyFont="1" applyBorder="1" applyAlignment="1" applyProtection="1">
      <alignment vertical="center" wrapText="1"/>
      <protection/>
    </xf>
    <xf numFmtId="49" fontId="4" fillId="2" borderId="8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9" xfId="0" applyNumberFormat="1" applyFont="1" applyFill="1" applyBorder="1" applyAlignment="1" applyProtection="1">
      <alignment vertical="center" wrapText="1"/>
      <protection/>
    </xf>
    <xf numFmtId="49" fontId="4" fillId="0" borderId="48" xfId="0" applyNumberFormat="1" applyFont="1" applyFill="1" applyBorder="1" applyAlignment="1" applyProtection="1">
      <alignment vertical="center" wrapText="1"/>
      <protection/>
    </xf>
    <xf numFmtId="0" fontId="3" fillId="0" borderId="34" xfId="0" applyFont="1" applyBorder="1" applyAlignment="1">
      <alignment horizontal="center" vertical="center" wrapText="1"/>
    </xf>
    <xf numFmtId="49" fontId="12" fillId="0" borderId="13" xfId="0" applyNumberFormat="1" applyFont="1" applyBorder="1" applyAlignment="1" applyProtection="1">
      <alignment vertical="center" wrapText="1"/>
      <protection/>
    </xf>
    <xf numFmtId="49" fontId="10" fillId="0" borderId="86" xfId="0" applyNumberFormat="1" applyFont="1" applyFill="1" applyBorder="1" applyAlignment="1" applyProtection="1">
      <alignment horizontal="center" vertical="center" textRotation="90" wrapText="1"/>
      <protection/>
    </xf>
    <xf numFmtId="49" fontId="7" fillId="2" borderId="77" xfId="0" applyNumberFormat="1" applyFont="1" applyFill="1" applyBorder="1" applyAlignment="1" applyProtection="1">
      <alignment vertical="center" wrapText="1"/>
      <protection/>
    </xf>
    <xf numFmtId="0" fontId="7" fillId="2" borderId="4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24" fillId="5" borderId="76" xfId="0" applyNumberFormat="1" applyFont="1" applyFill="1" applyBorder="1" applyAlignment="1" applyProtection="1">
      <alignment vertical="center" wrapText="1"/>
      <protection/>
    </xf>
    <xf numFmtId="49" fontId="5" fillId="5" borderId="150" xfId="0" applyNumberFormat="1" applyFont="1" applyFill="1" applyBorder="1" applyAlignment="1" applyProtection="1">
      <alignment vertical="center" wrapText="1"/>
      <protection/>
    </xf>
    <xf numFmtId="49" fontId="5" fillId="5" borderId="30" xfId="0" applyNumberFormat="1" applyFont="1" applyFill="1" applyBorder="1" applyAlignment="1" applyProtection="1">
      <alignment vertical="center" wrapText="1"/>
      <protection/>
    </xf>
    <xf numFmtId="49" fontId="8" fillId="0" borderId="77" xfId="0" applyNumberFormat="1" applyFont="1" applyFill="1" applyBorder="1" applyAlignment="1" applyProtection="1">
      <alignment vertical="center" wrapText="1"/>
      <protection/>
    </xf>
    <xf numFmtId="49" fontId="8" fillId="0" borderId="41" xfId="0" applyNumberFormat="1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wrapText="1"/>
      <protection/>
    </xf>
    <xf numFmtId="49" fontId="8" fillId="0" borderId="77" xfId="0" applyNumberFormat="1" applyFont="1" applyFill="1" applyBorder="1" applyAlignment="1" applyProtection="1">
      <alignment horizontal="left" vertical="center" wrapText="1"/>
      <protection/>
    </xf>
    <xf numFmtId="49" fontId="12" fillId="0" borderId="9" xfId="0" applyNumberFormat="1" applyFont="1" applyFill="1" applyBorder="1" applyAlignment="1" applyProtection="1">
      <alignment vertical="center" wrapText="1"/>
      <protection/>
    </xf>
    <xf numFmtId="49" fontId="12" fillId="0" borderId="48" xfId="0" applyNumberFormat="1" applyFont="1" applyFill="1" applyBorder="1" applyAlignment="1" applyProtection="1">
      <alignment vertical="center" wrapText="1"/>
      <protection/>
    </xf>
    <xf numFmtId="49" fontId="15" fillId="0" borderId="2" xfId="0" applyNumberFormat="1" applyFont="1" applyBorder="1" applyAlignment="1" applyProtection="1">
      <alignment vertical="center" wrapText="1"/>
      <protection/>
    </xf>
    <xf numFmtId="49" fontId="15" fillId="0" borderId="13" xfId="0" applyNumberFormat="1" applyFont="1" applyFill="1" applyBorder="1" applyAlignment="1" applyProtection="1">
      <alignment vertical="center" wrapText="1"/>
      <protection/>
    </xf>
    <xf numFmtId="49" fontId="15" fillId="0" borderId="47" xfId="0" applyNumberFormat="1" applyFont="1" applyFill="1" applyBorder="1" applyAlignment="1" applyProtection="1">
      <alignment vertical="center" wrapText="1"/>
      <protection/>
    </xf>
    <xf numFmtId="49" fontId="15" fillId="0" borderId="13" xfId="0" applyNumberFormat="1" applyFont="1" applyFill="1" applyBorder="1" applyAlignment="1" applyProtection="1">
      <alignment horizontal="left" vertical="center" wrapText="1"/>
      <protection/>
    </xf>
    <xf numFmtId="49" fontId="16" fillId="0" borderId="47" xfId="0" applyNumberFormat="1" applyFont="1" applyBorder="1" applyAlignment="1" applyProtection="1">
      <alignment vertical="center" wrapText="1"/>
      <protection/>
    </xf>
    <xf numFmtId="49" fontId="4" fillId="2" borderId="2" xfId="0" applyNumberFormat="1" applyFont="1" applyFill="1" applyBorder="1" applyAlignment="1" applyProtection="1">
      <alignment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49" fontId="8" fillId="0" borderId="40" xfId="0" applyNumberFormat="1" applyFont="1" applyBorder="1" applyAlignment="1" applyProtection="1">
      <alignment vertical="center" wrapText="1"/>
      <protection/>
    </xf>
    <xf numFmtId="49" fontId="7" fillId="3" borderId="15" xfId="0" applyNumberFormat="1" applyFont="1" applyFill="1" applyBorder="1" applyAlignment="1" applyProtection="1">
      <alignment vertical="center" wrapText="1"/>
      <protection/>
    </xf>
    <xf numFmtId="49" fontId="6" fillId="3" borderId="36" xfId="0" applyNumberFormat="1" applyFont="1" applyFill="1" applyBorder="1" applyAlignment="1" applyProtection="1">
      <alignment vertical="center" wrapText="1"/>
      <protection/>
    </xf>
    <xf numFmtId="49" fontId="24" fillId="3" borderId="99" xfId="0" applyNumberFormat="1" applyFont="1" applyFill="1" applyBorder="1" applyAlignment="1" applyProtection="1">
      <alignment vertical="center" wrapText="1"/>
      <protection/>
    </xf>
    <xf numFmtId="49" fontId="8" fillId="3" borderId="140" xfId="0" applyNumberFormat="1" applyFont="1" applyFill="1" applyBorder="1" applyAlignment="1" applyProtection="1">
      <alignment wrapText="1"/>
      <protection/>
    </xf>
    <xf numFmtId="49" fontId="8" fillId="3" borderId="139" xfId="0" applyNumberFormat="1" applyFont="1" applyFill="1" applyBorder="1" applyAlignment="1" applyProtection="1">
      <alignment wrapText="1"/>
      <protection/>
    </xf>
    <xf numFmtId="49" fontId="4" fillId="4" borderId="16" xfId="0" applyNumberFormat="1" applyFont="1" applyFill="1" applyBorder="1" applyAlignment="1" applyProtection="1">
      <alignment vertical="center" wrapText="1"/>
      <protection/>
    </xf>
    <xf numFmtId="0" fontId="3" fillId="4" borderId="36" xfId="0" applyFont="1" applyFill="1" applyBorder="1" applyAlignment="1">
      <alignment vertical="center" wrapText="1"/>
    </xf>
    <xf numFmtId="49" fontId="4" fillId="0" borderId="92" xfId="0" applyNumberFormat="1" applyFont="1" applyBorder="1" applyAlignment="1" applyProtection="1">
      <alignment horizontal="center" vertical="center" textRotation="90" wrapText="1"/>
      <protection/>
    </xf>
    <xf numFmtId="0" fontId="3" fillId="0" borderId="156" xfId="0" applyFont="1" applyBorder="1" applyAlignment="1">
      <alignment horizontal="center" vertical="center" textRotation="90" wrapText="1"/>
    </xf>
    <xf numFmtId="49" fontId="31" fillId="0" borderId="9" xfId="0" applyNumberFormat="1" applyFont="1" applyBorder="1" applyAlignment="1" applyProtection="1">
      <alignment wrapText="1"/>
      <protection/>
    </xf>
    <xf numFmtId="0" fontId="32" fillId="0" borderId="48" xfId="0" applyFont="1" applyBorder="1" applyAlignment="1">
      <alignment wrapText="1"/>
    </xf>
    <xf numFmtId="49" fontId="15" fillId="0" borderId="7" xfId="0" applyNumberFormat="1" applyFont="1" applyFill="1" applyBorder="1" applyAlignment="1" applyProtection="1">
      <alignment horizontal="left" vertical="center" wrapText="1"/>
      <protection/>
    </xf>
    <xf numFmtId="49" fontId="16" fillId="0" borderId="38" xfId="0" applyNumberFormat="1" applyFont="1" applyBorder="1" applyAlignment="1" applyProtection="1">
      <alignment vertical="center" wrapText="1"/>
      <protection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49" fontId="8" fillId="0" borderId="82" xfId="0" applyNumberFormat="1" applyFont="1" applyFill="1" applyBorder="1" applyAlignment="1" applyProtection="1">
      <alignment vertical="center" wrapText="1"/>
      <protection/>
    </xf>
    <xf numFmtId="0" fontId="0" fillId="0" borderId="46" xfId="0" applyBorder="1" applyAlignment="1">
      <alignment wrapText="1"/>
    </xf>
    <xf numFmtId="0" fontId="0" fillId="0" borderId="39" xfId="0" applyBorder="1" applyAlignment="1">
      <alignment wrapText="1"/>
    </xf>
    <xf numFmtId="49" fontId="8" fillId="0" borderId="119" xfId="0" applyNumberFormat="1" applyFont="1" applyBorder="1" applyAlignment="1">
      <alignment horizontal="center" vertical="center" wrapText="1"/>
    </xf>
    <xf numFmtId="0" fontId="0" fillId="0" borderId="67" xfId="0" applyBorder="1" applyAlignment="1">
      <alignment/>
    </xf>
    <xf numFmtId="0" fontId="0" fillId="0" borderId="117" xfId="0" applyBorder="1" applyAlignment="1">
      <alignment/>
    </xf>
    <xf numFmtId="49" fontId="8" fillId="0" borderId="9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0" fillId="0" borderId="135" xfId="0" applyBorder="1" applyAlignment="1">
      <alignment/>
    </xf>
    <xf numFmtId="0" fontId="0" fillId="0" borderId="72" xfId="0" applyBorder="1" applyAlignment="1">
      <alignment/>
    </xf>
    <xf numFmtId="0" fontId="0" fillId="0" borderId="49" xfId="0" applyBorder="1" applyAlignment="1">
      <alignment/>
    </xf>
    <xf numFmtId="49" fontId="31" fillId="0" borderId="13" xfId="0" applyNumberFormat="1" applyFont="1" applyBorder="1" applyAlignment="1" applyProtection="1">
      <alignment wrapText="1"/>
      <protection/>
    </xf>
    <xf numFmtId="0" fontId="32" fillId="0" borderId="47" xfId="0" applyFont="1" applyBorder="1" applyAlignment="1">
      <alignment wrapText="1"/>
    </xf>
    <xf numFmtId="49" fontId="9" fillId="3" borderId="74" xfId="0" applyNumberFormat="1" applyFont="1" applyFill="1" applyBorder="1" applyAlignment="1" applyProtection="1">
      <alignment horizontal="left" vertical="center" wrapText="1"/>
      <protection/>
    </xf>
    <xf numFmtId="49" fontId="6" fillId="0" borderId="31" xfId="0" applyNumberFormat="1" applyFont="1" applyBorder="1" applyAlignment="1" applyProtection="1">
      <alignment wrapText="1"/>
      <protection/>
    </xf>
    <xf numFmtId="49" fontId="6" fillId="0" borderId="14" xfId="0" applyNumberFormat="1" applyFont="1" applyBorder="1" applyAlignment="1" applyProtection="1">
      <alignment wrapText="1"/>
      <protection/>
    </xf>
    <xf numFmtId="49" fontId="15" fillId="0" borderId="112" xfId="0" applyNumberFormat="1" applyFont="1" applyFill="1" applyBorder="1" applyAlignment="1" applyProtection="1">
      <alignment vertical="center" wrapText="1"/>
      <protection/>
    </xf>
    <xf numFmtId="49" fontId="15" fillId="0" borderId="139" xfId="0" applyNumberFormat="1" applyFont="1" applyFill="1" applyBorder="1" applyAlignment="1" applyProtection="1">
      <alignment vertical="center" wrapText="1"/>
      <protection/>
    </xf>
    <xf numFmtId="49" fontId="4" fillId="5" borderId="2" xfId="0" applyNumberFormat="1" applyFont="1" applyFill="1" applyBorder="1" applyAlignment="1" applyProtection="1">
      <alignment vertical="center" wrapText="1"/>
      <protection/>
    </xf>
    <xf numFmtId="0" fontId="3" fillId="5" borderId="11" xfId="0" applyFont="1" applyFill="1" applyBorder="1" applyAlignment="1">
      <alignment vertical="center" wrapText="1"/>
    </xf>
    <xf numFmtId="49" fontId="10" fillId="0" borderId="86" xfId="0" applyNumberFormat="1" applyFont="1" applyBorder="1" applyAlignment="1" applyProtection="1">
      <alignment horizontal="center" vertical="center" textRotation="90" wrapText="1"/>
      <protection/>
    </xf>
    <xf numFmtId="49" fontId="10" fillId="0" borderId="73" xfId="0" applyNumberFormat="1" applyFont="1" applyBorder="1" applyAlignment="1" applyProtection="1">
      <alignment horizontal="center" vertical="center" textRotation="90" wrapText="1"/>
      <protection/>
    </xf>
    <xf numFmtId="49" fontId="15" fillId="0" borderId="9" xfId="0" applyNumberFormat="1" applyFont="1" applyFill="1" applyBorder="1" applyAlignment="1" applyProtection="1">
      <alignment horizontal="left" vertical="center" wrapText="1"/>
      <protection/>
    </xf>
    <xf numFmtId="49" fontId="16" fillId="0" borderId="48" xfId="0" applyNumberFormat="1" applyFont="1" applyBorder="1" applyAlignment="1" applyProtection="1">
      <alignment vertical="center" wrapText="1"/>
      <protection/>
    </xf>
    <xf numFmtId="49" fontId="12" fillId="0" borderId="7" xfId="0" applyNumberFormat="1" applyFont="1" applyBorder="1" applyAlignment="1" applyProtection="1">
      <alignment vertical="center" wrapText="1"/>
      <protection/>
    </xf>
    <xf numFmtId="49" fontId="8" fillId="0" borderId="76" xfId="0" applyNumberFormat="1" applyFont="1" applyFill="1" applyBorder="1" applyAlignment="1" applyProtection="1">
      <alignment vertical="center" wrapText="1"/>
      <protection/>
    </xf>
    <xf numFmtId="49" fontId="8" fillId="0" borderId="150" xfId="0" applyNumberFormat="1" applyFont="1" applyBorder="1" applyAlignment="1" applyProtection="1">
      <alignment wrapText="1"/>
      <protection/>
    </xf>
    <xf numFmtId="49" fontId="8" fillId="0" borderId="30" xfId="0" applyNumberFormat="1" applyFont="1" applyBorder="1" applyAlignment="1" applyProtection="1">
      <alignment wrapText="1"/>
      <protection/>
    </xf>
    <xf numFmtId="49" fontId="8" fillId="0" borderId="77" xfId="0" applyNumberFormat="1" applyFont="1" applyFill="1" applyBorder="1" applyAlignment="1" applyProtection="1">
      <alignment vertical="center" wrapText="1"/>
      <protection/>
    </xf>
    <xf numFmtId="49" fontId="8" fillId="0" borderId="41" xfId="0" applyNumberFormat="1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wrapText="1"/>
      <protection/>
    </xf>
    <xf numFmtId="49" fontId="7" fillId="3" borderId="8" xfId="0" applyNumberFormat="1" applyFont="1" applyFill="1" applyBorder="1" applyAlignment="1" applyProtection="1">
      <alignment horizontal="left" vertical="center" wrapText="1"/>
      <protection/>
    </xf>
    <xf numFmtId="49" fontId="6" fillId="3" borderId="48" xfId="0" applyNumberFormat="1" applyFont="1" applyFill="1" applyBorder="1" applyAlignment="1" applyProtection="1">
      <alignment vertical="center" wrapText="1"/>
      <protection/>
    </xf>
    <xf numFmtId="49" fontId="24" fillId="3" borderId="135" xfId="0" applyNumberFormat="1" applyFont="1" applyFill="1" applyBorder="1" applyAlignment="1" applyProtection="1">
      <alignment vertical="center" wrapText="1"/>
      <protection/>
    </xf>
    <xf numFmtId="49" fontId="12" fillId="0" borderId="13" xfId="0" applyNumberFormat="1" applyFont="1" applyFill="1" applyBorder="1" applyAlignment="1" applyProtection="1">
      <alignment vertical="center" wrapText="1"/>
      <protection/>
    </xf>
    <xf numFmtId="49" fontId="14" fillId="0" borderId="47" xfId="0" applyNumberFormat="1" applyFont="1" applyFill="1" applyBorder="1" applyAlignment="1" applyProtection="1">
      <alignment vertical="center" wrapText="1"/>
      <protection/>
    </xf>
    <xf numFmtId="49" fontId="4" fillId="0" borderId="2" xfId="0" applyNumberFormat="1" applyFont="1" applyFill="1" applyBorder="1" applyAlignment="1" applyProtection="1">
      <alignment vertical="center" wrapText="1"/>
      <protection/>
    </xf>
    <xf numFmtId="49" fontId="8" fillId="5" borderId="66" xfId="0" applyNumberFormat="1" applyFont="1" applyFill="1" applyBorder="1" applyAlignment="1" applyProtection="1">
      <alignment vertical="center" wrapText="1"/>
      <protection/>
    </xf>
    <xf numFmtId="49" fontId="8" fillId="5" borderId="39" xfId="0" applyNumberFormat="1" applyFont="1" applyFill="1" applyBorder="1" applyAlignment="1" applyProtection="1">
      <alignment vertical="center" wrapText="1"/>
      <protection/>
    </xf>
    <xf numFmtId="49" fontId="34" fillId="2" borderId="7" xfId="0" applyNumberFormat="1" applyFont="1" applyFill="1" applyBorder="1" applyAlignment="1" applyProtection="1">
      <alignment vertical="center" wrapText="1"/>
      <protection/>
    </xf>
    <xf numFmtId="49" fontId="34" fillId="2" borderId="38" xfId="0" applyNumberFormat="1" applyFont="1" applyFill="1" applyBorder="1" applyAlignment="1" applyProtection="1">
      <alignment vertical="center" wrapText="1"/>
      <protection/>
    </xf>
    <xf numFmtId="49" fontId="4" fillId="0" borderId="39" xfId="0" applyNumberFormat="1" applyFont="1" applyFill="1" applyBorder="1" applyAlignment="1" applyProtection="1">
      <alignment horizontal="center" vertical="center" wrapText="1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12" fillId="0" borderId="9" xfId="0" applyNumberFormat="1" applyFont="1" applyBorder="1" applyAlignment="1" applyProtection="1">
      <alignment vertical="center" wrapText="1"/>
      <protection/>
    </xf>
    <xf numFmtId="49" fontId="6" fillId="0" borderId="48" xfId="0" applyNumberFormat="1" applyFont="1" applyBorder="1" applyAlignment="1" applyProtection="1">
      <alignment vertical="center" wrapText="1"/>
      <protection/>
    </xf>
    <xf numFmtId="49" fontId="31" fillId="0" borderId="18" xfId="0" applyNumberFormat="1" applyFont="1" applyBorder="1" applyAlignment="1" applyProtection="1">
      <alignment vertical="center" wrapText="1"/>
      <protection/>
    </xf>
    <xf numFmtId="0" fontId="33" fillId="0" borderId="37" xfId="0" applyFont="1" applyBorder="1" applyAlignment="1">
      <alignment vertical="center" wrapText="1"/>
    </xf>
    <xf numFmtId="49" fontId="4" fillId="0" borderId="40" xfId="0" applyNumberFormat="1" applyFont="1" applyBorder="1" applyAlignment="1" applyProtection="1">
      <alignment vertical="center" wrapText="1"/>
      <protection/>
    </xf>
    <xf numFmtId="49" fontId="15" fillId="0" borderId="41" xfId="0" applyNumberFormat="1" applyFont="1" applyFill="1" applyBorder="1" applyAlignment="1" applyProtection="1">
      <alignment horizontal="left" vertical="center" wrapText="1"/>
      <protection/>
    </xf>
    <xf numFmtId="49" fontId="15" fillId="0" borderId="11" xfId="0" applyNumberFormat="1" applyFont="1" applyFill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vertical="center" wrapText="1"/>
      <protection/>
    </xf>
    <xf numFmtId="49" fontId="4" fillId="0" borderId="5" xfId="0" applyNumberFormat="1" applyFont="1" applyFill="1" applyBorder="1" applyAlignment="1" applyProtection="1">
      <alignment vertical="center" wrapText="1"/>
      <protection/>
    </xf>
    <xf numFmtId="49" fontId="4" fillId="0" borderId="42" xfId="0" applyNumberFormat="1" applyFont="1" applyBorder="1" applyAlignment="1" applyProtection="1">
      <alignment vertical="center" wrapText="1"/>
      <protection/>
    </xf>
    <xf numFmtId="0" fontId="8" fillId="0" borderId="2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49" fontId="4" fillId="0" borderId="7" xfId="0" applyNumberFormat="1" applyFont="1" applyBorder="1" applyAlignment="1" applyProtection="1">
      <alignment horizontal="left" vertical="center" wrapText="1"/>
      <protection/>
    </xf>
    <xf numFmtId="49" fontId="15" fillId="0" borderId="2" xfId="0" applyNumberFormat="1" applyFont="1" applyBorder="1" applyAlignment="1" applyProtection="1">
      <alignment vertical="center" wrapText="1"/>
      <protection/>
    </xf>
    <xf numFmtId="49" fontId="15" fillId="0" borderId="11" xfId="0" applyNumberFormat="1" applyFont="1" applyBorder="1" applyAlignment="1" applyProtection="1">
      <alignment vertical="center" wrapText="1"/>
      <protection/>
    </xf>
    <xf numFmtId="49" fontId="10" fillId="0" borderId="134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66" xfId="0" applyNumberFormat="1" applyFont="1" applyBorder="1" applyAlignment="1" applyProtection="1">
      <alignment vertical="center" wrapText="1"/>
      <protection/>
    </xf>
    <xf numFmtId="0" fontId="0" fillId="0" borderId="39" xfId="0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4" fillId="0" borderId="29" xfId="0" applyFont="1" applyBorder="1" applyAlignment="1">
      <alignment horizontal="center" vertical="center" wrapText="1"/>
    </xf>
    <xf numFmtId="0" fontId="0" fillId="0" borderId="151" xfId="0" applyBorder="1" applyAlignment="1">
      <alignment wrapText="1"/>
    </xf>
    <xf numFmtId="49" fontId="4" fillId="0" borderId="66" xfId="0" applyNumberFormat="1" applyFont="1" applyFill="1" applyBorder="1" applyAlignment="1" applyProtection="1">
      <alignment horizontal="center" vertical="center"/>
      <protection/>
    </xf>
    <xf numFmtId="49" fontId="4" fillId="0" borderId="5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5" fillId="0" borderId="75" xfId="0" applyNumberFormat="1" applyFont="1" applyBorder="1" applyAlignment="1">
      <alignment horizontal="center" vertical="center" wrapText="1"/>
    </xf>
    <xf numFmtId="0" fontId="18" fillId="0" borderId="151" xfId="0" applyFont="1" applyBorder="1" applyAlignment="1">
      <alignment horizontal="center" vertical="center" wrapText="1"/>
    </xf>
    <xf numFmtId="0" fontId="18" fillId="0" borderId="158" xfId="0" applyFont="1" applyBorder="1" applyAlignment="1">
      <alignment horizontal="center" vertical="center" wrapText="1"/>
    </xf>
    <xf numFmtId="0" fontId="17" fillId="0" borderId="131" xfId="0" applyFont="1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49" fontId="4" fillId="0" borderId="95" xfId="0" applyNumberFormat="1" applyFont="1" applyBorder="1" applyAlignment="1">
      <alignment horizontal="center" vertical="center" textRotation="90" wrapText="1"/>
    </xf>
    <xf numFmtId="0" fontId="0" fillId="0" borderId="137" xfId="0" applyBorder="1" applyAlignment="1">
      <alignment wrapText="1"/>
    </xf>
    <xf numFmtId="0" fontId="0" fillId="0" borderId="0" xfId="0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49" fontId="4" fillId="0" borderId="26" xfId="0" applyNumberFormat="1" applyFont="1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wrapText="1"/>
    </xf>
    <xf numFmtId="0" fontId="0" fillId="0" borderId="51" xfId="0" applyBorder="1" applyAlignment="1">
      <alignment wrapText="1"/>
    </xf>
    <xf numFmtId="49" fontId="4" fillId="0" borderId="84" xfId="0" applyNumberFormat="1" applyFont="1" applyBorder="1" applyAlignment="1">
      <alignment horizontal="center" vertical="center" wrapText="1"/>
    </xf>
    <xf numFmtId="49" fontId="4" fillId="0" borderId="85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7"/>
  <sheetViews>
    <sheetView tabSelected="1" workbookViewId="0" topLeftCell="A1">
      <selection activeCell="A215" sqref="A215"/>
    </sheetView>
  </sheetViews>
  <sheetFormatPr defaultColWidth="9.00390625" defaultRowHeight="12.75"/>
  <cols>
    <col min="1" max="1" width="20.125" style="0" customWidth="1"/>
    <col min="2" max="2" width="60.625" style="0" customWidth="1"/>
    <col min="3" max="3" width="8.375" style="0" customWidth="1"/>
    <col min="4" max="4" width="8.25390625" style="0" customWidth="1"/>
  </cols>
  <sheetData>
    <row r="1" spans="3:4" ht="12.75">
      <c r="C1" s="809" t="s">
        <v>646</v>
      </c>
      <c r="D1" s="810"/>
    </row>
    <row r="2" spans="1:4" ht="12.75">
      <c r="A2" s="616"/>
      <c r="B2" s="809" t="s">
        <v>58</v>
      </c>
      <c r="C2" s="810"/>
      <c r="D2" s="810"/>
    </row>
    <row r="3" spans="2:4" ht="12.75">
      <c r="B3" s="809" t="s">
        <v>59</v>
      </c>
      <c r="C3" s="810"/>
      <c r="D3" s="810"/>
    </row>
    <row r="4" spans="2:4" ht="12.75">
      <c r="B4" s="809" t="s">
        <v>60</v>
      </c>
      <c r="C4" s="811"/>
      <c r="D4" s="811"/>
    </row>
    <row r="5" ht="12.75">
      <c r="B5" s="617"/>
    </row>
    <row r="6" spans="1:2" ht="12.75">
      <c r="A6" s="807" t="s">
        <v>61</v>
      </c>
      <c r="B6" s="807"/>
    </row>
    <row r="7" spans="1:2" ht="12.75">
      <c r="A7" s="807" t="s">
        <v>647</v>
      </c>
      <c r="B7" s="807"/>
    </row>
    <row r="8" spans="1:4" ht="8.25" customHeight="1" thickBot="1">
      <c r="A8" s="933"/>
      <c r="B8" s="933"/>
      <c r="C8" s="806" t="s">
        <v>40</v>
      </c>
      <c r="D8" s="806"/>
    </row>
    <row r="9" spans="1:4" s="2" customFormat="1" ht="16.5" customHeight="1">
      <c r="A9" s="929" t="s">
        <v>527</v>
      </c>
      <c r="B9" s="812" t="s">
        <v>528</v>
      </c>
      <c r="C9" s="813" t="s">
        <v>643</v>
      </c>
      <c r="D9" s="808"/>
    </row>
    <row r="10" spans="1:4" s="2" customFormat="1" ht="18.75" customHeight="1" thickBot="1">
      <c r="A10" s="930"/>
      <c r="B10" s="930"/>
      <c r="C10" s="619" t="s">
        <v>644</v>
      </c>
      <c r="D10" s="619" t="s">
        <v>645</v>
      </c>
    </row>
    <row r="11" spans="1:4" s="2" customFormat="1" ht="21.75" customHeight="1" thickBot="1">
      <c r="A11" s="395" t="s">
        <v>529</v>
      </c>
      <c r="B11" s="620" t="s">
        <v>530</v>
      </c>
      <c r="C11" s="411">
        <f>C55+C127</f>
        <v>346056.8</v>
      </c>
      <c r="D11" s="411">
        <f>D55+D127</f>
        <v>339894.5</v>
      </c>
    </row>
    <row r="12" spans="1:4" s="2" customFormat="1" ht="12" customHeight="1" thickBot="1">
      <c r="A12" s="120"/>
      <c r="B12" s="621" t="s">
        <v>531</v>
      </c>
      <c r="C12" s="412">
        <f>C11/C189</f>
        <v>0.6459280640102972</v>
      </c>
      <c r="D12" s="412">
        <f>D11/D189</f>
        <v>0.6436213422912836</v>
      </c>
    </row>
    <row r="13" spans="1:4" s="2" customFormat="1" ht="20.25" customHeight="1" thickBot="1">
      <c r="A13" s="395" t="s">
        <v>532</v>
      </c>
      <c r="B13" s="622" t="s">
        <v>533</v>
      </c>
      <c r="C13" s="411">
        <f>C15</f>
        <v>170242</v>
      </c>
      <c r="D13" s="411">
        <f>D15</f>
        <v>172512</v>
      </c>
    </row>
    <row r="14" spans="1:4" s="2" customFormat="1" ht="12" customHeight="1">
      <c r="A14" s="121"/>
      <c r="B14" s="623" t="s">
        <v>648</v>
      </c>
      <c r="C14" s="413">
        <f>C13/C11</f>
        <v>0.49194814261705017</v>
      </c>
      <c r="D14" s="413">
        <f>D13/D11</f>
        <v>0.5075457237466331</v>
      </c>
    </row>
    <row r="15" spans="1:4" s="2" customFormat="1" ht="14.25" customHeight="1">
      <c r="A15" s="396" t="s">
        <v>73</v>
      </c>
      <c r="B15" s="624" t="s">
        <v>534</v>
      </c>
      <c r="C15" s="414">
        <f>C21+C22+C23+C24</f>
        <v>170242</v>
      </c>
      <c r="D15" s="414">
        <f>D21+D22+D23+D24</f>
        <v>172512</v>
      </c>
    </row>
    <row r="16" spans="1:4" s="2" customFormat="1" ht="11.25" customHeight="1">
      <c r="A16" s="925" t="s">
        <v>55</v>
      </c>
      <c r="B16" s="625" t="s">
        <v>56</v>
      </c>
      <c r="C16" s="415">
        <f>C15-(C17+C19)</f>
        <v>81069.3</v>
      </c>
      <c r="D16" s="415">
        <f>D15-(D17+D20)</f>
        <v>90796.5</v>
      </c>
    </row>
    <row r="17" spans="1:4" s="2" customFormat="1" ht="12.75" customHeight="1">
      <c r="A17" s="926"/>
      <c r="B17" s="626" t="s">
        <v>650</v>
      </c>
      <c r="C17" s="416">
        <f>ROUND(C15*0.2381,1)</f>
        <v>40534.6</v>
      </c>
      <c r="D17" s="416">
        <f>ROUND(D15*0.26316,1)</f>
        <v>45398.3</v>
      </c>
    </row>
    <row r="18" spans="1:4" s="2" customFormat="1" ht="0.75" customHeight="1" hidden="1">
      <c r="A18" s="926"/>
      <c r="B18" s="627" t="s">
        <v>57</v>
      </c>
      <c r="C18" s="485"/>
      <c r="D18" s="485"/>
    </row>
    <row r="19" spans="1:4" s="2" customFormat="1" ht="11.25" customHeight="1">
      <c r="A19" s="927"/>
      <c r="B19" s="628" t="s">
        <v>651</v>
      </c>
      <c r="C19" s="416">
        <f>ROUND(C15*0.2857,1)</f>
        <v>48638.1</v>
      </c>
      <c r="D19" s="416"/>
    </row>
    <row r="20" spans="1:4" s="2" customFormat="1" ht="12" customHeight="1">
      <c r="A20" s="928"/>
      <c r="B20" s="629" t="s">
        <v>652</v>
      </c>
      <c r="C20" s="417"/>
      <c r="D20" s="417">
        <f>ROUND(D15*0.21052,1)</f>
        <v>36317.2</v>
      </c>
    </row>
    <row r="21" spans="1:4" s="2" customFormat="1" ht="45" customHeight="1">
      <c r="A21" s="758" t="s">
        <v>501</v>
      </c>
      <c r="B21" s="785" t="s">
        <v>502</v>
      </c>
      <c r="C21" s="418">
        <v>169207</v>
      </c>
      <c r="D21" s="418">
        <v>171274</v>
      </c>
    </row>
    <row r="22" spans="1:4" s="2" customFormat="1" ht="58.5" customHeight="1">
      <c r="A22" s="768" t="s">
        <v>503</v>
      </c>
      <c r="B22" s="785" t="s">
        <v>295</v>
      </c>
      <c r="C22" s="419">
        <v>500</v>
      </c>
      <c r="D22" s="419">
        <v>600</v>
      </c>
    </row>
    <row r="23" spans="1:4" s="2" customFormat="1" ht="25.5" customHeight="1">
      <c r="A23" s="758" t="s">
        <v>74</v>
      </c>
      <c r="B23" s="786" t="s">
        <v>296</v>
      </c>
      <c r="C23" s="419">
        <v>500</v>
      </c>
      <c r="D23" s="419">
        <v>600</v>
      </c>
    </row>
    <row r="24" spans="1:4" s="2" customFormat="1" ht="48.75" customHeight="1" thickBot="1">
      <c r="A24" s="769" t="s">
        <v>504</v>
      </c>
      <c r="B24" s="787" t="s">
        <v>505</v>
      </c>
      <c r="C24" s="419">
        <v>35</v>
      </c>
      <c r="D24" s="419">
        <v>38</v>
      </c>
    </row>
    <row r="25" spans="1:4" s="2" customFormat="1" ht="17.25" customHeight="1" thickBot="1">
      <c r="A25" s="395" t="s">
        <v>535</v>
      </c>
      <c r="B25" s="630" t="s">
        <v>536</v>
      </c>
      <c r="C25" s="411">
        <f>C27+C31+C34</f>
        <v>41770</v>
      </c>
      <c r="D25" s="411">
        <f>D27+D31+D34</f>
        <v>45890</v>
      </c>
    </row>
    <row r="26" spans="1:4" s="2" customFormat="1" ht="12.75" customHeight="1">
      <c r="A26" s="397"/>
      <c r="B26" s="623" t="s">
        <v>648</v>
      </c>
      <c r="C26" s="413">
        <f>C25/C11</f>
        <v>0.12070272856941404</v>
      </c>
      <c r="D26" s="413">
        <f>D25/D11</f>
        <v>0.13501248181421</v>
      </c>
    </row>
    <row r="27" spans="1:4" s="2" customFormat="1" ht="22.5" customHeight="1">
      <c r="A27" s="398" t="s">
        <v>75</v>
      </c>
      <c r="B27" s="631" t="s">
        <v>310</v>
      </c>
      <c r="C27" s="420">
        <f>C28</f>
        <v>1093</v>
      </c>
      <c r="D27" s="420">
        <f>D28</f>
        <v>1148</v>
      </c>
    </row>
    <row r="28" spans="1:4" s="2" customFormat="1" ht="21" customHeight="1">
      <c r="A28" s="399" t="s">
        <v>76</v>
      </c>
      <c r="B28" s="632" t="s">
        <v>311</v>
      </c>
      <c r="C28" s="421">
        <f>C29+C30</f>
        <v>1093</v>
      </c>
      <c r="D28" s="421">
        <f>D29+D30</f>
        <v>1148</v>
      </c>
    </row>
    <row r="29" spans="1:4" s="2" customFormat="1" ht="18.75" customHeight="1">
      <c r="A29" s="399" t="s">
        <v>77</v>
      </c>
      <c r="B29" s="633" t="s">
        <v>312</v>
      </c>
      <c r="C29" s="422">
        <v>1093</v>
      </c>
      <c r="D29" s="422">
        <v>1148</v>
      </c>
    </row>
    <row r="30" spans="1:4" s="2" customFormat="1" ht="19.5" customHeight="1">
      <c r="A30" s="399" t="s">
        <v>78</v>
      </c>
      <c r="B30" s="633" t="s">
        <v>313</v>
      </c>
      <c r="C30" s="423"/>
      <c r="D30" s="423"/>
    </row>
    <row r="31" spans="1:4" s="2" customFormat="1" ht="21" customHeight="1">
      <c r="A31" s="400" t="s">
        <v>79</v>
      </c>
      <c r="B31" s="631" t="s">
        <v>537</v>
      </c>
      <c r="C31" s="424">
        <f>C32+C33</f>
        <v>40648</v>
      </c>
      <c r="D31" s="424">
        <f>D32+D33</f>
        <v>44713</v>
      </c>
    </row>
    <row r="32" spans="1:4" s="2" customFormat="1" ht="14.25" customHeight="1">
      <c r="A32" s="399" t="s">
        <v>80</v>
      </c>
      <c r="B32" s="634" t="s">
        <v>293</v>
      </c>
      <c r="C32" s="425">
        <v>40648</v>
      </c>
      <c r="D32" s="425">
        <v>44713</v>
      </c>
    </row>
    <row r="33" spans="1:4" s="2" customFormat="1" ht="18.75" customHeight="1">
      <c r="A33" s="489" t="s">
        <v>81</v>
      </c>
      <c r="B33" s="635" t="s">
        <v>292</v>
      </c>
      <c r="C33" s="429"/>
      <c r="D33" s="429"/>
    </row>
    <row r="34" spans="1:4" s="2" customFormat="1" ht="15" customHeight="1">
      <c r="A34" s="401" t="s">
        <v>82</v>
      </c>
      <c r="B34" s="636" t="s">
        <v>117</v>
      </c>
      <c r="C34" s="490">
        <f>C35+C36</f>
        <v>29</v>
      </c>
      <c r="D34" s="490">
        <f>D35+D36</f>
        <v>29</v>
      </c>
    </row>
    <row r="35" spans="1:4" s="2" customFormat="1" ht="15.75" customHeight="1">
      <c r="A35" s="401" t="s">
        <v>83</v>
      </c>
      <c r="B35" s="633" t="s">
        <v>294</v>
      </c>
      <c r="C35" s="422">
        <v>29</v>
      </c>
      <c r="D35" s="422">
        <v>29</v>
      </c>
    </row>
    <row r="36" spans="1:4" s="2" customFormat="1" ht="16.5" customHeight="1" thickBot="1">
      <c r="A36" s="402" t="s">
        <v>84</v>
      </c>
      <c r="B36" s="637" t="s">
        <v>267</v>
      </c>
      <c r="C36" s="426"/>
      <c r="D36" s="426"/>
    </row>
    <row r="37" spans="1:4" s="2" customFormat="1" ht="18.75" customHeight="1" thickBot="1">
      <c r="A37" s="395" t="s">
        <v>538</v>
      </c>
      <c r="B37" s="622" t="s">
        <v>539</v>
      </c>
      <c r="C37" s="411">
        <f>C39+C41</f>
        <v>36918</v>
      </c>
      <c r="D37" s="411">
        <f>D39+D41</f>
        <v>40891</v>
      </c>
    </row>
    <row r="38" spans="1:4" s="2" customFormat="1" ht="12.75" customHeight="1">
      <c r="A38" s="397"/>
      <c r="B38" s="623" t="s">
        <v>648</v>
      </c>
      <c r="C38" s="413">
        <f>C37/C11</f>
        <v>0.1066819088658278</v>
      </c>
      <c r="D38" s="413">
        <f>D37/D11</f>
        <v>0.1203049769855058</v>
      </c>
    </row>
    <row r="39" spans="1:4" s="2" customFormat="1" ht="15.75" customHeight="1">
      <c r="A39" s="396" t="s">
        <v>85</v>
      </c>
      <c r="B39" s="638" t="s">
        <v>540</v>
      </c>
      <c r="C39" s="414">
        <f>C40</f>
        <v>2181</v>
      </c>
      <c r="D39" s="414">
        <f>D40</f>
        <v>2333</v>
      </c>
    </row>
    <row r="40" spans="1:4" s="2" customFormat="1" ht="21.75" customHeight="1">
      <c r="A40" s="396" t="s">
        <v>86</v>
      </c>
      <c r="B40" s="639" t="s">
        <v>268</v>
      </c>
      <c r="C40" s="427">
        <v>2181</v>
      </c>
      <c r="D40" s="427">
        <v>2333</v>
      </c>
    </row>
    <row r="41" spans="1:4" s="2" customFormat="1" ht="14.25" customHeight="1">
      <c r="A41" s="403" t="s">
        <v>87</v>
      </c>
      <c r="B41" s="640" t="s">
        <v>541</v>
      </c>
      <c r="C41" s="428">
        <f>C42+C45</f>
        <v>34737</v>
      </c>
      <c r="D41" s="428">
        <f>D42+D45</f>
        <v>38558</v>
      </c>
    </row>
    <row r="42" spans="1:4" s="2" customFormat="1" ht="21.75" customHeight="1">
      <c r="A42" s="404" t="s">
        <v>88</v>
      </c>
      <c r="B42" s="641" t="s">
        <v>109</v>
      </c>
      <c r="C42" s="420">
        <f>C43</f>
        <v>6000</v>
      </c>
      <c r="D42" s="420">
        <f>D43</f>
        <v>7000</v>
      </c>
    </row>
    <row r="43" spans="1:4" s="2" customFormat="1" ht="26.25" customHeight="1">
      <c r="A43" s="405" t="s">
        <v>89</v>
      </c>
      <c r="B43" s="642" t="s">
        <v>542</v>
      </c>
      <c r="C43" s="429">
        <v>6000</v>
      </c>
      <c r="D43" s="429">
        <v>7000</v>
      </c>
    </row>
    <row r="44" spans="1:4" s="2" customFormat="1" ht="21.75" customHeight="1">
      <c r="A44" s="404" t="s">
        <v>90</v>
      </c>
      <c r="B44" s="641" t="s">
        <v>543</v>
      </c>
      <c r="C44" s="420">
        <f>C45</f>
        <v>28737</v>
      </c>
      <c r="D44" s="420">
        <f>D45</f>
        <v>31558</v>
      </c>
    </row>
    <row r="45" spans="1:4" s="2" customFormat="1" ht="28.5" customHeight="1" thickBot="1">
      <c r="A45" s="406" t="s">
        <v>91</v>
      </c>
      <c r="B45" s="643" t="s">
        <v>544</v>
      </c>
      <c r="C45" s="430">
        <v>28737</v>
      </c>
      <c r="D45" s="430">
        <v>31558</v>
      </c>
    </row>
    <row r="46" spans="1:4" s="2" customFormat="1" ht="22.5" customHeight="1" thickBot="1">
      <c r="A46" s="410" t="s">
        <v>545</v>
      </c>
      <c r="B46" s="644" t="s">
        <v>546</v>
      </c>
      <c r="C46" s="411">
        <f>C48+C50</f>
        <v>2957</v>
      </c>
      <c r="D46" s="411">
        <f>D48+D50</f>
        <v>3046</v>
      </c>
    </row>
    <row r="47" spans="1:4" s="2" customFormat="1" ht="13.5" customHeight="1">
      <c r="A47" s="397"/>
      <c r="B47" s="623" t="s">
        <v>648</v>
      </c>
      <c r="C47" s="413">
        <f>C46/C11</f>
        <v>0.008544840037820382</v>
      </c>
      <c r="D47" s="413">
        <f>D46/D11</f>
        <v>0.008961604262499099</v>
      </c>
    </row>
    <row r="48" spans="1:4" s="2" customFormat="1" ht="23.25" customHeight="1">
      <c r="A48" s="407" t="s">
        <v>92</v>
      </c>
      <c r="B48" s="645" t="s">
        <v>547</v>
      </c>
      <c r="C48" s="431">
        <f>SUM(C49)</f>
        <v>2957</v>
      </c>
      <c r="D48" s="431">
        <f>SUM(D49)</f>
        <v>3046</v>
      </c>
    </row>
    <row r="49" spans="1:4" s="2" customFormat="1" ht="24.75" customHeight="1" thickBot="1">
      <c r="A49" s="280" t="s">
        <v>93</v>
      </c>
      <c r="B49" s="646" t="s">
        <v>269</v>
      </c>
      <c r="C49" s="432">
        <v>2957</v>
      </c>
      <c r="D49" s="432">
        <v>3046</v>
      </c>
    </row>
    <row r="50" spans="1:4" s="2" customFormat="1" ht="21.75" customHeight="1" hidden="1" thickBot="1">
      <c r="A50" s="408" t="s">
        <v>94</v>
      </c>
      <c r="B50" s="647" t="s">
        <v>548</v>
      </c>
      <c r="C50" s="433">
        <f>SUM(C51)</f>
        <v>0</v>
      </c>
      <c r="D50" s="433">
        <f>SUM(D51)</f>
        <v>0</v>
      </c>
    </row>
    <row r="51" spans="1:4" s="2" customFormat="1" ht="37.5" customHeight="1" hidden="1" thickBot="1">
      <c r="A51" s="277" t="s">
        <v>95</v>
      </c>
      <c r="B51" s="648" t="s">
        <v>230</v>
      </c>
      <c r="C51" s="434">
        <f>C52</f>
        <v>0</v>
      </c>
      <c r="D51" s="434">
        <f>D52</f>
        <v>0</v>
      </c>
    </row>
    <row r="52" spans="1:4" s="2" customFormat="1" ht="40.5" customHeight="1" hidden="1" thickBot="1">
      <c r="A52" s="409" t="s">
        <v>96</v>
      </c>
      <c r="B52" s="649" t="s">
        <v>297</v>
      </c>
      <c r="C52" s="435">
        <v>0</v>
      </c>
      <c r="D52" s="435">
        <v>0</v>
      </c>
    </row>
    <row r="53" spans="1:4" s="2" customFormat="1" ht="21" customHeight="1" hidden="1" thickBot="1">
      <c r="A53" s="410" t="s">
        <v>250</v>
      </c>
      <c r="B53" s="650" t="s">
        <v>251</v>
      </c>
      <c r="C53" s="411">
        <v>0</v>
      </c>
      <c r="D53" s="411">
        <v>0</v>
      </c>
    </row>
    <row r="54" spans="1:4" s="2" customFormat="1" ht="9.75" customHeight="1" hidden="1" thickBot="1">
      <c r="A54" s="397"/>
      <c r="B54" s="623" t="s">
        <v>648</v>
      </c>
      <c r="C54" s="413" t="e">
        <f>C53/C18</f>
        <v>#DIV/0!</v>
      </c>
      <c r="D54" s="413" t="e">
        <f>D53/D18</f>
        <v>#DIV/0!</v>
      </c>
    </row>
    <row r="55" spans="1:4" s="2" customFormat="1" ht="20.25" customHeight="1" thickBot="1">
      <c r="A55" s="938" t="s">
        <v>549</v>
      </c>
      <c r="B55" s="939"/>
      <c r="C55" s="436">
        <f>C13+C25+C37+C46+C53</f>
        <v>251887</v>
      </c>
      <c r="D55" s="436">
        <f>D13+D25+D37+D46+D53</f>
        <v>262339</v>
      </c>
    </row>
    <row r="56" spans="1:4" s="2" customFormat="1" ht="14.25" customHeight="1">
      <c r="A56" s="934"/>
      <c r="B56" s="651" t="s">
        <v>550</v>
      </c>
      <c r="C56" s="437">
        <f>C55/C189</f>
        <v>0.47015658198122895</v>
      </c>
      <c r="D56" s="437">
        <f>D55/D189</f>
        <v>0.4967629052995946</v>
      </c>
    </row>
    <row r="57" spans="1:4" s="2" customFormat="1" ht="15.75" customHeight="1">
      <c r="A57" s="935"/>
      <c r="B57" s="652" t="s">
        <v>648</v>
      </c>
      <c r="C57" s="438">
        <f>C55/C11</f>
        <v>0.7278776200901124</v>
      </c>
      <c r="D57" s="438">
        <f>D55/D11</f>
        <v>0.771824786808848</v>
      </c>
    </row>
    <row r="58" spans="1:4" s="2" customFormat="1" ht="20.25" customHeight="1" thickBot="1">
      <c r="A58" s="256"/>
      <c r="B58" s="257"/>
      <c r="C58" s="486"/>
      <c r="D58" s="486"/>
    </row>
    <row r="59" spans="1:4" s="2" customFormat="1" ht="24" customHeight="1" thickBot="1">
      <c r="A59" s="746" t="s">
        <v>582</v>
      </c>
      <c r="B59" s="653" t="s">
        <v>577</v>
      </c>
      <c r="C59" s="411">
        <f>C61+C70</f>
        <v>27232</v>
      </c>
      <c r="D59" s="411">
        <f>D61+D70</f>
        <v>28924</v>
      </c>
    </row>
    <row r="60" spans="1:4" s="2" customFormat="1" ht="13.5" customHeight="1">
      <c r="A60" s="397"/>
      <c r="B60" s="623" t="s">
        <v>648</v>
      </c>
      <c r="C60" s="439">
        <f>C59/C11</f>
        <v>0.07869228404123255</v>
      </c>
      <c r="D60" s="439">
        <f>D59/D11</f>
        <v>0.08509699333175441</v>
      </c>
    </row>
    <row r="61" spans="1:4" s="2" customFormat="1" ht="46.5" customHeight="1">
      <c r="A61" s="747" t="s">
        <v>583</v>
      </c>
      <c r="B61" s="654" t="s">
        <v>127</v>
      </c>
      <c r="C61" s="487">
        <f>C62+C67</f>
        <v>26912</v>
      </c>
      <c r="D61" s="487">
        <f>D62+D67</f>
        <v>28596</v>
      </c>
    </row>
    <row r="62" spans="1:4" s="2" customFormat="1" ht="18" customHeight="1">
      <c r="A62" s="396"/>
      <c r="B62" s="655" t="s">
        <v>578</v>
      </c>
      <c r="C62" s="492">
        <f>C63+C65</f>
        <v>15325</v>
      </c>
      <c r="D62" s="492">
        <f>D63+D65</f>
        <v>15900</v>
      </c>
    </row>
    <row r="63" spans="1:4" s="2" customFormat="1" ht="29.25" customHeight="1">
      <c r="A63" s="408" t="s">
        <v>584</v>
      </c>
      <c r="B63" s="789" t="s">
        <v>579</v>
      </c>
      <c r="C63" s="450">
        <f>SUM(C64:C64)</f>
        <v>13225</v>
      </c>
      <c r="D63" s="450">
        <f>SUM(D64:D64)</f>
        <v>13800</v>
      </c>
    </row>
    <row r="64" spans="1:4" s="2" customFormat="1" ht="37.5" customHeight="1">
      <c r="A64" s="280" t="s">
        <v>585</v>
      </c>
      <c r="B64" s="788" t="s">
        <v>580</v>
      </c>
      <c r="C64" s="440">
        <v>13225</v>
      </c>
      <c r="D64" s="440">
        <v>13800</v>
      </c>
    </row>
    <row r="65" spans="1:4" s="2" customFormat="1" ht="36.75" customHeight="1">
      <c r="A65" s="408" t="s">
        <v>586</v>
      </c>
      <c r="B65" s="656" t="s">
        <v>299</v>
      </c>
      <c r="C65" s="491">
        <f>SUM(C66)</f>
        <v>2100</v>
      </c>
      <c r="D65" s="491">
        <f>SUM(D66)</f>
        <v>2100</v>
      </c>
    </row>
    <row r="66" spans="1:4" s="2" customFormat="1" ht="29.25" customHeight="1">
      <c r="A66" s="280" t="s">
        <v>587</v>
      </c>
      <c r="B66" s="657" t="s">
        <v>298</v>
      </c>
      <c r="C66" s="432">
        <v>2100</v>
      </c>
      <c r="D66" s="432">
        <v>2100</v>
      </c>
    </row>
    <row r="67" spans="1:4" s="2" customFormat="1" ht="30" customHeight="1">
      <c r="A67" s="748" t="s">
        <v>588</v>
      </c>
      <c r="B67" s="658" t="s">
        <v>126</v>
      </c>
      <c r="C67" s="492">
        <f>SUM(C68:C69)</f>
        <v>11587</v>
      </c>
      <c r="D67" s="492">
        <f>SUM(D68:D69)</f>
        <v>12696</v>
      </c>
    </row>
    <row r="68" spans="1:4" s="2" customFormat="1" ht="30.75" customHeight="1">
      <c r="A68" s="749" t="s">
        <v>589</v>
      </c>
      <c r="B68" s="659" t="s">
        <v>270</v>
      </c>
      <c r="C68" s="441">
        <v>500</v>
      </c>
      <c r="D68" s="441">
        <v>500</v>
      </c>
    </row>
    <row r="69" spans="1:4" s="2" customFormat="1" ht="30.75" customHeight="1">
      <c r="A69" s="750" t="s">
        <v>590</v>
      </c>
      <c r="B69" s="659" t="s">
        <v>301</v>
      </c>
      <c r="C69" s="432">
        <v>11087</v>
      </c>
      <c r="D69" s="432">
        <v>12196</v>
      </c>
    </row>
    <row r="70" spans="1:4" s="2" customFormat="1" ht="24.75" customHeight="1">
      <c r="A70" s="751" t="s">
        <v>591</v>
      </c>
      <c r="B70" s="660" t="s">
        <v>98</v>
      </c>
      <c r="C70" s="442">
        <f>C71</f>
        <v>320</v>
      </c>
      <c r="D70" s="442">
        <f>D71</f>
        <v>328</v>
      </c>
    </row>
    <row r="71" spans="1:4" s="2" customFormat="1" ht="26.25" customHeight="1">
      <c r="A71" s="748" t="s">
        <v>592</v>
      </c>
      <c r="B71" s="661" t="s">
        <v>581</v>
      </c>
      <c r="C71" s="433">
        <f>C72</f>
        <v>320</v>
      </c>
      <c r="D71" s="433">
        <f>D72</f>
        <v>328</v>
      </c>
    </row>
    <row r="72" spans="1:4" s="2" customFormat="1" ht="30" customHeight="1" thickBot="1">
      <c r="A72" s="752" t="s">
        <v>593</v>
      </c>
      <c r="B72" s="662" t="s">
        <v>641</v>
      </c>
      <c r="C72" s="443">
        <v>320</v>
      </c>
      <c r="D72" s="443">
        <v>328</v>
      </c>
    </row>
    <row r="73" spans="1:4" s="2" customFormat="1" ht="21" customHeight="1" thickBot="1">
      <c r="A73" s="753" t="s">
        <v>594</v>
      </c>
      <c r="B73" s="663" t="s">
        <v>657</v>
      </c>
      <c r="C73" s="488">
        <f>C75</f>
        <v>1563</v>
      </c>
      <c r="D73" s="488">
        <f>D75</f>
        <v>1642</v>
      </c>
    </row>
    <row r="74" spans="1:4" s="2" customFormat="1" ht="13.5" customHeight="1">
      <c r="A74" s="754"/>
      <c r="B74" s="623" t="s">
        <v>648</v>
      </c>
      <c r="C74" s="413">
        <f>C73/C11</f>
        <v>0.004516599587119802</v>
      </c>
      <c r="D74" s="413">
        <f>D73/D11</f>
        <v>0.0048309107679000395</v>
      </c>
    </row>
    <row r="75" spans="1:4" s="2" customFormat="1" ht="15.75" customHeight="1">
      <c r="A75" s="755" t="s">
        <v>595</v>
      </c>
      <c r="B75" s="664" t="s">
        <v>658</v>
      </c>
      <c r="C75" s="428">
        <f>C76+C77+C78+C79</f>
        <v>1563</v>
      </c>
      <c r="D75" s="428">
        <f>D76+D77+D78+D79</f>
        <v>1642</v>
      </c>
    </row>
    <row r="76" spans="1:4" s="2" customFormat="1" ht="16.5" customHeight="1">
      <c r="A76" s="756" t="s">
        <v>596</v>
      </c>
      <c r="B76" s="665" t="s">
        <v>302</v>
      </c>
      <c r="C76" s="444">
        <v>210</v>
      </c>
      <c r="D76" s="444">
        <v>210</v>
      </c>
    </row>
    <row r="77" spans="1:4" s="2" customFormat="1" ht="17.25" customHeight="1">
      <c r="A77" s="277" t="s">
        <v>597</v>
      </c>
      <c r="B77" s="666" t="s">
        <v>303</v>
      </c>
      <c r="C77" s="425">
        <v>15</v>
      </c>
      <c r="D77" s="425">
        <v>15</v>
      </c>
    </row>
    <row r="78" spans="1:4" s="2" customFormat="1" ht="15.75" customHeight="1">
      <c r="A78" s="277" t="s">
        <v>598</v>
      </c>
      <c r="B78" s="667" t="s">
        <v>304</v>
      </c>
      <c r="C78" s="425">
        <v>125</v>
      </c>
      <c r="D78" s="425">
        <v>125</v>
      </c>
    </row>
    <row r="79" spans="1:4" s="2" customFormat="1" ht="19.5" customHeight="1">
      <c r="A79" s="280" t="s">
        <v>599</v>
      </c>
      <c r="B79" s="668" t="s">
        <v>305</v>
      </c>
      <c r="C79" s="429">
        <v>1213</v>
      </c>
      <c r="D79" s="429">
        <v>1292</v>
      </c>
    </row>
    <row r="80" spans="1:4" s="2" customFormat="1" ht="25.5" customHeight="1" thickBot="1">
      <c r="A80" s="757" t="s">
        <v>600</v>
      </c>
      <c r="B80" s="669" t="s">
        <v>271</v>
      </c>
      <c r="C80" s="445">
        <f>C82</f>
        <v>14442</v>
      </c>
      <c r="D80" s="445">
        <f>D82</f>
        <v>15129</v>
      </c>
    </row>
    <row r="81" spans="1:4" s="2" customFormat="1" ht="12.75" customHeight="1">
      <c r="A81" s="754"/>
      <c r="B81" s="623" t="s">
        <v>648</v>
      </c>
      <c r="C81" s="413">
        <f>C80/C11</f>
        <v>0.04173303342110313</v>
      </c>
      <c r="D81" s="413">
        <f>D80/D11</f>
        <v>0.04451087028475012</v>
      </c>
    </row>
    <row r="82" spans="1:4" s="2" customFormat="1" ht="18.75" customHeight="1">
      <c r="A82" s="758" t="s">
        <v>601</v>
      </c>
      <c r="B82" s="670" t="s">
        <v>232</v>
      </c>
      <c r="C82" s="428">
        <f>C83</f>
        <v>14442</v>
      </c>
      <c r="D82" s="428">
        <f>D83</f>
        <v>15129</v>
      </c>
    </row>
    <row r="83" spans="1:4" s="2" customFormat="1" ht="19.5" customHeight="1">
      <c r="A83" s="759" t="s">
        <v>602</v>
      </c>
      <c r="B83" s="671" t="s">
        <v>233</v>
      </c>
      <c r="C83" s="424">
        <f>C84</f>
        <v>14442</v>
      </c>
      <c r="D83" s="424">
        <f>D84</f>
        <v>15129</v>
      </c>
    </row>
    <row r="84" spans="1:4" s="2" customFormat="1" ht="21" customHeight="1" thickBot="1">
      <c r="A84" s="760" t="s">
        <v>603</v>
      </c>
      <c r="B84" s="672" t="s">
        <v>234</v>
      </c>
      <c r="C84" s="430">
        <v>14442</v>
      </c>
      <c r="D84" s="430">
        <v>15129</v>
      </c>
    </row>
    <row r="85" spans="1:4" s="2" customFormat="1" ht="24.75" customHeight="1" thickBot="1">
      <c r="A85" s="746" t="s">
        <v>604</v>
      </c>
      <c r="B85" s="673" t="s">
        <v>659</v>
      </c>
      <c r="C85" s="411">
        <f>C87+C89+C92</f>
        <v>45665.8</v>
      </c>
      <c r="D85" s="411">
        <f>D87+D89+D92</f>
        <v>26361.5</v>
      </c>
    </row>
    <row r="86" spans="1:4" s="2" customFormat="1" ht="12" customHeight="1">
      <c r="A86" s="397"/>
      <c r="B86" s="623" t="s">
        <v>648</v>
      </c>
      <c r="C86" s="413">
        <f>C85/C11</f>
        <v>0.1319604180585384</v>
      </c>
      <c r="D86" s="413">
        <f>D85/D11</f>
        <v>0.0775578892862344</v>
      </c>
    </row>
    <row r="87" spans="1:4" s="2" customFormat="1" ht="13.5" customHeight="1" hidden="1">
      <c r="A87" s="396" t="s">
        <v>605</v>
      </c>
      <c r="B87" s="674" t="s">
        <v>660</v>
      </c>
      <c r="C87" s="446">
        <f>C88</f>
        <v>0</v>
      </c>
      <c r="D87" s="446">
        <f>D88</f>
        <v>0</v>
      </c>
    </row>
    <row r="88" spans="1:4" s="2" customFormat="1" ht="12.75" customHeight="1" hidden="1">
      <c r="A88" s="755" t="s">
        <v>606</v>
      </c>
      <c r="B88" s="675" t="s">
        <v>19</v>
      </c>
      <c r="C88" s="447">
        <v>0</v>
      </c>
      <c r="D88" s="447">
        <v>0</v>
      </c>
    </row>
    <row r="89" spans="1:4" s="2" customFormat="1" ht="33.75" customHeight="1">
      <c r="A89" s="408" t="s">
        <v>607</v>
      </c>
      <c r="B89" s="676" t="s">
        <v>306</v>
      </c>
      <c r="C89" s="433">
        <f>C90</f>
        <v>45305.8</v>
      </c>
      <c r="D89" s="433">
        <f>D90</f>
        <v>26001.5</v>
      </c>
    </row>
    <row r="90" spans="1:4" s="2" customFormat="1" ht="42" customHeight="1">
      <c r="A90" s="755" t="s">
        <v>608</v>
      </c>
      <c r="B90" s="677" t="s">
        <v>314</v>
      </c>
      <c r="C90" s="448">
        <f>C91</f>
        <v>45305.8</v>
      </c>
      <c r="D90" s="448">
        <f>D91</f>
        <v>26001.5</v>
      </c>
    </row>
    <row r="91" spans="1:4" s="2" customFormat="1" ht="41.25" customHeight="1">
      <c r="A91" s="396" t="s">
        <v>609</v>
      </c>
      <c r="B91" s="678" t="s">
        <v>315</v>
      </c>
      <c r="C91" s="449">
        <v>45305.8</v>
      </c>
      <c r="D91" s="449">
        <v>26001.5</v>
      </c>
    </row>
    <row r="92" spans="1:4" s="2" customFormat="1" ht="21" customHeight="1">
      <c r="A92" s="751" t="s">
        <v>610</v>
      </c>
      <c r="B92" s="679" t="s">
        <v>354</v>
      </c>
      <c r="C92" s="448">
        <f>C93+C95</f>
        <v>360</v>
      </c>
      <c r="D92" s="448">
        <f>D93+D95</f>
        <v>360</v>
      </c>
    </row>
    <row r="93" spans="1:4" s="2" customFormat="1" ht="23.25" customHeight="1">
      <c r="A93" s="761" t="s">
        <v>611</v>
      </c>
      <c r="B93" s="680" t="s">
        <v>307</v>
      </c>
      <c r="C93" s="450">
        <f>C94</f>
        <v>360</v>
      </c>
      <c r="D93" s="450">
        <f>D94</f>
        <v>360</v>
      </c>
    </row>
    <row r="94" spans="1:4" s="2" customFormat="1" ht="19.5" customHeight="1">
      <c r="A94" s="750" t="s">
        <v>612</v>
      </c>
      <c r="B94" s="681" t="s">
        <v>272</v>
      </c>
      <c r="C94" s="432">
        <v>360</v>
      </c>
      <c r="D94" s="432">
        <v>360</v>
      </c>
    </row>
    <row r="95" spans="1:4" s="2" customFormat="1" ht="21.75" customHeight="1" hidden="1">
      <c r="A95" s="761" t="s">
        <v>613</v>
      </c>
      <c r="B95" s="680" t="s">
        <v>355</v>
      </c>
      <c r="C95" s="450">
        <f>C96</f>
        <v>0</v>
      </c>
      <c r="D95" s="450">
        <f>D96</f>
        <v>0</v>
      </c>
    </row>
    <row r="96" spans="1:4" s="2" customFormat="1" ht="22.5" customHeight="1" hidden="1" thickBot="1">
      <c r="A96" s="752" t="s">
        <v>614</v>
      </c>
      <c r="B96" s="682" t="s">
        <v>356</v>
      </c>
      <c r="C96" s="443">
        <v>0</v>
      </c>
      <c r="D96" s="443">
        <v>0</v>
      </c>
    </row>
    <row r="97" spans="1:4" s="2" customFormat="1" ht="21.75" customHeight="1" thickBot="1">
      <c r="A97" s="753" t="s">
        <v>615</v>
      </c>
      <c r="B97" s="683" t="s">
        <v>20</v>
      </c>
      <c r="C97" s="488">
        <f>C99</f>
        <v>640</v>
      </c>
      <c r="D97" s="488">
        <f>D99</f>
        <v>640</v>
      </c>
    </row>
    <row r="98" spans="1:4" s="2" customFormat="1" ht="13.5" customHeight="1">
      <c r="A98" s="397"/>
      <c r="B98" s="623" t="s">
        <v>648</v>
      </c>
      <c r="C98" s="413">
        <f>C97/C11</f>
        <v>0.0018494073805225039</v>
      </c>
      <c r="D98" s="413">
        <f>D97/D11</f>
        <v>0.0018829372055152408</v>
      </c>
    </row>
    <row r="99" spans="1:4" s="2" customFormat="1" ht="24" customHeight="1">
      <c r="A99" s="407" t="s">
        <v>616</v>
      </c>
      <c r="B99" s="676" t="s">
        <v>235</v>
      </c>
      <c r="C99" s="451">
        <f>C100</f>
        <v>640</v>
      </c>
      <c r="D99" s="451">
        <f>D100</f>
        <v>640</v>
      </c>
    </row>
    <row r="100" spans="1:4" s="2" customFormat="1" ht="21.75" customHeight="1" thickBot="1">
      <c r="A100" s="762" t="s">
        <v>617</v>
      </c>
      <c r="B100" s="682" t="s">
        <v>357</v>
      </c>
      <c r="C100" s="430">
        <v>640</v>
      </c>
      <c r="D100" s="430">
        <v>640</v>
      </c>
    </row>
    <row r="101" spans="1:4" s="2" customFormat="1" ht="21" customHeight="1" thickBot="1">
      <c r="A101" s="746" t="s">
        <v>618</v>
      </c>
      <c r="B101" s="684" t="s">
        <v>21</v>
      </c>
      <c r="C101" s="411">
        <f>C103+C106+C107+C108+C110+C115+C116+C118+C120+C121</f>
        <v>4627</v>
      </c>
      <c r="D101" s="411">
        <f>D103+D106+D107+D108+D110+D115+D116+D118+D120+D121</f>
        <v>4859</v>
      </c>
    </row>
    <row r="102" spans="1:4" s="2" customFormat="1" ht="12.75" customHeight="1">
      <c r="A102" s="397"/>
      <c r="B102" s="623" t="s">
        <v>648</v>
      </c>
      <c r="C102" s="413">
        <f>C101/C11</f>
        <v>0.01337063742137129</v>
      </c>
      <c r="D102" s="413">
        <f>D101/D11</f>
        <v>0.014295612314997742</v>
      </c>
    </row>
    <row r="103" spans="1:4" s="2" customFormat="1" ht="18" customHeight="1">
      <c r="A103" s="407" t="s">
        <v>619</v>
      </c>
      <c r="B103" s="676" t="s">
        <v>236</v>
      </c>
      <c r="C103" s="451">
        <f>C104+C105</f>
        <v>340</v>
      </c>
      <c r="D103" s="451">
        <f>D104+D105</f>
        <v>360</v>
      </c>
    </row>
    <row r="104" spans="1:4" s="2" customFormat="1" ht="42">
      <c r="A104" s="277" t="s">
        <v>620</v>
      </c>
      <c r="B104" s="685" t="s">
        <v>273</v>
      </c>
      <c r="C104" s="425">
        <v>170</v>
      </c>
      <c r="D104" s="425">
        <v>180</v>
      </c>
    </row>
    <row r="105" spans="1:4" s="2" customFormat="1" ht="24" customHeight="1">
      <c r="A105" s="280" t="s">
        <v>621</v>
      </c>
      <c r="B105" s="686" t="s">
        <v>22</v>
      </c>
      <c r="C105" s="425">
        <v>170</v>
      </c>
      <c r="D105" s="425">
        <v>180</v>
      </c>
    </row>
    <row r="106" spans="1:4" s="2" customFormat="1" ht="33.75" customHeight="1">
      <c r="A106" s="755" t="s">
        <v>622</v>
      </c>
      <c r="B106" s="687" t="s">
        <v>23</v>
      </c>
      <c r="C106" s="452">
        <v>290</v>
      </c>
      <c r="D106" s="452">
        <v>300</v>
      </c>
    </row>
    <row r="107" spans="1:4" s="2" customFormat="1" ht="32.25" customHeight="1" hidden="1">
      <c r="A107" s="755" t="s">
        <v>623</v>
      </c>
      <c r="B107" s="688" t="s">
        <v>24</v>
      </c>
      <c r="C107" s="452">
        <v>0</v>
      </c>
      <c r="D107" s="452">
        <v>0</v>
      </c>
    </row>
    <row r="108" spans="1:4" s="2" customFormat="1" ht="21.75" customHeight="1">
      <c r="A108" s="755" t="s">
        <v>624</v>
      </c>
      <c r="B108" s="687" t="s">
        <v>25</v>
      </c>
      <c r="C108" s="428">
        <f>C109</f>
        <v>700</v>
      </c>
      <c r="D108" s="428">
        <f>D109</f>
        <v>750</v>
      </c>
    </row>
    <row r="109" spans="1:4" s="2" customFormat="1" ht="23.25" customHeight="1">
      <c r="A109" s="756" t="s">
        <v>625</v>
      </c>
      <c r="B109" s="689" t="s">
        <v>27</v>
      </c>
      <c r="C109" s="444">
        <v>700</v>
      </c>
      <c r="D109" s="444">
        <v>750</v>
      </c>
    </row>
    <row r="110" spans="1:4" s="2" customFormat="1" ht="41.25" customHeight="1">
      <c r="A110" s="765" t="s">
        <v>626</v>
      </c>
      <c r="B110" s="690" t="s">
        <v>237</v>
      </c>
      <c r="C110" s="451">
        <f>C111+C112+C113+C114</f>
        <v>75</v>
      </c>
      <c r="D110" s="451">
        <f>D111+D112+D113+D114</f>
        <v>77</v>
      </c>
    </row>
    <row r="111" spans="1:4" s="2" customFormat="1" ht="15" customHeight="1">
      <c r="A111" s="766" t="s">
        <v>627</v>
      </c>
      <c r="B111" s="691" t="s">
        <v>358</v>
      </c>
      <c r="C111" s="425">
        <v>9</v>
      </c>
      <c r="D111" s="425">
        <v>9</v>
      </c>
    </row>
    <row r="112" spans="1:4" s="2" customFormat="1" ht="13.5" customHeight="1">
      <c r="A112" s="766" t="s">
        <v>628</v>
      </c>
      <c r="B112" s="691" t="s">
        <v>359</v>
      </c>
      <c r="C112" s="425">
        <v>6</v>
      </c>
      <c r="D112" s="425">
        <v>8</v>
      </c>
    </row>
    <row r="113" spans="1:4" s="2" customFormat="1" ht="13.5" customHeight="1">
      <c r="A113" s="766" t="s">
        <v>629</v>
      </c>
      <c r="B113" s="691" t="s">
        <v>104</v>
      </c>
      <c r="C113" s="425">
        <v>30</v>
      </c>
      <c r="D113" s="425">
        <v>30</v>
      </c>
    </row>
    <row r="114" spans="1:4" s="2" customFormat="1" ht="15" customHeight="1">
      <c r="A114" s="767" t="s">
        <v>630</v>
      </c>
      <c r="B114" s="692" t="s">
        <v>105</v>
      </c>
      <c r="C114" s="429">
        <v>30</v>
      </c>
      <c r="D114" s="429">
        <v>30</v>
      </c>
    </row>
    <row r="115" spans="1:4" s="2" customFormat="1" ht="21" customHeight="1">
      <c r="A115" s="755" t="s">
        <v>631</v>
      </c>
      <c r="B115" s="693" t="s">
        <v>238</v>
      </c>
      <c r="C115" s="452">
        <v>980</v>
      </c>
      <c r="D115" s="452">
        <v>1000</v>
      </c>
    </row>
    <row r="116" spans="1:4" s="2" customFormat="1" ht="21.75" customHeight="1" hidden="1">
      <c r="A116" s="396" t="s">
        <v>632</v>
      </c>
      <c r="B116" s="694" t="s">
        <v>28</v>
      </c>
      <c r="C116" s="414">
        <f>C117</f>
        <v>0</v>
      </c>
      <c r="D116" s="414">
        <f>D117</f>
        <v>0</v>
      </c>
    </row>
    <row r="117" spans="1:4" s="2" customFormat="1" ht="12.75" hidden="1">
      <c r="A117" s="408" t="s">
        <v>633</v>
      </c>
      <c r="B117" s="695" t="s">
        <v>360</v>
      </c>
      <c r="C117" s="427">
        <v>0</v>
      </c>
      <c r="D117" s="427">
        <v>0</v>
      </c>
    </row>
    <row r="118" spans="1:4" s="2" customFormat="1" ht="23.25" customHeight="1">
      <c r="A118" s="408" t="s">
        <v>634</v>
      </c>
      <c r="B118" s="696" t="s">
        <v>362</v>
      </c>
      <c r="C118" s="420">
        <f>C119</f>
        <v>20</v>
      </c>
      <c r="D118" s="420">
        <f>D119</f>
        <v>20</v>
      </c>
    </row>
    <row r="119" spans="1:4" s="2" customFormat="1" ht="20.25" customHeight="1">
      <c r="A119" s="280" t="s">
        <v>635</v>
      </c>
      <c r="B119" s="697" t="s">
        <v>361</v>
      </c>
      <c r="C119" s="429">
        <v>20</v>
      </c>
      <c r="D119" s="429">
        <v>20</v>
      </c>
    </row>
    <row r="120" spans="1:4" s="2" customFormat="1" ht="33.75">
      <c r="A120" s="408" t="s">
        <v>636</v>
      </c>
      <c r="B120" s="696" t="s">
        <v>366</v>
      </c>
      <c r="C120" s="427">
        <v>12</v>
      </c>
      <c r="D120" s="427">
        <v>12</v>
      </c>
    </row>
    <row r="121" spans="1:4" s="2" customFormat="1" ht="22.5" customHeight="1">
      <c r="A121" s="408" t="s">
        <v>637</v>
      </c>
      <c r="B121" s="696" t="s">
        <v>29</v>
      </c>
      <c r="C121" s="420">
        <f>C122</f>
        <v>2210</v>
      </c>
      <c r="D121" s="420">
        <f>D122</f>
        <v>2340</v>
      </c>
    </row>
    <row r="122" spans="1:4" s="2" customFormat="1" ht="22.5" customHeight="1" thickBot="1">
      <c r="A122" s="763" t="s">
        <v>638</v>
      </c>
      <c r="B122" s="698" t="s">
        <v>101</v>
      </c>
      <c r="C122" s="453">
        <v>2210</v>
      </c>
      <c r="D122" s="453">
        <v>2340</v>
      </c>
    </row>
    <row r="123" spans="1:4" s="2" customFormat="1" ht="21.75" customHeight="1" hidden="1" thickBot="1">
      <c r="A123" s="395" t="s">
        <v>131</v>
      </c>
      <c r="B123" s="699" t="s">
        <v>132</v>
      </c>
      <c r="C123" s="411">
        <f>C125</f>
        <v>0</v>
      </c>
      <c r="D123" s="411">
        <f>D125</f>
        <v>0</v>
      </c>
    </row>
    <row r="124" spans="1:4" s="2" customFormat="1" ht="13.5" customHeight="1" hidden="1" thickBot="1">
      <c r="A124" s="397"/>
      <c r="B124" s="623" t="s">
        <v>649</v>
      </c>
      <c r="C124" s="413">
        <f>C123/C108</f>
        <v>0</v>
      </c>
      <c r="D124" s="413">
        <f>D123/D108</f>
        <v>0</v>
      </c>
    </row>
    <row r="125" spans="1:4" s="2" customFormat="1" ht="18" customHeight="1" hidden="1" thickBot="1">
      <c r="A125" s="759" t="s">
        <v>639</v>
      </c>
      <c r="B125" s="671" t="s">
        <v>132</v>
      </c>
      <c r="C125" s="424">
        <f>C126</f>
        <v>0</v>
      </c>
      <c r="D125" s="424">
        <f>D126</f>
        <v>0</v>
      </c>
    </row>
    <row r="126" spans="1:4" s="2" customFormat="1" ht="21.75" customHeight="1" hidden="1" thickBot="1">
      <c r="A126" s="764" t="s">
        <v>640</v>
      </c>
      <c r="B126" s="637" t="s">
        <v>133</v>
      </c>
      <c r="C126" s="430"/>
      <c r="D126" s="430"/>
    </row>
    <row r="127" spans="1:4" s="2" customFormat="1" ht="17.25" customHeight="1" thickBot="1">
      <c r="A127" s="938" t="s">
        <v>30</v>
      </c>
      <c r="B127" s="939"/>
      <c r="C127" s="454">
        <f>C59+C73+C80+C85+C97+C101+C123</f>
        <v>94169.8</v>
      </c>
      <c r="D127" s="454">
        <f>D59+D73+D80+D85+D97+D101+D123</f>
        <v>77555.5</v>
      </c>
    </row>
    <row r="128" spans="1:4" s="2" customFormat="1" ht="12.75" customHeight="1">
      <c r="A128" s="934"/>
      <c r="B128" s="651" t="s">
        <v>550</v>
      </c>
      <c r="C128" s="455">
        <f>C127/C189</f>
        <v>0.17577148202906834</v>
      </c>
      <c r="D128" s="455">
        <f>D127/D189</f>
        <v>0.14685843699168902</v>
      </c>
    </row>
    <row r="129" spans="1:4" s="2" customFormat="1" ht="10.5" customHeight="1">
      <c r="A129" s="935"/>
      <c r="B129" s="652" t="s">
        <v>648</v>
      </c>
      <c r="C129" s="456">
        <f>C127/C11</f>
        <v>0.27212237990988764</v>
      </c>
      <c r="D129" s="456">
        <f>D127/D11</f>
        <v>0.22817521319115197</v>
      </c>
    </row>
    <row r="130" spans="1:4" s="2" customFormat="1" ht="12.75" customHeight="1">
      <c r="A130" s="256"/>
      <c r="B130" s="257"/>
      <c r="C130" s="258"/>
      <c r="D130" s="258"/>
    </row>
    <row r="131" s="1" customFormat="1" ht="4.5" customHeight="1" hidden="1" thickBot="1"/>
    <row r="132" spans="1:4" s="1" customFormat="1" ht="24.75" customHeight="1" thickBot="1">
      <c r="A132" s="790" t="s">
        <v>31</v>
      </c>
      <c r="B132" s="791" t="s">
        <v>500</v>
      </c>
      <c r="C132" s="792">
        <f>C134</f>
        <v>189694.50000000003</v>
      </c>
      <c r="D132" s="792">
        <f>D134</f>
        <v>188202.5</v>
      </c>
    </row>
    <row r="133" spans="1:4" s="1" customFormat="1" ht="14.25" customHeight="1">
      <c r="A133" s="770"/>
      <c r="B133" s="771" t="s">
        <v>506</v>
      </c>
      <c r="C133" s="457">
        <f>C132/C189*100</f>
        <v>35.407193598970274</v>
      </c>
      <c r="D133" s="457">
        <f>D132/D189*100</f>
        <v>35.63786577087164</v>
      </c>
    </row>
    <row r="134" spans="1:4" s="1" customFormat="1" ht="24" customHeight="1">
      <c r="A134" s="772" t="s">
        <v>317</v>
      </c>
      <c r="B134" s="773" t="s">
        <v>320</v>
      </c>
      <c r="C134" s="458">
        <f>C135+C139+C155+C179</f>
        <v>189694.50000000003</v>
      </c>
      <c r="D134" s="458">
        <f>D135+D139+D155+D179</f>
        <v>188202.5</v>
      </c>
    </row>
    <row r="135" spans="1:4" s="1" customFormat="1" ht="23.25" customHeight="1">
      <c r="A135" s="774" t="s">
        <v>318</v>
      </c>
      <c r="B135" s="775" t="s">
        <v>319</v>
      </c>
      <c r="C135" s="459">
        <f>C136+C137+C138</f>
        <v>8501</v>
      </c>
      <c r="D135" s="459">
        <f>D136+D137+D138</f>
        <v>6569</v>
      </c>
    </row>
    <row r="136" spans="1:4" s="1" customFormat="1" ht="18.75" customHeight="1">
      <c r="A136" s="758" t="s">
        <v>321</v>
      </c>
      <c r="B136" s="706" t="s">
        <v>507</v>
      </c>
      <c r="C136" s="463">
        <v>8501</v>
      </c>
      <c r="D136" s="463">
        <v>6569</v>
      </c>
    </row>
    <row r="137" spans="1:4" s="1" customFormat="1" ht="21.75" customHeight="1" hidden="1">
      <c r="A137" s="758" t="s">
        <v>322</v>
      </c>
      <c r="B137" s="706" t="s">
        <v>508</v>
      </c>
      <c r="C137" s="463"/>
      <c r="D137" s="463"/>
    </row>
    <row r="138" spans="1:4" s="1" customFormat="1" ht="21.75" customHeight="1" hidden="1">
      <c r="A138" s="758" t="s">
        <v>323</v>
      </c>
      <c r="B138" s="706" t="s">
        <v>130</v>
      </c>
      <c r="C138" s="463"/>
      <c r="D138" s="463"/>
    </row>
    <row r="139" spans="1:4" s="1" customFormat="1" ht="18" customHeight="1">
      <c r="A139" s="774" t="s">
        <v>324</v>
      </c>
      <c r="B139" s="705" t="s">
        <v>509</v>
      </c>
      <c r="C139" s="459">
        <f>C140+C143+C144+C145+C146+C147+C150</f>
        <v>9959.6</v>
      </c>
      <c r="D139" s="459">
        <f>D140+D143+D144+D145+D146+D147+D150</f>
        <v>9966.3</v>
      </c>
    </row>
    <row r="140" spans="1:4" s="1" customFormat="1" ht="13.5" customHeight="1" hidden="1">
      <c r="A140" s="758" t="s">
        <v>325</v>
      </c>
      <c r="B140" s="707" t="s">
        <v>178</v>
      </c>
      <c r="C140" s="460">
        <f>C141+C142</f>
        <v>0</v>
      </c>
      <c r="D140" s="460">
        <f>D141+D142</f>
        <v>0</v>
      </c>
    </row>
    <row r="141" spans="1:4" s="1" customFormat="1" ht="11.25" customHeight="1" hidden="1">
      <c r="A141" s="936" t="s">
        <v>400</v>
      </c>
      <c r="B141" s="708" t="s">
        <v>174</v>
      </c>
      <c r="C141" s="461"/>
      <c r="D141" s="461"/>
    </row>
    <row r="142" spans="1:4" s="1" customFormat="1" ht="12" customHeight="1" hidden="1">
      <c r="A142" s="937"/>
      <c r="B142" s="709" t="s">
        <v>175</v>
      </c>
      <c r="C142" s="462"/>
      <c r="D142" s="462"/>
    </row>
    <row r="143" spans="1:4" s="1" customFormat="1" ht="21" customHeight="1" hidden="1">
      <c r="A143" s="758" t="s">
        <v>326</v>
      </c>
      <c r="B143" s="707" t="s">
        <v>195</v>
      </c>
      <c r="C143" s="463"/>
      <c r="D143" s="463"/>
    </row>
    <row r="144" spans="1:4" s="1" customFormat="1" ht="21.75" customHeight="1" hidden="1">
      <c r="A144" s="758" t="s">
        <v>327</v>
      </c>
      <c r="B144" s="707" t="s">
        <v>111</v>
      </c>
      <c r="C144" s="463"/>
      <c r="D144" s="463"/>
    </row>
    <row r="145" spans="1:4" s="1" customFormat="1" ht="21" customHeight="1" hidden="1">
      <c r="A145" s="758" t="s">
        <v>328</v>
      </c>
      <c r="B145" s="707" t="s">
        <v>210</v>
      </c>
      <c r="C145" s="463"/>
      <c r="D145" s="463"/>
    </row>
    <row r="146" spans="1:4" s="1" customFormat="1" ht="20.25" customHeight="1" hidden="1">
      <c r="A146" s="758" t="s">
        <v>329</v>
      </c>
      <c r="B146" s="707" t="s">
        <v>213</v>
      </c>
      <c r="C146" s="463"/>
      <c r="D146" s="463"/>
    </row>
    <row r="147" spans="1:4" s="1" customFormat="1" ht="16.5" customHeight="1" hidden="1">
      <c r="A147" s="758" t="s">
        <v>330</v>
      </c>
      <c r="B147" s="710" t="s">
        <v>196</v>
      </c>
      <c r="C147" s="460">
        <f>C148+C149</f>
        <v>0</v>
      </c>
      <c r="D147" s="460">
        <f>D148+D149</f>
        <v>0</v>
      </c>
    </row>
    <row r="148" spans="1:4" s="1" customFormat="1" ht="12" customHeight="1" hidden="1">
      <c r="A148" s="936" t="s">
        <v>400</v>
      </c>
      <c r="B148" s="708" t="s">
        <v>512</v>
      </c>
      <c r="C148" s="461"/>
      <c r="D148" s="461"/>
    </row>
    <row r="149" spans="1:4" s="1" customFormat="1" ht="12.75" customHeight="1" hidden="1">
      <c r="A149" s="937"/>
      <c r="B149" s="709" t="s">
        <v>118</v>
      </c>
      <c r="C149" s="462"/>
      <c r="D149" s="462"/>
    </row>
    <row r="150" spans="1:4" s="1" customFormat="1" ht="13.5" customHeight="1">
      <c r="A150" s="758" t="s">
        <v>331</v>
      </c>
      <c r="B150" s="711" t="s">
        <v>510</v>
      </c>
      <c r="C150" s="464">
        <f>C151+C152+C153+C154</f>
        <v>9959.6</v>
      </c>
      <c r="D150" s="464">
        <f>D151+D152+D153+D154</f>
        <v>9966.3</v>
      </c>
    </row>
    <row r="151" spans="1:4" s="1" customFormat="1" ht="12.75" customHeight="1">
      <c r="A151" s="818" t="s">
        <v>400</v>
      </c>
      <c r="B151" s="712" t="s">
        <v>176</v>
      </c>
      <c r="C151" s="461">
        <v>9807.5</v>
      </c>
      <c r="D151" s="461">
        <v>9807.5</v>
      </c>
    </row>
    <row r="152" spans="1:4" s="1" customFormat="1" ht="13.5" customHeight="1">
      <c r="A152" s="819"/>
      <c r="B152" s="713" t="s">
        <v>177</v>
      </c>
      <c r="C152" s="465">
        <v>152.1</v>
      </c>
      <c r="D152" s="465">
        <v>158.8</v>
      </c>
    </row>
    <row r="153" spans="1:4" s="1" customFormat="1" ht="24" customHeight="1" hidden="1">
      <c r="A153" s="819"/>
      <c r="B153" s="713" t="s">
        <v>215</v>
      </c>
      <c r="C153" s="465"/>
      <c r="D153" s="465"/>
    </row>
    <row r="154" spans="1:4" s="1" customFormat="1" ht="21" customHeight="1" hidden="1">
      <c r="A154" s="820"/>
      <c r="B154" s="713" t="s">
        <v>119</v>
      </c>
      <c r="C154" s="465"/>
      <c r="D154" s="465"/>
    </row>
    <row r="155" spans="1:4" s="1" customFormat="1" ht="18.75" customHeight="1">
      <c r="A155" s="776" t="s">
        <v>332</v>
      </c>
      <c r="B155" s="714" t="s">
        <v>511</v>
      </c>
      <c r="C155" s="459">
        <f>C156+C157+C158+C159+C160+C167+C168+C169+C170+C171+C172</f>
        <v>171233.90000000002</v>
      </c>
      <c r="D155" s="459">
        <f>D156+D157+D158+D159+D160+D167+D168+D169+D170+D171+D172</f>
        <v>171667.2</v>
      </c>
    </row>
    <row r="156" spans="1:4" s="1" customFormat="1" ht="16.5" customHeight="1" hidden="1">
      <c r="A156" s="758" t="s">
        <v>333</v>
      </c>
      <c r="B156" s="707"/>
      <c r="C156" s="466"/>
      <c r="D156" s="466"/>
    </row>
    <row r="157" spans="1:4" s="1" customFormat="1" ht="21.75" customHeight="1" hidden="1">
      <c r="A157" s="758" t="s">
        <v>334</v>
      </c>
      <c r="B157" s="707" t="s">
        <v>197</v>
      </c>
      <c r="C157" s="466"/>
      <c r="D157" s="466"/>
    </row>
    <row r="158" spans="1:4" s="1" customFormat="1" ht="26.25" customHeight="1">
      <c r="A158" s="758" t="s">
        <v>335</v>
      </c>
      <c r="B158" s="707" t="s">
        <v>198</v>
      </c>
      <c r="C158" s="466">
        <v>123.7</v>
      </c>
      <c r="D158" s="466">
        <v>129.9</v>
      </c>
    </row>
    <row r="159" spans="1:4" s="1" customFormat="1" ht="19.5" customHeight="1">
      <c r="A159" s="758" t="s">
        <v>336</v>
      </c>
      <c r="B159" s="707" t="s">
        <v>199</v>
      </c>
      <c r="C159" s="466">
        <v>5843.4</v>
      </c>
      <c r="D159" s="466">
        <v>5843.4</v>
      </c>
    </row>
    <row r="160" spans="1:4" s="1" customFormat="1" ht="15.75" customHeight="1">
      <c r="A160" s="758" t="s">
        <v>337</v>
      </c>
      <c r="B160" s="710" t="s">
        <v>200</v>
      </c>
      <c r="C160" s="467">
        <f>C161+C162+C163+C164+C165+C166</f>
        <v>2307.5999999999995</v>
      </c>
      <c r="D160" s="467">
        <f>D161+D162+D163+D164+D165+D166</f>
        <v>2316.7</v>
      </c>
    </row>
    <row r="161" spans="1:4" s="1" customFormat="1" ht="13.5" customHeight="1">
      <c r="A161" s="936" t="s">
        <v>400</v>
      </c>
      <c r="B161" s="715" t="s">
        <v>440</v>
      </c>
      <c r="C161" s="468">
        <v>214.2</v>
      </c>
      <c r="D161" s="468">
        <v>214.7</v>
      </c>
    </row>
    <row r="162" spans="1:4" s="1" customFormat="1" ht="14.25" customHeight="1">
      <c r="A162" s="816"/>
      <c r="B162" s="716" t="s">
        <v>441</v>
      </c>
      <c r="C162" s="469">
        <v>502.7</v>
      </c>
      <c r="D162" s="469">
        <v>508.3</v>
      </c>
    </row>
    <row r="163" spans="1:4" s="1" customFormat="1" ht="13.5" customHeight="1">
      <c r="A163" s="816"/>
      <c r="B163" s="716" t="s">
        <v>498</v>
      </c>
      <c r="C163" s="469">
        <v>214.2</v>
      </c>
      <c r="D163" s="469">
        <v>214.7</v>
      </c>
    </row>
    <row r="164" spans="1:4" s="1" customFormat="1" ht="13.5" customHeight="1">
      <c r="A164" s="816"/>
      <c r="B164" s="716" t="s">
        <v>499</v>
      </c>
      <c r="C164" s="469">
        <v>1163.8</v>
      </c>
      <c r="D164" s="469">
        <v>1166.3</v>
      </c>
    </row>
    <row r="165" spans="1:4" s="1" customFormat="1" ht="15" customHeight="1">
      <c r="A165" s="816"/>
      <c r="B165" s="716" t="s">
        <v>209</v>
      </c>
      <c r="C165" s="469">
        <v>162.7</v>
      </c>
      <c r="D165" s="469">
        <v>162.7</v>
      </c>
    </row>
    <row r="166" spans="1:4" s="1" customFormat="1" ht="30.75" customHeight="1">
      <c r="A166" s="937"/>
      <c r="B166" s="717" t="s">
        <v>309</v>
      </c>
      <c r="C166" s="470">
        <v>50</v>
      </c>
      <c r="D166" s="470">
        <v>50</v>
      </c>
    </row>
    <row r="167" spans="1:4" s="1" customFormat="1" ht="33" customHeight="1">
      <c r="A167" s="758" t="s">
        <v>338</v>
      </c>
      <c r="B167" s="707" t="s">
        <v>201</v>
      </c>
      <c r="C167" s="466">
        <v>4131.6</v>
      </c>
      <c r="D167" s="466">
        <v>4131.6</v>
      </c>
    </row>
    <row r="168" spans="1:4" s="1" customFormat="1" ht="22.5" customHeight="1">
      <c r="A168" s="758" t="s">
        <v>339</v>
      </c>
      <c r="B168" s="710" t="s">
        <v>202</v>
      </c>
      <c r="C168" s="466">
        <v>6954.1</v>
      </c>
      <c r="D168" s="466">
        <v>7372.1</v>
      </c>
    </row>
    <row r="169" spans="1:4" s="1" customFormat="1" ht="22.5" customHeight="1">
      <c r="A169" s="758" t="s">
        <v>340</v>
      </c>
      <c r="B169" s="707" t="s">
        <v>203</v>
      </c>
      <c r="C169" s="466">
        <v>4460.9</v>
      </c>
      <c r="D169" s="466">
        <v>4460.9</v>
      </c>
    </row>
    <row r="170" spans="1:4" s="1" customFormat="1" ht="30.75" customHeight="1" hidden="1">
      <c r="A170" s="758" t="s">
        <v>341</v>
      </c>
      <c r="B170" s="707" t="s">
        <v>211</v>
      </c>
      <c r="C170" s="466"/>
      <c r="D170" s="466"/>
    </row>
    <row r="171" spans="1:4" s="1" customFormat="1" ht="31.5" customHeight="1" hidden="1">
      <c r="A171" s="758" t="s">
        <v>342</v>
      </c>
      <c r="B171" s="707" t="s">
        <v>212</v>
      </c>
      <c r="C171" s="466"/>
      <c r="D171" s="466"/>
    </row>
    <row r="172" spans="1:4" s="1" customFormat="1" ht="18.75" customHeight="1">
      <c r="A172" s="777" t="s">
        <v>343</v>
      </c>
      <c r="B172" s="718" t="s">
        <v>514</v>
      </c>
      <c r="C172" s="471">
        <f>C173+C176+C177+C178</f>
        <v>147412.6</v>
      </c>
      <c r="D172" s="471">
        <f>D173+D176+D177+D178</f>
        <v>147412.6</v>
      </c>
    </row>
    <row r="173" spans="1:4" s="1" customFormat="1" ht="18" customHeight="1">
      <c r="A173" s="816" t="s">
        <v>400</v>
      </c>
      <c r="B173" s="719" t="s">
        <v>208</v>
      </c>
      <c r="C173" s="467">
        <f>C174+C175</f>
        <v>146540</v>
      </c>
      <c r="D173" s="467">
        <f>D174+D175</f>
        <v>146540</v>
      </c>
    </row>
    <row r="174" spans="1:4" s="1" customFormat="1" ht="15.75" customHeight="1">
      <c r="A174" s="816"/>
      <c r="B174" s="712" t="s">
        <v>515</v>
      </c>
      <c r="C174" s="468">
        <v>144952.6</v>
      </c>
      <c r="D174" s="468">
        <v>144952.6</v>
      </c>
    </row>
    <row r="175" spans="1:4" s="1" customFormat="1" ht="13.5" customHeight="1">
      <c r="A175" s="816"/>
      <c r="B175" s="720" t="s">
        <v>112</v>
      </c>
      <c r="C175" s="470">
        <v>1587.4</v>
      </c>
      <c r="D175" s="470">
        <v>1587.4</v>
      </c>
    </row>
    <row r="176" spans="1:4" s="1" customFormat="1" ht="31.5" customHeight="1">
      <c r="A176" s="816"/>
      <c r="B176" s="719" t="s">
        <v>214</v>
      </c>
      <c r="C176" s="466">
        <v>444</v>
      </c>
      <c r="D176" s="466">
        <v>444</v>
      </c>
    </row>
    <row r="177" spans="1:4" s="1" customFormat="1" ht="32.25" customHeight="1">
      <c r="A177" s="816"/>
      <c r="B177" s="719" t="s">
        <v>113</v>
      </c>
      <c r="C177" s="466">
        <v>278.6</v>
      </c>
      <c r="D177" s="466">
        <v>278.6</v>
      </c>
    </row>
    <row r="178" spans="1:4" s="1" customFormat="1" ht="21" customHeight="1" thickBot="1">
      <c r="A178" s="817"/>
      <c r="B178" s="710" t="s">
        <v>114</v>
      </c>
      <c r="C178" s="466">
        <v>150</v>
      </c>
      <c r="D178" s="466">
        <v>150</v>
      </c>
    </row>
    <row r="179" spans="1:4" s="1" customFormat="1" ht="19.5" customHeight="1" hidden="1" thickBot="1">
      <c r="A179" s="776" t="s">
        <v>344</v>
      </c>
      <c r="B179" s="705" t="s">
        <v>516</v>
      </c>
      <c r="C179" s="472">
        <f>C180+C182</f>
        <v>0</v>
      </c>
      <c r="D179" s="472">
        <f>D180+D182</f>
        <v>0</v>
      </c>
    </row>
    <row r="180" spans="1:4" s="1" customFormat="1" ht="23.25" customHeight="1" hidden="1" thickBot="1">
      <c r="A180" s="778" t="s">
        <v>345</v>
      </c>
      <c r="B180" s="721" t="s">
        <v>316</v>
      </c>
      <c r="C180" s="473">
        <f>C181</f>
        <v>0</v>
      </c>
      <c r="D180" s="473">
        <f>D181</f>
        <v>0</v>
      </c>
    </row>
    <row r="181" spans="1:4" s="1" customFormat="1" ht="34.5" customHeight="1" hidden="1" thickBot="1">
      <c r="A181" s="758" t="s">
        <v>346</v>
      </c>
      <c r="B181" s="707" t="s">
        <v>116</v>
      </c>
      <c r="C181" s="466"/>
      <c r="D181" s="466"/>
    </row>
    <row r="182" spans="1:4" s="1" customFormat="1" ht="20.25" customHeight="1" hidden="1" thickBot="1">
      <c r="A182" s="779" t="s">
        <v>347</v>
      </c>
      <c r="B182" s="721" t="s">
        <v>173</v>
      </c>
      <c r="C182" s="474">
        <f>C183</f>
        <v>0</v>
      </c>
      <c r="D182" s="474">
        <f>D183</f>
        <v>0</v>
      </c>
    </row>
    <row r="183" spans="1:4" s="1" customFormat="1" ht="21.75" customHeight="1" hidden="1" thickBot="1">
      <c r="A183" s="758" t="s">
        <v>348</v>
      </c>
      <c r="B183" s="707" t="s">
        <v>115</v>
      </c>
      <c r="C183" s="467">
        <f>C184+C185+C186+C187+C188</f>
        <v>0</v>
      </c>
      <c r="D183" s="467">
        <f>D184+D185+D186+D187+D188</f>
        <v>0</v>
      </c>
    </row>
    <row r="184" spans="1:4" s="1" customFormat="1" ht="16.5" customHeight="1" hidden="1" thickBot="1">
      <c r="A184" s="889" t="s">
        <v>400</v>
      </c>
      <c r="B184" s="712" t="s">
        <v>110</v>
      </c>
      <c r="C184" s="475"/>
      <c r="D184" s="475"/>
    </row>
    <row r="185" spans="1:4" s="1" customFormat="1" ht="21" customHeight="1" hidden="1" thickBot="1">
      <c r="A185" s="889"/>
      <c r="B185" s="713" t="s">
        <v>120</v>
      </c>
      <c r="C185" s="469"/>
      <c r="D185" s="469"/>
    </row>
    <row r="186" spans="1:4" s="1" customFormat="1" ht="23.25" customHeight="1" hidden="1" thickBot="1">
      <c r="A186" s="889"/>
      <c r="B186" s="713" t="s">
        <v>121</v>
      </c>
      <c r="C186" s="470"/>
      <c r="D186" s="470"/>
    </row>
    <row r="187" spans="1:4" s="1" customFormat="1" ht="21.75" customHeight="1" hidden="1" thickBot="1">
      <c r="A187" s="889"/>
      <c r="B187" s="713" t="s">
        <v>122</v>
      </c>
      <c r="C187" s="469"/>
      <c r="D187" s="469"/>
    </row>
    <row r="188" spans="1:4" s="1" customFormat="1" ht="0.75" customHeight="1" hidden="1" thickBot="1">
      <c r="A188" s="889"/>
      <c r="B188" s="713" t="s">
        <v>123</v>
      </c>
      <c r="C188" s="476"/>
      <c r="D188" s="476"/>
    </row>
    <row r="189" spans="1:4" s="1" customFormat="1" ht="22.5" customHeight="1" thickBot="1" thickTop="1">
      <c r="A189" s="780" t="s">
        <v>517</v>
      </c>
      <c r="B189" s="700" t="s">
        <v>32</v>
      </c>
      <c r="C189" s="477">
        <f>C11+C132</f>
        <v>535751.3</v>
      </c>
      <c r="D189" s="477">
        <f>D11+D132</f>
        <v>528097</v>
      </c>
    </row>
    <row r="190" spans="1:4" s="1" customFormat="1" ht="15.75" customHeight="1" thickTop="1">
      <c r="A190" s="821" t="s">
        <v>33</v>
      </c>
      <c r="B190" s="701" t="s">
        <v>53</v>
      </c>
      <c r="C190" s="478">
        <f>C189-C192</f>
        <v>354557.80000000005</v>
      </c>
      <c r="D190" s="478">
        <f>D189-D192</f>
        <v>346463.5</v>
      </c>
    </row>
    <row r="191" spans="1:4" s="1" customFormat="1" ht="11.25" customHeight="1">
      <c r="A191" s="814"/>
      <c r="B191" s="702" t="s">
        <v>34</v>
      </c>
      <c r="C191" s="479">
        <f>C190/C189</f>
        <v>0.6617955010095169</v>
      </c>
      <c r="D191" s="479">
        <f>D190/D189</f>
        <v>0.6560603449745028</v>
      </c>
    </row>
    <row r="192" spans="1:4" s="1" customFormat="1" ht="13.5" customHeight="1">
      <c r="A192" s="814"/>
      <c r="B192" s="703" t="s">
        <v>54</v>
      </c>
      <c r="C192" s="480">
        <f>C139+C155+C179</f>
        <v>181193.50000000003</v>
      </c>
      <c r="D192" s="480">
        <f>D139+D155+D179</f>
        <v>181633.5</v>
      </c>
    </row>
    <row r="193" spans="1:4" s="1" customFormat="1" ht="12.75" customHeight="1" thickBot="1">
      <c r="A193" s="815"/>
      <c r="B193" s="704" t="s">
        <v>34</v>
      </c>
      <c r="C193" s="481">
        <f>C192/C189</f>
        <v>0.3382044989904831</v>
      </c>
      <c r="D193" s="481">
        <f>D192/D189</f>
        <v>0.3439396550254972</v>
      </c>
    </row>
    <row r="194" spans="1:4" s="1" customFormat="1" ht="25.5" customHeight="1" thickTop="1">
      <c r="A194" s="122"/>
      <c r="B194" s="722" t="s">
        <v>35</v>
      </c>
      <c r="C194" s="482">
        <f>C189-'Прил 5 (расх)  '!I269</f>
        <v>10000</v>
      </c>
      <c r="D194" s="482">
        <f>D189-'Прил 5 (расх)  '!L269</f>
        <v>0</v>
      </c>
    </row>
    <row r="195" spans="1:4" s="1" customFormat="1" ht="8.25" customHeight="1">
      <c r="A195" s="123"/>
      <c r="B195" s="730"/>
      <c r="C195" s="729"/>
      <c r="D195" s="731"/>
    </row>
    <row r="196" spans="1:4" s="1" customFormat="1" ht="8.25" customHeight="1" thickBot="1">
      <c r="A196" s="732"/>
      <c r="B196" s="733"/>
      <c r="C196" s="734"/>
      <c r="D196" s="734"/>
    </row>
    <row r="197" spans="1:4" s="1" customFormat="1" ht="21" customHeight="1" thickBot="1">
      <c r="A197" s="931" t="s">
        <v>164</v>
      </c>
      <c r="B197" s="932"/>
      <c r="C197" s="454">
        <f>C198+C201+C206</f>
        <v>-10000</v>
      </c>
      <c r="D197" s="454">
        <f>D198+D201+D206</f>
        <v>0</v>
      </c>
    </row>
    <row r="198" spans="1:4" s="1" customFormat="1" ht="24" customHeight="1">
      <c r="A198" s="781" t="s">
        <v>68</v>
      </c>
      <c r="B198" s="723" t="s">
        <v>69</v>
      </c>
      <c r="C198" s="483">
        <f>C199-C200</f>
        <v>-10000</v>
      </c>
      <c r="D198" s="483">
        <f>D199-D200</f>
        <v>0</v>
      </c>
    </row>
    <row r="199" spans="1:4" s="1" customFormat="1" ht="22.5" customHeight="1">
      <c r="A199" s="756" t="s">
        <v>72</v>
      </c>
      <c r="B199" s="724" t="s">
        <v>70</v>
      </c>
      <c r="C199" s="444">
        <v>0</v>
      </c>
      <c r="D199" s="444">
        <v>0</v>
      </c>
    </row>
    <row r="200" spans="1:4" s="1" customFormat="1" ht="22.5" customHeight="1">
      <c r="A200" s="280" t="s">
        <v>97</v>
      </c>
      <c r="B200" s="725" t="s">
        <v>71</v>
      </c>
      <c r="C200" s="429">
        <v>10000</v>
      </c>
      <c r="D200" s="429">
        <v>0</v>
      </c>
    </row>
    <row r="201" spans="1:4" s="1" customFormat="1" ht="16.5" customHeight="1" hidden="1">
      <c r="A201" s="781" t="s">
        <v>48</v>
      </c>
      <c r="B201" s="726" t="s">
        <v>36</v>
      </c>
      <c r="C201" s="483">
        <f>C202</f>
        <v>0</v>
      </c>
      <c r="D201" s="483">
        <f>D202</f>
        <v>0</v>
      </c>
    </row>
    <row r="202" spans="1:4" s="1" customFormat="1" ht="15" customHeight="1" hidden="1">
      <c r="A202" s="755" t="s">
        <v>49</v>
      </c>
      <c r="B202" s="664" t="s">
        <v>50</v>
      </c>
      <c r="C202" s="484">
        <f>C203</f>
        <v>0</v>
      </c>
      <c r="D202" s="484">
        <f>D203</f>
        <v>0</v>
      </c>
    </row>
    <row r="203" spans="1:4" s="1" customFormat="1" ht="16.5" customHeight="1" hidden="1">
      <c r="A203" s="755" t="s">
        <v>51</v>
      </c>
      <c r="B203" s="664" t="s">
        <v>37</v>
      </c>
      <c r="C203" s="484">
        <f>C204-C205</f>
        <v>0</v>
      </c>
      <c r="D203" s="484">
        <f>D204-D205</f>
        <v>0</v>
      </c>
    </row>
    <row r="204" spans="1:4" s="1" customFormat="1" ht="13.5" customHeight="1" hidden="1">
      <c r="A204" s="782"/>
      <c r="B204" s="727" t="s">
        <v>38</v>
      </c>
      <c r="C204" s="444">
        <v>0</v>
      </c>
      <c r="D204" s="444">
        <v>0</v>
      </c>
    </row>
    <row r="205" spans="1:4" s="1" customFormat="1" ht="12.75" customHeight="1" hidden="1">
      <c r="A205" s="783"/>
      <c r="B205" s="728" t="s">
        <v>39</v>
      </c>
      <c r="C205" s="429">
        <v>0</v>
      </c>
      <c r="D205" s="429">
        <v>0</v>
      </c>
    </row>
    <row r="206" spans="1:4" s="1" customFormat="1" ht="18.75" customHeight="1" hidden="1">
      <c r="A206" s="781" t="s">
        <v>106</v>
      </c>
      <c r="B206" s="726" t="s">
        <v>107</v>
      </c>
      <c r="C206" s="483">
        <f>C207</f>
        <v>0</v>
      </c>
      <c r="D206" s="483">
        <f>D207</f>
        <v>0</v>
      </c>
    </row>
    <row r="207" spans="1:4" s="1" customFormat="1" ht="23.25" customHeight="1" hidden="1">
      <c r="A207" s="755" t="s">
        <v>160</v>
      </c>
      <c r="B207" s="664" t="s">
        <v>108</v>
      </c>
      <c r="C207" s="484">
        <v>0</v>
      </c>
      <c r="D207" s="484">
        <v>0</v>
      </c>
    </row>
    <row r="208" s="1" customFormat="1" ht="9" customHeight="1"/>
    <row r="209" s="1" customFormat="1" ht="8.25" customHeight="1"/>
  </sheetData>
  <mergeCells count="24">
    <mergeCell ref="A190:A193"/>
    <mergeCell ref="C9:D9"/>
    <mergeCell ref="C1:D1"/>
    <mergeCell ref="B2:D2"/>
    <mergeCell ref="B3:D3"/>
    <mergeCell ref="B4:D4"/>
    <mergeCell ref="B9:B10"/>
    <mergeCell ref="C8:D8"/>
    <mergeCell ref="A7:B7"/>
    <mergeCell ref="A6:B6"/>
    <mergeCell ref="A148:A149"/>
    <mergeCell ref="A161:A166"/>
    <mergeCell ref="A173:A178"/>
    <mergeCell ref="A151:A154"/>
    <mergeCell ref="A16:A20"/>
    <mergeCell ref="A9:A10"/>
    <mergeCell ref="A197:B197"/>
    <mergeCell ref="A8:B8"/>
    <mergeCell ref="A56:A57"/>
    <mergeCell ref="A141:A142"/>
    <mergeCell ref="A55:B55"/>
    <mergeCell ref="A128:A129"/>
    <mergeCell ref="A127:B127"/>
    <mergeCell ref="A184:A188"/>
  </mergeCells>
  <printOptions/>
  <pageMargins left="0.5905511811023623" right="0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0"/>
  <sheetViews>
    <sheetView workbookViewId="0" topLeftCell="A1">
      <pane ySplit="3675" topLeftCell="BM180" activePane="bottomLeft" state="split"/>
      <selection pane="topLeft" activeCell="O50" sqref="O50"/>
      <selection pane="bottomLeft" activeCell="J193" sqref="J193"/>
    </sheetView>
  </sheetViews>
  <sheetFormatPr defaultColWidth="9.00390625" defaultRowHeight="12.75"/>
  <cols>
    <col min="1" max="1" width="1.625" style="0" customWidth="1"/>
    <col min="2" max="2" width="7.375" style="0" customWidth="1"/>
    <col min="3" max="3" width="55.375" style="0" customWidth="1"/>
    <col min="4" max="4" width="3.25390625" style="0" customWidth="1"/>
    <col min="5" max="5" width="2.75390625" style="0" customWidth="1"/>
    <col min="6" max="6" width="2.875" style="0" customWidth="1"/>
    <col min="7" max="7" width="7.75390625" style="0" customWidth="1"/>
    <col min="8" max="8" width="4.00390625" style="0" customWidth="1"/>
    <col min="9" max="10" width="8.75390625" style="0" customWidth="1"/>
    <col min="11" max="11" width="8.625" style="0" customWidth="1"/>
    <col min="12" max="12" width="9.375" style="0" customWidth="1"/>
    <col min="13" max="13" width="8.625" style="0" customWidth="1"/>
    <col min="14" max="14" width="8.125" style="0" customWidth="1"/>
  </cols>
  <sheetData>
    <row r="1" spans="1:11" ht="4.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9:14" ht="9.75" customHeight="1">
      <c r="I2" s="1350"/>
      <c r="J2" s="811"/>
      <c r="K2" s="811"/>
      <c r="L2" s="1350" t="s">
        <v>656</v>
      </c>
      <c r="M2" s="811"/>
      <c r="N2" s="811"/>
    </row>
    <row r="3" spans="2:14" ht="12" customHeight="1">
      <c r="B3" s="618"/>
      <c r="D3" s="809" t="s">
        <v>58</v>
      </c>
      <c r="E3" s="1365"/>
      <c r="F3" s="1365"/>
      <c r="G3" s="1365"/>
      <c r="H3" s="1365"/>
      <c r="I3" s="1365"/>
      <c r="J3" s="1365"/>
      <c r="K3" s="1365"/>
      <c r="L3" s="810"/>
      <c r="M3" s="810"/>
      <c r="N3" s="810"/>
    </row>
    <row r="4" spans="4:14" ht="11.25" customHeight="1">
      <c r="D4" s="809" t="s">
        <v>642</v>
      </c>
      <c r="E4" s="809"/>
      <c r="F4" s="809"/>
      <c r="G4" s="809"/>
      <c r="H4" s="809"/>
      <c r="I4" s="809"/>
      <c r="J4" s="809"/>
      <c r="K4" s="809"/>
      <c r="L4" s="810"/>
      <c r="M4" s="810"/>
      <c r="N4" s="810"/>
    </row>
    <row r="5" spans="1:14" ht="10.5" customHeight="1">
      <c r="A5" s="127"/>
      <c r="B5" s="127"/>
      <c r="C5" s="127"/>
      <c r="D5" s="1366" t="s">
        <v>60</v>
      </c>
      <c r="E5" s="1366"/>
      <c r="F5" s="1366"/>
      <c r="G5" s="1366"/>
      <c r="H5" s="1366"/>
      <c r="I5" s="1366"/>
      <c r="J5" s="1366"/>
      <c r="K5" s="1366"/>
      <c r="L5" s="810"/>
      <c r="M5" s="810"/>
      <c r="N5" s="810"/>
    </row>
    <row r="6" spans="1:11" ht="13.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2.75">
      <c r="A7" s="1276" t="s">
        <v>220</v>
      </c>
      <c r="B7" s="1277"/>
      <c r="C7" s="1277"/>
      <c r="D7" s="1277"/>
      <c r="E7" s="1277"/>
      <c r="F7" s="1277"/>
      <c r="G7" s="1277"/>
      <c r="H7" s="1277"/>
      <c r="I7" s="1277"/>
      <c r="J7" s="1277"/>
      <c r="K7" s="1277"/>
    </row>
    <row r="8" spans="1:11" ht="14.25" customHeight="1">
      <c r="A8" s="1276" t="s">
        <v>103</v>
      </c>
      <c r="B8" s="1277"/>
      <c r="C8" s="1277"/>
      <c r="D8" s="1277"/>
      <c r="E8" s="1277"/>
      <c r="F8" s="1277"/>
      <c r="G8" s="1277"/>
      <c r="H8" s="1277"/>
      <c r="I8" s="1277"/>
      <c r="J8" s="1277"/>
      <c r="K8" s="1277"/>
    </row>
    <row r="9" spans="2:14" s="2" customFormat="1" ht="10.5" customHeight="1" thickBot="1">
      <c r="B9" s="1"/>
      <c r="C9" s="1"/>
      <c r="D9" s="1"/>
      <c r="E9" s="1"/>
      <c r="F9" s="1"/>
      <c r="G9" s="1"/>
      <c r="H9" s="1"/>
      <c r="K9" s="288"/>
      <c r="N9" s="288" t="s">
        <v>522</v>
      </c>
    </row>
    <row r="10" spans="1:14" s="2" customFormat="1" ht="21" customHeight="1">
      <c r="A10" s="1281" t="s">
        <v>411</v>
      </c>
      <c r="B10" s="1282"/>
      <c r="C10" s="1283"/>
      <c r="D10" s="1351" t="s">
        <v>519</v>
      </c>
      <c r="E10" s="1352"/>
      <c r="F10" s="1352"/>
      <c r="G10" s="1352"/>
      <c r="H10" s="1352"/>
      <c r="I10" s="1358" t="s">
        <v>653</v>
      </c>
      <c r="J10" s="1359"/>
      <c r="K10" s="1360"/>
      <c r="L10" s="1358" t="s">
        <v>654</v>
      </c>
      <c r="M10" s="1359"/>
      <c r="N10" s="1360"/>
    </row>
    <row r="11" spans="1:14" s="2" customFormat="1" ht="10.5" customHeight="1">
      <c r="A11" s="1284"/>
      <c r="B11" s="1285"/>
      <c r="C11" s="1286"/>
      <c r="D11" s="1367" t="s">
        <v>524</v>
      </c>
      <c r="E11" s="1367" t="s">
        <v>412</v>
      </c>
      <c r="F11" s="1367" t="s">
        <v>413</v>
      </c>
      <c r="G11" s="1367" t="s">
        <v>414</v>
      </c>
      <c r="H11" s="1363" t="s">
        <v>415</v>
      </c>
      <c r="I11" s="1361" t="s">
        <v>655</v>
      </c>
      <c r="J11" s="1370" t="s">
        <v>400</v>
      </c>
      <c r="K11" s="1371"/>
      <c r="L11" s="1361" t="s">
        <v>655</v>
      </c>
      <c r="M11" s="1370" t="s">
        <v>400</v>
      </c>
      <c r="N11" s="1371"/>
    </row>
    <row r="12" spans="1:14" s="2" customFormat="1" ht="40.5" customHeight="1" thickBot="1">
      <c r="A12" s="1287"/>
      <c r="B12" s="1288"/>
      <c r="C12" s="1289"/>
      <c r="D12" s="1368"/>
      <c r="E12" s="1369"/>
      <c r="F12" s="1369"/>
      <c r="G12" s="1369"/>
      <c r="H12" s="1364"/>
      <c r="I12" s="1362"/>
      <c r="J12" s="289" t="s">
        <v>520</v>
      </c>
      <c r="K12" s="300" t="s">
        <v>521</v>
      </c>
      <c r="L12" s="1362"/>
      <c r="M12" s="289" t="s">
        <v>520</v>
      </c>
      <c r="N12" s="300" t="s">
        <v>521</v>
      </c>
    </row>
    <row r="13" spans="1:14" s="2" customFormat="1" ht="22.5" customHeight="1" thickBot="1">
      <c r="A13" s="953" t="s">
        <v>416</v>
      </c>
      <c r="B13" s="1212"/>
      <c r="C13" s="1213"/>
      <c r="D13" s="80" t="s">
        <v>525</v>
      </c>
      <c r="E13" s="81" t="s">
        <v>417</v>
      </c>
      <c r="F13" s="82" t="s">
        <v>418</v>
      </c>
      <c r="G13" s="54" t="s">
        <v>419</v>
      </c>
      <c r="H13" s="500" t="s">
        <v>420</v>
      </c>
      <c r="I13" s="290">
        <f aca="true" t="shared" si="0" ref="I13:N13">I15+I16+I20+I21+I22+I25+I28+I29</f>
        <v>45046.1</v>
      </c>
      <c r="J13" s="501">
        <f t="shared" si="0"/>
        <v>44115</v>
      </c>
      <c r="K13" s="502">
        <f t="shared" si="0"/>
        <v>931.0999999999999</v>
      </c>
      <c r="L13" s="290">
        <f t="shared" si="0"/>
        <v>45485.7</v>
      </c>
      <c r="M13" s="501">
        <f t="shared" si="0"/>
        <v>44548</v>
      </c>
      <c r="N13" s="502">
        <f t="shared" si="0"/>
        <v>937.7</v>
      </c>
    </row>
    <row r="14" spans="1:14" s="2" customFormat="1" ht="11.25" customHeight="1">
      <c r="A14" s="961" t="s">
        <v>523</v>
      </c>
      <c r="B14" s="962"/>
      <c r="C14" s="963"/>
      <c r="D14" s="83"/>
      <c r="E14" s="84"/>
      <c r="F14" s="85"/>
      <c r="G14" s="57"/>
      <c r="H14" s="95"/>
      <c r="I14" s="291">
        <f aca="true" t="shared" si="1" ref="I14:N14">I13/I269</f>
        <v>0.085679483816778</v>
      </c>
      <c r="J14" s="68">
        <f t="shared" si="1"/>
        <v>0.12803367098350407</v>
      </c>
      <c r="K14" s="157">
        <f t="shared" si="1"/>
        <v>0.0051387053067576925</v>
      </c>
      <c r="L14" s="291">
        <f t="shared" si="1"/>
        <v>0.08613133572052104</v>
      </c>
      <c r="M14" s="68">
        <f t="shared" si="1"/>
        <v>0.1285792009836534</v>
      </c>
      <c r="N14" s="157">
        <f t="shared" si="1"/>
        <v>0.005162593904758759</v>
      </c>
    </row>
    <row r="15" spans="1:14" s="2" customFormat="1" ht="19.5" customHeight="1">
      <c r="A15" s="1304" t="s">
        <v>421</v>
      </c>
      <c r="B15" s="1305"/>
      <c r="C15" s="1306"/>
      <c r="D15" s="77" t="s">
        <v>525</v>
      </c>
      <c r="E15" s="86" t="s">
        <v>417</v>
      </c>
      <c r="F15" s="87" t="s">
        <v>422</v>
      </c>
      <c r="G15" s="56" t="s">
        <v>376</v>
      </c>
      <c r="H15" s="503" t="s">
        <v>381</v>
      </c>
      <c r="I15" s="292">
        <f>J15+K15</f>
        <v>1024</v>
      </c>
      <c r="J15" s="301">
        <v>1024</v>
      </c>
      <c r="K15" s="302"/>
      <c r="L15" s="292">
        <f>M15+N15</f>
        <v>1024</v>
      </c>
      <c r="M15" s="301">
        <v>1024</v>
      </c>
      <c r="N15" s="302"/>
    </row>
    <row r="16" spans="1:14" s="2" customFormat="1" ht="15.75" customHeight="1">
      <c r="A16" s="1307" t="s">
        <v>478</v>
      </c>
      <c r="B16" s="1308"/>
      <c r="C16" s="1309"/>
      <c r="D16" s="77" t="s">
        <v>525</v>
      </c>
      <c r="E16" s="88" t="s">
        <v>417</v>
      </c>
      <c r="F16" s="89" t="s">
        <v>423</v>
      </c>
      <c r="G16" s="3" t="s">
        <v>419</v>
      </c>
      <c r="H16" s="504" t="s">
        <v>420</v>
      </c>
      <c r="I16" s="293">
        <f aca="true" t="shared" si="2" ref="I16:N16">I17+I18+I19</f>
        <v>5088</v>
      </c>
      <c r="J16" s="303">
        <f t="shared" si="2"/>
        <v>5088</v>
      </c>
      <c r="K16" s="304">
        <f t="shared" si="2"/>
        <v>0</v>
      </c>
      <c r="L16" s="293">
        <f t="shared" si="2"/>
        <v>5118</v>
      </c>
      <c r="M16" s="303">
        <f t="shared" si="2"/>
        <v>5118</v>
      </c>
      <c r="N16" s="304">
        <f t="shared" si="2"/>
        <v>0</v>
      </c>
    </row>
    <row r="17" spans="1:14" s="2" customFormat="1" ht="13.5" customHeight="1">
      <c r="A17" s="985" t="s">
        <v>424</v>
      </c>
      <c r="B17" s="1239" t="s">
        <v>425</v>
      </c>
      <c r="C17" s="1180"/>
      <c r="D17" s="982" t="s">
        <v>525</v>
      </c>
      <c r="E17" s="1320" t="s">
        <v>417</v>
      </c>
      <c r="F17" s="1323" t="s">
        <v>423</v>
      </c>
      <c r="G17" s="70" t="s">
        <v>377</v>
      </c>
      <c r="H17" s="505" t="s">
        <v>381</v>
      </c>
      <c r="I17" s="294">
        <f>J17+K17</f>
        <v>2425</v>
      </c>
      <c r="J17" s="305">
        <v>2425</v>
      </c>
      <c r="K17" s="306"/>
      <c r="L17" s="294">
        <f>M17+N17</f>
        <v>2455</v>
      </c>
      <c r="M17" s="305">
        <v>2455</v>
      </c>
      <c r="N17" s="306"/>
    </row>
    <row r="18" spans="1:14" s="2" customFormat="1" ht="15" customHeight="1">
      <c r="A18" s="947"/>
      <c r="B18" s="1303" t="s">
        <v>426</v>
      </c>
      <c r="C18" s="1216"/>
      <c r="D18" s="1356"/>
      <c r="E18" s="1321"/>
      <c r="F18" s="1324"/>
      <c r="G18" s="59" t="s">
        <v>378</v>
      </c>
      <c r="H18" s="506" t="s">
        <v>381</v>
      </c>
      <c r="I18" s="295">
        <f>J18+K18</f>
        <v>1024</v>
      </c>
      <c r="J18" s="307">
        <v>1024</v>
      </c>
      <c r="K18" s="308"/>
      <c r="L18" s="295">
        <f>M18+N18</f>
        <v>1024</v>
      </c>
      <c r="M18" s="307">
        <v>1024</v>
      </c>
      <c r="N18" s="308"/>
    </row>
    <row r="19" spans="1:14" s="2" customFormat="1" ht="12" customHeight="1">
      <c r="A19" s="986"/>
      <c r="B19" s="1329" t="s">
        <v>427</v>
      </c>
      <c r="C19" s="1330"/>
      <c r="D19" s="1357"/>
      <c r="E19" s="1322"/>
      <c r="F19" s="1325"/>
      <c r="G19" s="72" t="s">
        <v>379</v>
      </c>
      <c r="H19" s="507" t="s">
        <v>381</v>
      </c>
      <c r="I19" s="296">
        <f>J19+K19</f>
        <v>1639</v>
      </c>
      <c r="J19" s="309">
        <v>1639</v>
      </c>
      <c r="K19" s="310"/>
      <c r="L19" s="296">
        <f>M19+N19</f>
        <v>1639</v>
      </c>
      <c r="M19" s="309">
        <v>1639</v>
      </c>
      <c r="N19" s="310"/>
    </row>
    <row r="20" spans="1:14" s="2" customFormat="1" ht="18.75" customHeight="1">
      <c r="A20" s="1249" t="s">
        <v>428</v>
      </c>
      <c r="B20" s="1250"/>
      <c r="C20" s="1251"/>
      <c r="D20" s="77" t="s">
        <v>525</v>
      </c>
      <c r="E20" s="88" t="s">
        <v>417</v>
      </c>
      <c r="F20" s="89" t="s">
        <v>429</v>
      </c>
      <c r="G20" s="3" t="s">
        <v>377</v>
      </c>
      <c r="H20" s="504" t="s">
        <v>381</v>
      </c>
      <c r="I20" s="297">
        <f>J20+K20</f>
        <v>23890</v>
      </c>
      <c r="J20" s="311">
        <v>23890</v>
      </c>
      <c r="K20" s="312"/>
      <c r="L20" s="297">
        <f>M20+N20</f>
        <v>24253</v>
      </c>
      <c r="M20" s="311">
        <v>24253</v>
      </c>
      <c r="N20" s="312"/>
    </row>
    <row r="21" spans="1:14" s="2" customFormat="1" ht="22.5" customHeight="1" hidden="1">
      <c r="A21" s="1278" t="s">
        <v>221</v>
      </c>
      <c r="B21" s="1279"/>
      <c r="C21" s="1280"/>
      <c r="D21" s="76" t="s">
        <v>525</v>
      </c>
      <c r="E21" s="189" t="s">
        <v>417</v>
      </c>
      <c r="F21" s="189" t="s">
        <v>448</v>
      </c>
      <c r="G21" s="55" t="s">
        <v>224</v>
      </c>
      <c r="H21" s="494" t="s">
        <v>134</v>
      </c>
      <c r="I21" s="294">
        <f>J21+K21</f>
        <v>0</v>
      </c>
      <c r="J21" s="305"/>
      <c r="K21" s="306"/>
      <c r="L21" s="294">
        <f>M21+N21</f>
        <v>0</v>
      </c>
      <c r="M21" s="305"/>
      <c r="N21" s="306"/>
    </row>
    <row r="22" spans="1:14" s="2" customFormat="1" ht="16.5" customHeight="1">
      <c r="A22" s="1252" t="s">
        <v>240</v>
      </c>
      <c r="B22" s="1250"/>
      <c r="C22" s="1251"/>
      <c r="D22" s="11" t="s">
        <v>525</v>
      </c>
      <c r="E22" s="90" t="s">
        <v>417</v>
      </c>
      <c r="F22" s="4" t="s">
        <v>432</v>
      </c>
      <c r="G22" s="3" t="s">
        <v>241</v>
      </c>
      <c r="H22" s="508" t="s">
        <v>381</v>
      </c>
      <c r="I22" s="293">
        <f aca="true" t="shared" si="3" ref="I22:N22">I23+I24</f>
        <v>5746</v>
      </c>
      <c r="J22" s="303">
        <f t="shared" si="3"/>
        <v>5746</v>
      </c>
      <c r="K22" s="304">
        <f t="shared" si="3"/>
        <v>0</v>
      </c>
      <c r="L22" s="293">
        <f t="shared" si="3"/>
        <v>5764</v>
      </c>
      <c r="M22" s="303">
        <f t="shared" si="3"/>
        <v>5764</v>
      </c>
      <c r="N22" s="304">
        <f t="shared" si="3"/>
        <v>0</v>
      </c>
    </row>
    <row r="23" spans="1:14" s="2" customFormat="1" ht="13.5" customHeight="1">
      <c r="A23" s="1240" t="s">
        <v>450</v>
      </c>
      <c r="B23" s="1290" t="s">
        <v>431</v>
      </c>
      <c r="C23" s="1291"/>
      <c r="D23" s="1017" t="s">
        <v>525</v>
      </c>
      <c r="E23" s="1326" t="s">
        <v>417</v>
      </c>
      <c r="F23" s="1326" t="s">
        <v>432</v>
      </c>
      <c r="G23" s="70" t="s">
        <v>377</v>
      </c>
      <c r="H23" s="23" t="s">
        <v>381</v>
      </c>
      <c r="I23" s="294">
        <f>J23+K23</f>
        <v>4543</v>
      </c>
      <c r="J23" s="305">
        <v>4543</v>
      </c>
      <c r="K23" s="306"/>
      <c r="L23" s="294">
        <f>M23+N23</f>
        <v>4559</v>
      </c>
      <c r="M23" s="305">
        <v>4559</v>
      </c>
      <c r="N23" s="306"/>
    </row>
    <row r="24" spans="1:14" s="2" customFormat="1" ht="13.5" customHeight="1">
      <c r="A24" s="1240"/>
      <c r="B24" s="1272" t="s">
        <v>239</v>
      </c>
      <c r="C24" s="1273"/>
      <c r="D24" s="1032"/>
      <c r="E24" s="1150"/>
      <c r="F24" s="1150"/>
      <c r="G24" s="72" t="s">
        <v>242</v>
      </c>
      <c r="H24" s="67" t="s">
        <v>381</v>
      </c>
      <c r="I24" s="296">
        <f>J24+K24</f>
        <v>1203</v>
      </c>
      <c r="J24" s="309">
        <v>1203</v>
      </c>
      <c r="K24" s="310"/>
      <c r="L24" s="296">
        <f>M24+N24</f>
        <v>1205</v>
      </c>
      <c r="M24" s="309">
        <v>1205</v>
      </c>
      <c r="N24" s="310"/>
    </row>
    <row r="25" spans="1:14" s="2" customFormat="1" ht="11.25" customHeight="1" hidden="1">
      <c r="A25" s="1249" t="s">
        <v>433</v>
      </c>
      <c r="B25" s="1250"/>
      <c r="C25" s="1251"/>
      <c r="D25" s="77" t="s">
        <v>525</v>
      </c>
      <c r="E25" s="90" t="s">
        <v>417</v>
      </c>
      <c r="F25" s="4" t="s">
        <v>434</v>
      </c>
      <c r="G25" s="6" t="s">
        <v>435</v>
      </c>
      <c r="H25" s="504" t="s">
        <v>420</v>
      </c>
      <c r="I25" s="293">
        <f aca="true" t="shared" si="4" ref="I25:N25">I26+I27</f>
        <v>0</v>
      </c>
      <c r="J25" s="303">
        <f t="shared" si="4"/>
        <v>0</v>
      </c>
      <c r="K25" s="304">
        <f t="shared" si="4"/>
        <v>0</v>
      </c>
      <c r="L25" s="293">
        <f t="shared" si="4"/>
        <v>0</v>
      </c>
      <c r="M25" s="303">
        <f t="shared" si="4"/>
        <v>0</v>
      </c>
      <c r="N25" s="304">
        <f t="shared" si="4"/>
        <v>0</v>
      </c>
    </row>
    <row r="26" spans="1:14" s="2" customFormat="1" ht="12" customHeight="1" hidden="1">
      <c r="A26" s="1240" t="s">
        <v>450</v>
      </c>
      <c r="B26" s="1239" t="s">
        <v>436</v>
      </c>
      <c r="C26" s="1180"/>
      <c r="D26" s="1016" t="s">
        <v>525</v>
      </c>
      <c r="E26" s="1328" t="s">
        <v>417</v>
      </c>
      <c r="F26" s="1327" t="s">
        <v>434</v>
      </c>
      <c r="G26" s="158" t="s">
        <v>162</v>
      </c>
      <c r="H26" s="505" t="s">
        <v>381</v>
      </c>
      <c r="I26" s="294">
        <f>J26+K26</f>
        <v>0</v>
      </c>
      <c r="J26" s="305"/>
      <c r="K26" s="306"/>
      <c r="L26" s="294">
        <f>M26+N26</f>
        <v>0</v>
      </c>
      <c r="M26" s="305"/>
      <c r="N26" s="306"/>
    </row>
    <row r="27" spans="1:14" s="2" customFormat="1" ht="12" customHeight="1" hidden="1">
      <c r="A27" s="1240"/>
      <c r="B27" s="1329" t="s">
        <v>437</v>
      </c>
      <c r="C27" s="1330"/>
      <c r="D27" s="1245"/>
      <c r="E27" s="1328"/>
      <c r="F27" s="1327"/>
      <c r="G27" s="159" t="s">
        <v>163</v>
      </c>
      <c r="H27" s="507" t="s">
        <v>381</v>
      </c>
      <c r="I27" s="296">
        <f>J27+K27</f>
        <v>0</v>
      </c>
      <c r="J27" s="309"/>
      <c r="K27" s="310"/>
      <c r="L27" s="296">
        <f>M27+N27</f>
        <v>0</v>
      </c>
      <c r="M27" s="309"/>
      <c r="N27" s="310"/>
    </row>
    <row r="28" spans="1:14" s="2" customFormat="1" ht="18" customHeight="1">
      <c r="A28" s="1249" t="s">
        <v>64</v>
      </c>
      <c r="B28" s="1250"/>
      <c r="C28" s="1251"/>
      <c r="D28" s="77" t="s">
        <v>525</v>
      </c>
      <c r="E28" s="88" t="s">
        <v>417</v>
      </c>
      <c r="F28" s="89" t="s">
        <v>63</v>
      </c>
      <c r="G28" s="3" t="s">
        <v>380</v>
      </c>
      <c r="H28" s="504" t="s">
        <v>381</v>
      </c>
      <c r="I28" s="297">
        <f>J28+K28</f>
        <v>400</v>
      </c>
      <c r="J28" s="311">
        <v>400</v>
      </c>
      <c r="K28" s="312"/>
      <c r="L28" s="297">
        <f>M28+N28</f>
        <v>400</v>
      </c>
      <c r="M28" s="311">
        <v>400</v>
      </c>
      <c r="N28" s="312"/>
    </row>
    <row r="29" spans="1:14" s="2" customFormat="1" ht="18" customHeight="1">
      <c r="A29" s="1249" t="s">
        <v>476</v>
      </c>
      <c r="B29" s="1250"/>
      <c r="C29" s="1251"/>
      <c r="D29" s="77" t="s">
        <v>525</v>
      </c>
      <c r="E29" s="88" t="s">
        <v>417</v>
      </c>
      <c r="F29" s="89" t="s">
        <v>136</v>
      </c>
      <c r="G29" s="3" t="s">
        <v>419</v>
      </c>
      <c r="H29" s="504" t="s">
        <v>420</v>
      </c>
      <c r="I29" s="293">
        <f aca="true" t="shared" si="5" ref="I29:N29">I34+I35+I36</f>
        <v>8898.099999999999</v>
      </c>
      <c r="J29" s="303">
        <f t="shared" si="5"/>
        <v>7967</v>
      </c>
      <c r="K29" s="304">
        <f t="shared" si="5"/>
        <v>931.0999999999999</v>
      </c>
      <c r="L29" s="293">
        <f t="shared" si="5"/>
        <v>8926.7</v>
      </c>
      <c r="M29" s="303">
        <f t="shared" si="5"/>
        <v>7989</v>
      </c>
      <c r="N29" s="304">
        <f t="shared" si="5"/>
        <v>937.7</v>
      </c>
    </row>
    <row r="30" spans="1:14" s="2" customFormat="1" ht="14.25" customHeight="1">
      <c r="A30" s="1299" t="s">
        <v>438</v>
      </c>
      <c r="B30" s="1258" t="s">
        <v>439</v>
      </c>
      <c r="C30" s="1259"/>
      <c r="D30" s="982" t="s">
        <v>525</v>
      </c>
      <c r="E30" s="800" t="s">
        <v>417</v>
      </c>
      <c r="F30" s="800" t="s">
        <v>136</v>
      </c>
      <c r="G30" s="158" t="s">
        <v>377</v>
      </c>
      <c r="H30" s="1353" t="s">
        <v>381</v>
      </c>
      <c r="I30" s="294">
        <f>J30+K30</f>
        <v>5622</v>
      </c>
      <c r="J30" s="305">
        <v>5622</v>
      </c>
      <c r="K30" s="306">
        <v>0</v>
      </c>
      <c r="L30" s="294">
        <f>M30+N30</f>
        <v>5644</v>
      </c>
      <c r="M30" s="305">
        <v>5644</v>
      </c>
      <c r="N30" s="306">
        <v>0</v>
      </c>
    </row>
    <row r="31" spans="1:14" s="2" customFormat="1" ht="15" customHeight="1">
      <c r="A31" s="1299"/>
      <c r="B31" s="1070" t="s">
        <v>440</v>
      </c>
      <c r="C31" s="1275"/>
      <c r="D31" s="1244"/>
      <c r="E31" s="1000"/>
      <c r="F31" s="1000"/>
      <c r="G31" s="191" t="s">
        <v>243</v>
      </c>
      <c r="H31" s="1354"/>
      <c r="I31" s="295">
        <f>J31+K31</f>
        <v>214.2</v>
      </c>
      <c r="J31" s="307">
        <v>0</v>
      </c>
      <c r="K31" s="308">
        <v>214.2</v>
      </c>
      <c r="L31" s="295">
        <f>M31+N31</f>
        <v>214.7</v>
      </c>
      <c r="M31" s="307">
        <v>0</v>
      </c>
      <c r="N31" s="308">
        <v>214.7</v>
      </c>
    </row>
    <row r="32" spans="1:14" s="2" customFormat="1" ht="15" customHeight="1">
      <c r="A32" s="1299"/>
      <c r="B32" s="1274" t="s">
        <v>441</v>
      </c>
      <c r="C32" s="1275"/>
      <c r="D32" s="1244"/>
      <c r="E32" s="1000"/>
      <c r="F32" s="1000"/>
      <c r="G32" s="191" t="s">
        <v>244</v>
      </c>
      <c r="H32" s="1354"/>
      <c r="I32" s="298">
        <f>J32+K32</f>
        <v>502.7</v>
      </c>
      <c r="J32" s="313">
        <v>0</v>
      </c>
      <c r="K32" s="314">
        <v>502.7</v>
      </c>
      <c r="L32" s="298">
        <f>M32+N32</f>
        <v>508.3</v>
      </c>
      <c r="M32" s="313">
        <v>0</v>
      </c>
      <c r="N32" s="314">
        <v>508.3</v>
      </c>
    </row>
    <row r="33" spans="1:14" s="2" customFormat="1" ht="12.75" customHeight="1">
      <c r="A33" s="1299"/>
      <c r="B33" s="1301" t="s">
        <v>498</v>
      </c>
      <c r="C33" s="1302"/>
      <c r="D33" s="1245"/>
      <c r="E33" s="1349"/>
      <c r="F33" s="1349"/>
      <c r="G33" s="192" t="s">
        <v>245</v>
      </c>
      <c r="H33" s="1355"/>
      <c r="I33" s="296">
        <f>J33+K33</f>
        <v>214.2</v>
      </c>
      <c r="J33" s="309">
        <v>0</v>
      </c>
      <c r="K33" s="310">
        <v>214.2</v>
      </c>
      <c r="L33" s="296">
        <f>M33+N33</f>
        <v>214.7</v>
      </c>
      <c r="M33" s="309">
        <v>0</v>
      </c>
      <c r="N33" s="310">
        <v>214.7</v>
      </c>
    </row>
    <row r="34" spans="1:14" s="2" customFormat="1" ht="12" customHeight="1">
      <c r="A34" s="1299"/>
      <c r="B34" s="1260" t="s">
        <v>662</v>
      </c>
      <c r="C34" s="1179"/>
      <c r="D34" s="91" t="s">
        <v>525</v>
      </c>
      <c r="E34" s="92" t="s">
        <v>417</v>
      </c>
      <c r="F34" s="7" t="s">
        <v>136</v>
      </c>
      <c r="G34" s="8" t="s">
        <v>419</v>
      </c>
      <c r="H34" s="509" t="s">
        <v>381</v>
      </c>
      <c r="I34" s="293">
        <f aca="true" t="shared" si="6" ref="I34:N34">I30+I31+I32+I33</f>
        <v>6553.099999999999</v>
      </c>
      <c r="J34" s="303">
        <f t="shared" si="6"/>
        <v>5622</v>
      </c>
      <c r="K34" s="304">
        <f t="shared" si="6"/>
        <v>931.0999999999999</v>
      </c>
      <c r="L34" s="293">
        <f t="shared" si="6"/>
        <v>6581.7</v>
      </c>
      <c r="M34" s="303">
        <f t="shared" si="6"/>
        <v>5644</v>
      </c>
      <c r="N34" s="304">
        <f t="shared" si="6"/>
        <v>937.7</v>
      </c>
    </row>
    <row r="35" spans="1:14" s="2" customFormat="1" ht="15" customHeight="1">
      <c r="A35" s="1299"/>
      <c r="B35" s="1256" t="s">
        <v>161</v>
      </c>
      <c r="C35" s="1257"/>
      <c r="D35" s="161" t="s">
        <v>525</v>
      </c>
      <c r="E35" s="161" t="s">
        <v>417</v>
      </c>
      <c r="F35" s="161" t="s">
        <v>136</v>
      </c>
      <c r="G35" s="70" t="s">
        <v>399</v>
      </c>
      <c r="H35" s="510" t="s">
        <v>381</v>
      </c>
      <c r="I35" s="299">
        <f>J35+K35</f>
        <v>1185</v>
      </c>
      <c r="J35" s="315">
        <v>1185</v>
      </c>
      <c r="K35" s="316"/>
      <c r="L35" s="299">
        <f>M35+N35</f>
        <v>1185</v>
      </c>
      <c r="M35" s="315">
        <v>1185</v>
      </c>
      <c r="N35" s="316">
        <v>0</v>
      </c>
    </row>
    <row r="36" spans="1:14" s="2" customFormat="1" ht="24.75" customHeight="1" thickBot="1">
      <c r="A36" s="1300"/>
      <c r="B36" s="1295" t="s">
        <v>135</v>
      </c>
      <c r="C36" s="1296"/>
      <c r="D36" s="830">
        <v>892</v>
      </c>
      <c r="E36" s="831" t="s">
        <v>417</v>
      </c>
      <c r="F36" s="831" t="s">
        <v>136</v>
      </c>
      <c r="G36" s="832" t="s">
        <v>398</v>
      </c>
      <c r="H36" s="833" t="s">
        <v>381</v>
      </c>
      <c r="I36" s="354">
        <f>J36+K36</f>
        <v>1160</v>
      </c>
      <c r="J36" s="834">
        <v>1160</v>
      </c>
      <c r="K36" s="317"/>
      <c r="L36" s="354">
        <f>M36+N36</f>
        <v>1160</v>
      </c>
      <c r="M36" s="834">
        <v>1160</v>
      </c>
      <c r="N36" s="317">
        <v>0</v>
      </c>
    </row>
    <row r="37" spans="1:14" s="2" customFormat="1" ht="24.75" customHeight="1">
      <c r="A37" s="226"/>
      <c r="B37" s="214"/>
      <c r="C37" s="214"/>
      <c r="D37" s="738"/>
      <c r="E37" s="739"/>
      <c r="F37" s="739"/>
      <c r="G37" s="740"/>
      <c r="H37" s="741"/>
      <c r="I37" s="217"/>
      <c r="J37" s="218"/>
      <c r="K37" s="218"/>
      <c r="L37" s="835" t="s">
        <v>179</v>
      </c>
      <c r="M37" s="218"/>
      <c r="N37" s="218"/>
    </row>
    <row r="38" spans="1:14" s="2" customFormat="1" ht="12" customHeight="1">
      <c r="A38" s="735"/>
      <c r="B38" s="736"/>
      <c r="C38" s="201"/>
      <c r="D38" s="203"/>
      <c r="E38" s="737"/>
      <c r="F38" s="737"/>
      <c r="G38" s="205"/>
      <c r="H38" s="205"/>
      <c r="I38" s="208"/>
      <c r="J38" s="207"/>
      <c r="K38" s="207"/>
      <c r="L38" s="208"/>
      <c r="M38" s="207"/>
      <c r="N38" s="207"/>
    </row>
    <row r="39" spans="1:14" s="2" customFormat="1" ht="24.75" customHeight="1" thickBot="1">
      <c r="A39" s="1312" t="s">
        <v>387</v>
      </c>
      <c r="B39" s="990"/>
      <c r="C39" s="991"/>
      <c r="D39" s="822" t="s">
        <v>525</v>
      </c>
      <c r="E39" s="823" t="s">
        <v>429</v>
      </c>
      <c r="F39" s="824" t="s">
        <v>418</v>
      </c>
      <c r="G39" s="825" t="s">
        <v>419</v>
      </c>
      <c r="H39" s="826" t="s">
        <v>420</v>
      </c>
      <c r="I39" s="827">
        <f aca="true" t="shared" si="7" ref="I39:N39">I58+I41</f>
        <v>37640.100000000006</v>
      </c>
      <c r="J39" s="828">
        <f t="shared" si="7"/>
        <v>37640.100000000006</v>
      </c>
      <c r="K39" s="829">
        <f t="shared" si="7"/>
        <v>0</v>
      </c>
      <c r="L39" s="827">
        <f t="shared" si="7"/>
        <v>35346.2</v>
      </c>
      <c r="M39" s="828">
        <f t="shared" si="7"/>
        <v>35346.2</v>
      </c>
      <c r="N39" s="829">
        <f t="shared" si="7"/>
        <v>0</v>
      </c>
    </row>
    <row r="40" spans="1:14" s="2" customFormat="1" ht="15.75" customHeight="1">
      <c r="A40" s="961" t="s">
        <v>523</v>
      </c>
      <c r="B40" s="962"/>
      <c r="C40" s="963"/>
      <c r="D40" s="94"/>
      <c r="E40" s="84"/>
      <c r="F40" s="85"/>
      <c r="G40" s="57"/>
      <c r="H40" s="95"/>
      <c r="I40" s="291">
        <f aca="true" t="shared" si="8" ref="I40:N40">I39/I269</f>
        <v>0.07159297561413544</v>
      </c>
      <c r="J40" s="328">
        <f t="shared" si="8"/>
        <v>0.10924175856706772</v>
      </c>
      <c r="K40" s="157">
        <f t="shared" si="8"/>
        <v>0</v>
      </c>
      <c r="L40" s="291">
        <f t="shared" si="8"/>
        <v>0.06693126452147995</v>
      </c>
      <c r="M40" s="328">
        <f t="shared" si="8"/>
        <v>0.10201998190285556</v>
      </c>
      <c r="N40" s="157">
        <f t="shared" si="8"/>
        <v>0</v>
      </c>
    </row>
    <row r="41" spans="1:14" s="2" customFormat="1" ht="22.5" customHeight="1">
      <c r="A41" s="1241" t="s">
        <v>246</v>
      </c>
      <c r="B41" s="1242"/>
      <c r="C41" s="1243"/>
      <c r="D41" s="219" t="s">
        <v>525</v>
      </c>
      <c r="E41" s="219" t="s">
        <v>429</v>
      </c>
      <c r="F41" s="219" t="s">
        <v>458</v>
      </c>
      <c r="G41" s="220" t="s">
        <v>419</v>
      </c>
      <c r="H41" s="511" t="s">
        <v>420</v>
      </c>
      <c r="I41" s="318">
        <f aca="true" t="shared" si="9" ref="I41:N41">I42+I48</f>
        <v>37590.100000000006</v>
      </c>
      <c r="J41" s="329">
        <f t="shared" si="9"/>
        <v>37590.100000000006</v>
      </c>
      <c r="K41" s="330">
        <f t="shared" si="9"/>
        <v>0</v>
      </c>
      <c r="L41" s="318">
        <f t="shared" si="9"/>
        <v>35296.2</v>
      </c>
      <c r="M41" s="329">
        <f t="shared" si="9"/>
        <v>35296.2</v>
      </c>
      <c r="N41" s="330">
        <f t="shared" si="9"/>
        <v>0</v>
      </c>
    </row>
    <row r="42" spans="1:14" s="2" customFormat="1" ht="28.5" customHeight="1">
      <c r="A42" s="1160" t="s">
        <v>247</v>
      </c>
      <c r="B42" s="1161"/>
      <c r="C42" s="1162"/>
      <c r="D42" s="22" t="s">
        <v>525</v>
      </c>
      <c r="E42" s="22" t="s">
        <v>429</v>
      </c>
      <c r="F42" s="22" t="s">
        <v>458</v>
      </c>
      <c r="G42" s="193" t="s">
        <v>487</v>
      </c>
      <c r="H42" s="27" t="s">
        <v>381</v>
      </c>
      <c r="I42" s="319">
        <f aca="true" t="shared" si="10" ref="I42:N42">I43+I44+I45+I46+I47</f>
        <v>36564.200000000004</v>
      </c>
      <c r="J42" s="331">
        <f t="shared" si="10"/>
        <v>36564.200000000004</v>
      </c>
      <c r="K42" s="188">
        <f t="shared" si="10"/>
        <v>0</v>
      </c>
      <c r="L42" s="319">
        <f t="shared" si="10"/>
        <v>32845.799999999996</v>
      </c>
      <c r="M42" s="331">
        <f t="shared" si="10"/>
        <v>32845.799999999996</v>
      </c>
      <c r="N42" s="188">
        <f t="shared" si="10"/>
        <v>0</v>
      </c>
    </row>
    <row r="43" spans="1:14" s="2" customFormat="1" ht="15" customHeight="1">
      <c r="A43" s="1143" t="s">
        <v>474</v>
      </c>
      <c r="B43" s="1153" t="s">
        <v>248</v>
      </c>
      <c r="C43" s="1154"/>
      <c r="D43" s="1121" t="s">
        <v>525</v>
      </c>
      <c r="E43" s="1163" t="s">
        <v>429</v>
      </c>
      <c r="F43" s="1163" t="s">
        <v>458</v>
      </c>
      <c r="G43" s="191" t="s">
        <v>180</v>
      </c>
      <c r="H43" s="1155" t="s">
        <v>381</v>
      </c>
      <c r="I43" s="324">
        <f>J43+K43</f>
        <v>13854</v>
      </c>
      <c r="J43" s="332">
        <v>13854</v>
      </c>
      <c r="K43" s="333"/>
      <c r="L43" s="324">
        <f>M43+N43</f>
        <v>14823.8</v>
      </c>
      <c r="M43" s="332">
        <v>14823.8</v>
      </c>
      <c r="N43" s="333"/>
    </row>
    <row r="44" spans="1:14" s="2" customFormat="1" ht="11.25" customHeight="1">
      <c r="A44" s="1144"/>
      <c r="B44" s="1153" t="s">
        <v>663</v>
      </c>
      <c r="C44" s="1154"/>
      <c r="D44" s="1000"/>
      <c r="E44" s="1164"/>
      <c r="F44" s="1164"/>
      <c r="G44" s="191" t="s">
        <v>181</v>
      </c>
      <c r="H44" s="1156"/>
      <c r="I44" s="320">
        <f>J44+K44</f>
        <v>18269.8</v>
      </c>
      <c r="J44" s="332">
        <v>18269.8</v>
      </c>
      <c r="K44" s="333"/>
      <c r="L44" s="320">
        <f>M44+N44</f>
        <v>13431.8</v>
      </c>
      <c r="M44" s="332">
        <v>13431.8</v>
      </c>
      <c r="N44" s="333"/>
    </row>
    <row r="45" spans="1:14" s="2" customFormat="1" ht="12.75" customHeight="1">
      <c r="A45" s="1144"/>
      <c r="B45" s="1253" t="s">
        <v>664</v>
      </c>
      <c r="C45" s="1254"/>
      <c r="D45" s="1122"/>
      <c r="E45" s="1165"/>
      <c r="F45" s="1165"/>
      <c r="G45" s="191" t="s">
        <v>182</v>
      </c>
      <c r="H45" s="1157"/>
      <c r="I45" s="512">
        <f>J45+K45</f>
        <v>2300</v>
      </c>
      <c r="J45" s="340">
        <v>2300</v>
      </c>
      <c r="K45" s="341"/>
      <c r="L45" s="512">
        <f>M45+N45</f>
        <v>2300</v>
      </c>
      <c r="M45" s="340">
        <v>2300</v>
      </c>
      <c r="N45" s="341"/>
    </row>
    <row r="46" spans="1:14" s="2" customFormat="1" ht="24" customHeight="1">
      <c r="A46" s="1144"/>
      <c r="B46" s="1255" t="s">
        <v>665</v>
      </c>
      <c r="C46" s="794"/>
      <c r="D46" s="4" t="s">
        <v>525</v>
      </c>
      <c r="E46" s="513" t="s">
        <v>429</v>
      </c>
      <c r="F46" s="513" t="s">
        <v>458</v>
      </c>
      <c r="G46" s="6" t="s">
        <v>666</v>
      </c>
      <c r="H46" s="514" t="s">
        <v>381</v>
      </c>
      <c r="I46" s="515">
        <f>J46+K46</f>
        <v>2140.4</v>
      </c>
      <c r="J46" s="516">
        <v>2140.4</v>
      </c>
      <c r="K46" s="517"/>
      <c r="L46" s="515">
        <f>M46+N46</f>
        <v>2290.2</v>
      </c>
      <c r="M46" s="516">
        <v>2290.2</v>
      </c>
      <c r="N46" s="517"/>
    </row>
    <row r="47" spans="1:14" s="2" customFormat="1" ht="17.25" customHeight="1">
      <c r="A47" s="803"/>
      <c r="B47" s="1158" t="s">
        <v>667</v>
      </c>
      <c r="C47" s="1159"/>
      <c r="D47" s="74" t="s">
        <v>525</v>
      </c>
      <c r="E47" s="497" t="s">
        <v>429</v>
      </c>
      <c r="F47" s="497" t="s">
        <v>458</v>
      </c>
      <c r="G47" s="498" t="s">
        <v>183</v>
      </c>
      <c r="H47" s="518" t="s">
        <v>381</v>
      </c>
      <c r="I47" s="321">
        <f>J47+K47</f>
        <v>0</v>
      </c>
      <c r="J47" s="368"/>
      <c r="K47" s="369">
        <v>0</v>
      </c>
      <c r="L47" s="321">
        <f>M47+N47</f>
        <v>0</v>
      </c>
      <c r="M47" s="368"/>
      <c r="N47" s="369">
        <v>0</v>
      </c>
    </row>
    <row r="48" spans="1:14" s="2" customFormat="1" ht="16.5" customHeight="1">
      <c r="A48" s="1160" t="s">
        <v>249</v>
      </c>
      <c r="B48" s="1161"/>
      <c r="C48" s="1162"/>
      <c r="D48" s="22" t="s">
        <v>525</v>
      </c>
      <c r="E48" s="22" t="s">
        <v>429</v>
      </c>
      <c r="F48" s="22" t="s">
        <v>458</v>
      </c>
      <c r="G48" s="193" t="s">
        <v>26</v>
      </c>
      <c r="H48" s="27" t="s">
        <v>420</v>
      </c>
      <c r="I48" s="322">
        <f aca="true" t="shared" si="11" ref="I48:N48">I49+I52+I55</f>
        <v>1025.9</v>
      </c>
      <c r="J48" s="336">
        <f t="shared" si="11"/>
        <v>1025.9</v>
      </c>
      <c r="K48" s="337">
        <f t="shared" si="11"/>
        <v>0</v>
      </c>
      <c r="L48" s="322">
        <f t="shared" si="11"/>
        <v>2450.4</v>
      </c>
      <c r="M48" s="336">
        <f t="shared" si="11"/>
        <v>2450.4</v>
      </c>
      <c r="N48" s="337">
        <f t="shared" si="11"/>
        <v>0</v>
      </c>
    </row>
    <row r="49" spans="1:14" s="2" customFormat="1" ht="15" customHeight="1">
      <c r="A49" s="1143" t="s">
        <v>474</v>
      </c>
      <c r="B49" s="1145" t="s">
        <v>363</v>
      </c>
      <c r="C49" s="1146"/>
      <c r="D49" s="40" t="s">
        <v>525</v>
      </c>
      <c r="E49" s="196" t="s">
        <v>429</v>
      </c>
      <c r="F49" s="196" t="s">
        <v>458</v>
      </c>
      <c r="G49" s="197" t="s">
        <v>26</v>
      </c>
      <c r="H49" s="519" t="s">
        <v>420</v>
      </c>
      <c r="I49" s="323">
        <f aca="true" t="shared" si="12" ref="I49:N49">I50+I51</f>
        <v>969.9</v>
      </c>
      <c r="J49" s="338">
        <f t="shared" si="12"/>
        <v>969.9</v>
      </c>
      <c r="K49" s="339">
        <f t="shared" si="12"/>
        <v>0</v>
      </c>
      <c r="L49" s="323">
        <f t="shared" si="12"/>
        <v>2381.1</v>
      </c>
      <c r="M49" s="338">
        <f t="shared" si="12"/>
        <v>2381.1</v>
      </c>
      <c r="N49" s="339">
        <f t="shared" si="12"/>
        <v>0</v>
      </c>
    </row>
    <row r="50" spans="1:14" s="2" customFormat="1" ht="15" customHeight="1">
      <c r="A50" s="1144"/>
      <c r="B50" s="1123" t="s">
        <v>400</v>
      </c>
      <c r="C50" s="198" t="s">
        <v>129</v>
      </c>
      <c r="D50" s="1147" t="s">
        <v>525</v>
      </c>
      <c r="E50" s="1137" t="s">
        <v>429</v>
      </c>
      <c r="F50" s="1137" t="s">
        <v>458</v>
      </c>
      <c r="G50" s="1138" t="s">
        <v>26</v>
      </c>
      <c r="H50" s="520" t="s">
        <v>381</v>
      </c>
      <c r="I50" s="324">
        <f>J50+K50</f>
        <v>0</v>
      </c>
      <c r="J50" s="332">
        <v>0</v>
      </c>
      <c r="K50" s="333"/>
      <c r="L50" s="324">
        <f>M50+N50</f>
        <v>0</v>
      </c>
      <c r="M50" s="332">
        <v>0</v>
      </c>
      <c r="N50" s="333"/>
    </row>
    <row r="51" spans="1:14" s="2" customFormat="1" ht="15.75" customHeight="1">
      <c r="A51" s="1144"/>
      <c r="B51" s="1123"/>
      <c r="C51" s="198" t="s">
        <v>128</v>
      </c>
      <c r="D51" s="1147"/>
      <c r="E51" s="1137"/>
      <c r="F51" s="1137"/>
      <c r="G51" s="1139"/>
      <c r="H51" s="520" t="s">
        <v>381</v>
      </c>
      <c r="I51" s="324">
        <f>J51+K51</f>
        <v>969.9</v>
      </c>
      <c r="J51" s="332">
        <v>969.9</v>
      </c>
      <c r="K51" s="333">
        <v>0</v>
      </c>
      <c r="L51" s="324">
        <f>M51+N51</f>
        <v>2381.1</v>
      </c>
      <c r="M51" s="332">
        <v>2381.1</v>
      </c>
      <c r="N51" s="333">
        <v>0</v>
      </c>
    </row>
    <row r="52" spans="1:14" s="2" customFormat="1" ht="18.75" customHeight="1">
      <c r="A52" s="1144"/>
      <c r="B52" s="1145" t="s">
        <v>252</v>
      </c>
      <c r="C52" s="1146"/>
      <c r="D52" s="40" t="s">
        <v>525</v>
      </c>
      <c r="E52" s="196" t="s">
        <v>429</v>
      </c>
      <c r="F52" s="196" t="s">
        <v>458</v>
      </c>
      <c r="G52" s="197" t="s">
        <v>26</v>
      </c>
      <c r="H52" s="519" t="s">
        <v>420</v>
      </c>
      <c r="I52" s="323">
        <f aca="true" t="shared" si="13" ref="I52:N52">I53+I54</f>
        <v>0</v>
      </c>
      <c r="J52" s="338">
        <f t="shared" si="13"/>
        <v>0</v>
      </c>
      <c r="K52" s="339">
        <f t="shared" si="13"/>
        <v>0</v>
      </c>
      <c r="L52" s="323">
        <f t="shared" si="13"/>
        <v>0</v>
      </c>
      <c r="M52" s="338">
        <f t="shared" si="13"/>
        <v>0</v>
      </c>
      <c r="N52" s="339">
        <f t="shared" si="13"/>
        <v>0</v>
      </c>
    </row>
    <row r="53" spans="1:14" s="2" customFormat="1" ht="11.25" customHeight="1">
      <c r="A53" s="1144"/>
      <c r="B53" s="1123" t="s">
        <v>400</v>
      </c>
      <c r="C53" s="198" t="s">
        <v>129</v>
      </c>
      <c r="D53" s="1147" t="s">
        <v>525</v>
      </c>
      <c r="E53" s="1137" t="s">
        <v>429</v>
      </c>
      <c r="F53" s="1137" t="s">
        <v>458</v>
      </c>
      <c r="G53" s="1138" t="s">
        <v>26</v>
      </c>
      <c r="H53" s="520" t="s">
        <v>381</v>
      </c>
      <c r="I53" s="324">
        <f>J53+K53</f>
        <v>0</v>
      </c>
      <c r="J53" s="332">
        <v>0</v>
      </c>
      <c r="K53" s="333"/>
      <c r="L53" s="324">
        <f>M53+N53</f>
        <v>0</v>
      </c>
      <c r="M53" s="332">
        <v>0</v>
      </c>
      <c r="N53" s="333"/>
    </row>
    <row r="54" spans="1:14" s="2" customFormat="1" ht="15.75" customHeight="1">
      <c r="A54" s="1144"/>
      <c r="B54" s="1124"/>
      <c r="C54" s="199" t="s">
        <v>128</v>
      </c>
      <c r="D54" s="1150"/>
      <c r="E54" s="1148"/>
      <c r="F54" s="1148"/>
      <c r="G54" s="1149"/>
      <c r="H54" s="521" t="s">
        <v>381</v>
      </c>
      <c r="I54" s="325">
        <f>J54+K54</f>
        <v>0</v>
      </c>
      <c r="J54" s="340">
        <v>0</v>
      </c>
      <c r="K54" s="341">
        <v>0</v>
      </c>
      <c r="L54" s="325">
        <f>M54+N54</f>
        <v>0</v>
      </c>
      <c r="M54" s="340">
        <v>0</v>
      </c>
      <c r="N54" s="341">
        <v>0</v>
      </c>
    </row>
    <row r="55" spans="1:14" s="2" customFormat="1" ht="15.75" customHeight="1">
      <c r="A55" s="802"/>
      <c r="B55" s="1145" t="s">
        <v>364</v>
      </c>
      <c r="C55" s="1146"/>
      <c r="D55" s="40" t="s">
        <v>525</v>
      </c>
      <c r="E55" s="196" t="s">
        <v>429</v>
      </c>
      <c r="F55" s="196" t="s">
        <v>458</v>
      </c>
      <c r="G55" s="197" t="s">
        <v>26</v>
      </c>
      <c r="H55" s="519" t="s">
        <v>420</v>
      </c>
      <c r="I55" s="323">
        <f aca="true" t="shared" si="14" ref="I55:N55">I56+I57</f>
        <v>56</v>
      </c>
      <c r="J55" s="338">
        <f t="shared" si="14"/>
        <v>56</v>
      </c>
      <c r="K55" s="339">
        <f t="shared" si="14"/>
        <v>0</v>
      </c>
      <c r="L55" s="323">
        <f t="shared" si="14"/>
        <v>69.3</v>
      </c>
      <c r="M55" s="338">
        <f t="shared" si="14"/>
        <v>69.3</v>
      </c>
      <c r="N55" s="339">
        <f t="shared" si="14"/>
        <v>0</v>
      </c>
    </row>
    <row r="56" spans="1:14" s="2" customFormat="1" ht="12.75" customHeight="1">
      <c r="A56" s="802"/>
      <c r="B56" s="1123" t="s">
        <v>400</v>
      </c>
      <c r="C56" s="198" t="s">
        <v>129</v>
      </c>
      <c r="D56" s="1147" t="s">
        <v>525</v>
      </c>
      <c r="E56" s="1137" t="s">
        <v>429</v>
      </c>
      <c r="F56" s="1137" t="s">
        <v>458</v>
      </c>
      <c r="G56" s="1138" t="s">
        <v>26</v>
      </c>
      <c r="H56" s="520" t="s">
        <v>381</v>
      </c>
      <c r="I56" s="324">
        <f>J56+K56</f>
        <v>0</v>
      </c>
      <c r="J56" s="332">
        <v>0</v>
      </c>
      <c r="K56" s="333"/>
      <c r="L56" s="324">
        <f>M56+N56</f>
        <v>0</v>
      </c>
      <c r="M56" s="332">
        <v>0</v>
      </c>
      <c r="N56" s="333"/>
    </row>
    <row r="57" spans="1:14" s="2" customFormat="1" ht="16.5" customHeight="1">
      <c r="A57" s="803"/>
      <c r="B57" s="1123"/>
      <c r="C57" s="198" t="s">
        <v>128</v>
      </c>
      <c r="D57" s="1147"/>
      <c r="E57" s="1137"/>
      <c r="F57" s="1137"/>
      <c r="G57" s="1139"/>
      <c r="H57" s="520" t="s">
        <v>381</v>
      </c>
      <c r="I57" s="324">
        <f>J57+K57</f>
        <v>56</v>
      </c>
      <c r="J57" s="332">
        <v>56</v>
      </c>
      <c r="K57" s="333">
        <v>0</v>
      </c>
      <c r="L57" s="324">
        <f>M57+N57</f>
        <v>69.3</v>
      </c>
      <c r="M57" s="332">
        <v>69.3</v>
      </c>
      <c r="N57" s="333">
        <v>0</v>
      </c>
    </row>
    <row r="58" spans="1:14" s="2" customFormat="1" ht="23.25" customHeight="1">
      <c r="A58" s="1140" t="s">
        <v>65</v>
      </c>
      <c r="B58" s="1141"/>
      <c r="C58" s="1142"/>
      <c r="D58" s="221" t="s">
        <v>525</v>
      </c>
      <c r="E58" s="221" t="s">
        <v>429</v>
      </c>
      <c r="F58" s="221" t="s">
        <v>410</v>
      </c>
      <c r="G58" s="222" t="s">
        <v>419</v>
      </c>
      <c r="H58" s="522" t="s">
        <v>420</v>
      </c>
      <c r="I58" s="322">
        <f aca="true" t="shared" si="15" ref="I58:N58">I59+I60</f>
        <v>50</v>
      </c>
      <c r="J58" s="336">
        <f t="shared" si="15"/>
        <v>50</v>
      </c>
      <c r="K58" s="337">
        <f t="shared" si="15"/>
        <v>0</v>
      </c>
      <c r="L58" s="322">
        <f t="shared" si="15"/>
        <v>50</v>
      </c>
      <c r="M58" s="336">
        <f t="shared" si="15"/>
        <v>50</v>
      </c>
      <c r="N58" s="337">
        <f t="shared" si="15"/>
        <v>0</v>
      </c>
    </row>
    <row r="59" spans="1:14" s="2" customFormat="1" ht="16.5" customHeight="1">
      <c r="A59" s="1270" t="s">
        <v>474</v>
      </c>
      <c r="B59" s="1136" t="s">
        <v>445</v>
      </c>
      <c r="C59" s="1071"/>
      <c r="D59" s="1131">
        <v>892</v>
      </c>
      <c r="E59" s="968" t="s">
        <v>429</v>
      </c>
      <c r="F59" s="968" t="s">
        <v>410</v>
      </c>
      <c r="G59" s="10" t="s">
        <v>446</v>
      </c>
      <c r="H59" s="26" t="s">
        <v>381</v>
      </c>
      <c r="I59" s="324">
        <f>J59+K59</f>
        <v>50</v>
      </c>
      <c r="J59" s="342">
        <v>50</v>
      </c>
      <c r="K59" s="308">
        <v>0</v>
      </c>
      <c r="L59" s="324">
        <f>M59+N59</f>
        <v>50</v>
      </c>
      <c r="M59" s="342">
        <v>50</v>
      </c>
      <c r="N59" s="308">
        <v>0</v>
      </c>
    </row>
    <row r="60" spans="1:14" s="2" customFormat="1" ht="27.75" customHeight="1" thickBot="1">
      <c r="A60" s="1271"/>
      <c r="B60" s="1134" t="s">
        <v>353</v>
      </c>
      <c r="C60" s="1135"/>
      <c r="D60" s="1132"/>
      <c r="E60" s="1132"/>
      <c r="F60" s="1133"/>
      <c r="G60" s="195" t="s">
        <v>668</v>
      </c>
      <c r="H60" s="523" t="s">
        <v>381</v>
      </c>
      <c r="I60" s="326">
        <f>J60+K60</f>
        <v>0</v>
      </c>
      <c r="J60" s="343">
        <v>0</v>
      </c>
      <c r="K60" s="317">
        <v>0</v>
      </c>
      <c r="L60" s="326">
        <f>M60+N60</f>
        <v>0</v>
      </c>
      <c r="M60" s="343">
        <v>0</v>
      </c>
      <c r="N60" s="317">
        <v>0</v>
      </c>
    </row>
    <row r="61" spans="1:14" s="2" customFormat="1" ht="22.5" customHeight="1">
      <c r="A61" s="200"/>
      <c r="B61" s="194"/>
      <c r="C61" s="201"/>
      <c r="D61" s="202"/>
      <c r="E61" s="202"/>
      <c r="F61" s="203"/>
      <c r="G61" s="204"/>
      <c r="H61" s="205"/>
      <c r="I61" s="206"/>
      <c r="J61" s="207"/>
      <c r="K61" s="207"/>
      <c r="L61" s="835" t="s">
        <v>184</v>
      </c>
      <c r="M61" s="207"/>
      <c r="N61" s="207"/>
    </row>
    <row r="62" spans="1:14" s="2" customFormat="1" ht="30.75" customHeight="1">
      <c r="A62" s="200"/>
      <c r="B62" s="194"/>
      <c r="C62" s="201"/>
      <c r="D62" s="202"/>
      <c r="E62" s="202"/>
      <c r="F62" s="203"/>
      <c r="G62" s="204"/>
      <c r="H62" s="205"/>
      <c r="I62" s="206"/>
      <c r="J62" s="207"/>
      <c r="K62" s="207"/>
      <c r="L62" s="206"/>
      <c r="M62" s="207"/>
      <c r="N62" s="207"/>
    </row>
    <row r="63" spans="1:14" s="2" customFormat="1" ht="16.5" customHeight="1" thickBot="1">
      <c r="A63" s="1312" t="s">
        <v>447</v>
      </c>
      <c r="B63" s="990"/>
      <c r="C63" s="991"/>
      <c r="D63" s="822" t="s">
        <v>525</v>
      </c>
      <c r="E63" s="823" t="s">
        <v>448</v>
      </c>
      <c r="F63" s="824" t="s">
        <v>418</v>
      </c>
      <c r="G63" s="824" t="s">
        <v>419</v>
      </c>
      <c r="H63" s="826" t="s">
        <v>420</v>
      </c>
      <c r="I63" s="827">
        <f aca="true" t="shared" si="16" ref="I63:N63">I65+I83+I85+I100</f>
        <v>34661.5</v>
      </c>
      <c r="J63" s="828">
        <f t="shared" si="16"/>
        <v>34661.5</v>
      </c>
      <c r="K63" s="829">
        <f t="shared" si="16"/>
        <v>0</v>
      </c>
      <c r="L63" s="827">
        <f t="shared" si="16"/>
        <v>32453</v>
      </c>
      <c r="M63" s="828">
        <f t="shared" si="16"/>
        <v>32453</v>
      </c>
      <c r="N63" s="829">
        <f t="shared" si="16"/>
        <v>0</v>
      </c>
    </row>
    <row r="64" spans="1:14" s="2" customFormat="1" ht="12" customHeight="1">
      <c r="A64" s="961" t="s">
        <v>523</v>
      </c>
      <c r="B64" s="962"/>
      <c r="C64" s="963"/>
      <c r="D64" s="94"/>
      <c r="E64" s="84"/>
      <c r="F64" s="85"/>
      <c r="G64" s="85"/>
      <c r="H64" s="95"/>
      <c r="I64" s="291">
        <f aca="true" t="shared" si="17" ref="I64:N64">I63/I269</f>
        <v>0.0659275592851601</v>
      </c>
      <c r="J64" s="328">
        <f t="shared" si="17"/>
        <v>0.10059705512398791</v>
      </c>
      <c r="K64" s="157">
        <f t="shared" si="17"/>
        <v>0</v>
      </c>
      <c r="L64" s="291">
        <f t="shared" si="17"/>
        <v>0.061452725540951755</v>
      </c>
      <c r="M64" s="328">
        <f t="shared" si="17"/>
        <v>0.09366931870168142</v>
      </c>
      <c r="N64" s="157">
        <f t="shared" si="17"/>
        <v>0</v>
      </c>
    </row>
    <row r="65" spans="1:14" s="2" customFormat="1" ht="16.5" customHeight="1">
      <c r="A65" s="1246" t="s">
        <v>449</v>
      </c>
      <c r="B65" s="1247"/>
      <c r="C65" s="1248"/>
      <c r="D65" s="63" t="s">
        <v>525</v>
      </c>
      <c r="E65" s="63" t="s">
        <v>448</v>
      </c>
      <c r="F65" s="48" t="s">
        <v>417</v>
      </c>
      <c r="G65" s="48" t="s">
        <v>419</v>
      </c>
      <c r="H65" s="64" t="s">
        <v>420</v>
      </c>
      <c r="I65" s="344">
        <f aca="true" t="shared" si="18" ref="I65:N65">I66+I73+I76</f>
        <v>2496.2</v>
      </c>
      <c r="J65" s="355">
        <f t="shared" si="18"/>
        <v>2496.2</v>
      </c>
      <c r="K65" s="356">
        <f t="shared" si="18"/>
        <v>0</v>
      </c>
      <c r="L65" s="344">
        <f t="shared" si="18"/>
        <v>2159.8</v>
      </c>
      <c r="M65" s="355">
        <f t="shared" si="18"/>
        <v>2159.8</v>
      </c>
      <c r="N65" s="356">
        <f t="shared" si="18"/>
        <v>0</v>
      </c>
    </row>
    <row r="66" spans="1:14" s="2" customFormat="1" ht="20.25" customHeight="1" hidden="1">
      <c r="A66" s="801" t="s">
        <v>438</v>
      </c>
      <c r="B66" s="1297" t="s">
        <v>66</v>
      </c>
      <c r="C66" s="1298"/>
      <c r="D66" s="213">
        <v>892</v>
      </c>
      <c r="E66" s="108" t="s">
        <v>448</v>
      </c>
      <c r="F66" s="108" t="s">
        <v>417</v>
      </c>
      <c r="G66" s="108" t="s">
        <v>258</v>
      </c>
      <c r="H66" s="50" t="s">
        <v>420</v>
      </c>
      <c r="I66" s="345">
        <f aca="true" t="shared" si="19" ref="I66:N66">I67+I69</f>
        <v>0</v>
      </c>
      <c r="J66" s="357">
        <f t="shared" si="19"/>
        <v>0</v>
      </c>
      <c r="K66" s="358">
        <f t="shared" si="19"/>
        <v>0</v>
      </c>
      <c r="L66" s="345">
        <f t="shared" si="19"/>
        <v>0</v>
      </c>
      <c r="M66" s="357">
        <f t="shared" si="19"/>
        <v>0</v>
      </c>
      <c r="N66" s="358">
        <f t="shared" si="19"/>
        <v>0</v>
      </c>
    </row>
    <row r="67" spans="1:14" s="2" customFormat="1" ht="12.75" customHeight="1" hidden="1">
      <c r="A67" s="802"/>
      <c r="B67" s="1268" t="s">
        <v>483</v>
      </c>
      <c r="C67" s="1269"/>
      <c r="D67" s="96">
        <v>892</v>
      </c>
      <c r="E67" s="36" t="s">
        <v>448</v>
      </c>
      <c r="F67" s="36" t="s">
        <v>417</v>
      </c>
      <c r="G67" s="36" t="s">
        <v>496</v>
      </c>
      <c r="H67" s="37" t="s">
        <v>420</v>
      </c>
      <c r="I67" s="346">
        <f aca="true" t="shared" si="20" ref="I67:N67">I68</f>
        <v>0</v>
      </c>
      <c r="J67" s="359">
        <f t="shared" si="20"/>
        <v>0</v>
      </c>
      <c r="K67" s="360">
        <f t="shared" si="20"/>
        <v>0</v>
      </c>
      <c r="L67" s="346">
        <f t="shared" si="20"/>
        <v>0</v>
      </c>
      <c r="M67" s="359">
        <f t="shared" si="20"/>
        <v>0</v>
      </c>
      <c r="N67" s="360">
        <f t="shared" si="20"/>
        <v>0</v>
      </c>
    </row>
    <row r="68" spans="1:14" s="2" customFormat="1" ht="13.5" customHeight="1" hidden="1">
      <c r="A68" s="802"/>
      <c r="B68" s="1151" t="s">
        <v>484</v>
      </c>
      <c r="C68" s="1152"/>
      <c r="D68" s="97">
        <v>792</v>
      </c>
      <c r="E68" s="73" t="s">
        <v>448</v>
      </c>
      <c r="F68" s="73" t="s">
        <v>417</v>
      </c>
      <c r="G68" s="98" t="s">
        <v>254</v>
      </c>
      <c r="H68" s="26" t="s">
        <v>219</v>
      </c>
      <c r="I68" s="347">
        <f>J68+K68</f>
        <v>0</v>
      </c>
      <c r="J68" s="332"/>
      <c r="K68" s="333"/>
      <c r="L68" s="347">
        <f>M68+N68</f>
        <v>0</v>
      </c>
      <c r="M68" s="332"/>
      <c r="N68" s="333"/>
    </row>
    <row r="69" spans="1:14" s="2" customFormat="1" ht="12.75" customHeight="1" hidden="1">
      <c r="A69" s="802"/>
      <c r="B69" s="1166" t="s">
        <v>492</v>
      </c>
      <c r="C69" s="1167"/>
      <c r="D69" s="99">
        <v>892</v>
      </c>
      <c r="E69" s="40" t="s">
        <v>448</v>
      </c>
      <c r="F69" s="40" t="s">
        <v>417</v>
      </c>
      <c r="G69" s="40" t="s">
        <v>253</v>
      </c>
      <c r="H69" s="41" t="s">
        <v>420</v>
      </c>
      <c r="I69" s="348">
        <f aca="true" t="shared" si="21" ref="I69:N69">I70</f>
        <v>0</v>
      </c>
      <c r="J69" s="338">
        <f t="shared" si="21"/>
        <v>0</v>
      </c>
      <c r="K69" s="339">
        <f t="shared" si="21"/>
        <v>0</v>
      </c>
      <c r="L69" s="348">
        <f t="shared" si="21"/>
        <v>0</v>
      </c>
      <c r="M69" s="338">
        <f t="shared" si="21"/>
        <v>0</v>
      </c>
      <c r="N69" s="339">
        <f t="shared" si="21"/>
        <v>0</v>
      </c>
    </row>
    <row r="70" spans="1:14" s="2" customFormat="1" ht="13.5" customHeight="1" hidden="1">
      <c r="A70" s="802"/>
      <c r="B70" s="1166" t="s">
        <v>495</v>
      </c>
      <c r="C70" s="1167"/>
      <c r="D70" s="99">
        <v>892</v>
      </c>
      <c r="E70" s="40" t="s">
        <v>448</v>
      </c>
      <c r="F70" s="40" t="s">
        <v>417</v>
      </c>
      <c r="G70" s="40" t="s">
        <v>255</v>
      </c>
      <c r="H70" s="41" t="s">
        <v>420</v>
      </c>
      <c r="I70" s="348">
        <f aca="true" t="shared" si="22" ref="I70:N70">I71+I72</f>
        <v>0</v>
      </c>
      <c r="J70" s="338">
        <f t="shared" si="22"/>
        <v>0</v>
      </c>
      <c r="K70" s="339">
        <f t="shared" si="22"/>
        <v>0</v>
      </c>
      <c r="L70" s="348">
        <f t="shared" si="22"/>
        <v>0</v>
      </c>
      <c r="M70" s="338">
        <f t="shared" si="22"/>
        <v>0</v>
      </c>
      <c r="N70" s="339">
        <f t="shared" si="22"/>
        <v>0</v>
      </c>
    </row>
    <row r="71" spans="1:14" s="2" customFormat="1" ht="13.5" customHeight="1" hidden="1">
      <c r="A71" s="802"/>
      <c r="B71" s="1151" t="s">
        <v>493</v>
      </c>
      <c r="C71" s="1152"/>
      <c r="D71" s="97"/>
      <c r="E71" s="1121" t="s">
        <v>448</v>
      </c>
      <c r="F71" s="1121" t="s">
        <v>417</v>
      </c>
      <c r="G71" s="190" t="s">
        <v>256</v>
      </c>
      <c r="H71" s="171" t="s">
        <v>219</v>
      </c>
      <c r="I71" s="347">
        <f>J71+K71</f>
        <v>0</v>
      </c>
      <c r="J71" s="332">
        <v>0</v>
      </c>
      <c r="K71" s="333"/>
      <c r="L71" s="347">
        <f>M71+N71</f>
        <v>0</v>
      </c>
      <c r="M71" s="332">
        <v>0</v>
      </c>
      <c r="N71" s="333"/>
    </row>
    <row r="72" spans="1:14" s="2" customFormat="1" ht="16.5" customHeight="1" hidden="1">
      <c r="A72" s="802"/>
      <c r="B72" s="1129" t="s">
        <v>494</v>
      </c>
      <c r="C72" s="1130"/>
      <c r="D72" s="232">
        <v>892</v>
      </c>
      <c r="E72" s="1122"/>
      <c r="F72" s="1122"/>
      <c r="G72" s="264" t="s">
        <v>257</v>
      </c>
      <c r="H72" s="271" t="s">
        <v>381</v>
      </c>
      <c r="I72" s="349">
        <f>J72+K72</f>
        <v>0</v>
      </c>
      <c r="J72" s="340"/>
      <c r="K72" s="341"/>
      <c r="L72" s="349">
        <f>M72+N72</f>
        <v>0</v>
      </c>
      <c r="M72" s="340"/>
      <c r="N72" s="341"/>
    </row>
    <row r="73" spans="1:14" s="2" customFormat="1" ht="23.25" customHeight="1">
      <c r="A73" s="802"/>
      <c r="B73" s="1127" t="s">
        <v>261</v>
      </c>
      <c r="C73" s="1128"/>
      <c r="D73" s="272" t="s">
        <v>525</v>
      </c>
      <c r="E73" s="272" t="s">
        <v>448</v>
      </c>
      <c r="F73" s="272" t="s">
        <v>417</v>
      </c>
      <c r="G73" s="273" t="s">
        <v>26</v>
      </c>
      <c r="H73" s="274" t="s">
        <v>420</v>
      </c>
      <c r="I73" s="350">
        <f aca="true" t="shared" si="23" ref="I73:N73">I74+I75</f>
        <v>1192.2</v>
      </c>
      <c r="J73" s="361">
        <f t="shared" si="23"/>
        <v>1192.2</v>
      </c>
      <c r="K73" s="362">
        <f t="shared" si="23"/>
        <v>0</v>
      </c>
      <c r="L73" s="350">
        <f t="shared" si="23"/>
        <v>1192.8</v>
      </c>
      <c r="M73" s="361">
        <f t="shared" si="23"/>
        <v>1192.8</v>
      </c>
      <c r="N73" s="362">
        <f t="shared" si="23"/>
        <v>0</v>
      </c>
    </row>
    <row r="74" spans="1:14" s="2" customFormat="1" ht="13.5" customHeight="1">
      <c r="A74" s="802"/>
      <c r="B74" s="1123" t="s">
        <v>400</v>
      </c>
      <c r="C74" s="59" t="s">
        <v>129</v>
      </c>
      <c r="D74" s="1126">
        <v>892</v>
      </c>
      <c r="E74" s="1125" t="s">
        <v>448</v>
      </c>
      <c r="F74" s="968" t="s">
        <v>417</v>
      </c>
      <c r="G74" s="1121" t="s">
        <v>26</v>
      </c>
      <c r="H74" s="26" t="s">
        <v>381</v>
      </c>
      <c r="I74" s="347">
        <f>J74+K74</f>
        <v>0</v>
      </c>
      <c r="J74" s="332">
        <v>0</v>
      </c>
      <c r="K74" s="333">
        <v>0</v>
      </c>
      <c r="L74" s="347">
        <f>M74+N74</f>
        <v>0</v>
      </c>
      <c r="M74" s="332">
        <v>0</v>
      </c>
      <c r="N74" s="333">
        <v>0</v>
      </c>
    </row>
    <row r="75" spans="1:14" s="2" customFormat="1" ht="12" customHeight="1">
      <c r="A75" s="802"/>
      <c r="B75" s="1124"/>
      <c r="C75" s="72" t="s">
        <v>128</v>
      </c>
      <c r="D75" s="928"/>
      <c r="E75" s="928"/>
      <c r="F75" s="928"/>
      <c r="G75" s="928"/>
      <c r="H75" s="67" t="s">
        <v>381</v>
      </c>
      <c r="I75" s="349">
        <f>J75+K75</f>
        <v>1192.2</v>
      </c>
      <c r="J75" s="340">
        <v>1192.2</v>
      </c>
      <c r="K75" s="341"/>
      <c r="L75" s="349">
        <f>M75+N75</f>
        <v>1192.8</v>
      </c>
      <c r="M75" s="340">
        <v>1192.8</v>
      </c>
      <c r="N75" s="341"/>
    </row>
    <row r="76" spans="1:14" s="2" customFormat="1" ht="15" customHeight="1">
      <c r="A76" s="802"/>
      <c r="B76" s="1316" t="s">
        <v>259</v>
      </c>
      <c r="C76" s="1317"/>
      <c r="D76" s="210" t="s">
        <v>525</v>
      </c>
      <c r="E76" s="211" t="s">
        <v>448</v>
      </c>
      <c r="F76" s="211" t="s">
        <v>417</v>
      </c>
      <c r="G76" s="211" t="s">
        <v>419</v>
      </c>
      <c r="H76" s="212" t="s">
        <v>420</v>
      </c>
      <c r="I76" s="351">
        <f aca="true" t="shared" si="24" ref="I76:N76">I77+I80</f>
        <v>1304</v>
      </c>
      <c r="J76" s="363">
        <f t="shared" si="24"/>
        <v>1304</v>
      </c>
      <c r="K76" s="364">
        <f t="shared" si="24"/>
        <v>0</v>
      </c>
      <c r="L76" s="351">
        <f t="shared" si="24"/>
        <v>967</v>
      </c>
      <c r="M76" s="363">
        <f t="shared" si="24"/>
        <v>967</v>
      </c>
      <c r="N76" s="364">
        <f t="shared" si="24"/>
        <v>0</v>
      </c>
    </row>
    <row r="77" spans="1:14" s="2" customFormat="1" ht="12.75" customHeight="1">
      <c r="A77" s="802"/>
      <c r="B77" s="1318" t="s">
        <v>168</v>
      </c>
      <c r="C77" s="1319"/>
      <c r="D77" s="116">
        <v>892</v>
      </c>
      <c r="E77" s="117" t="s">
        <v>448</v>
      </c>
      <c r="F77" s="78" t="s">
        <v>417</v>
      </c>
      <c r="G77" s="40" t="s">
        <v>419</v>
      </c>
      <c r="H77" s="41" t="s">
        <v>420</v>
      </c>
      <c r="I77" s="348">
        <f aca="true" t="shared" si="25" ref="I77:N77">I78+I79</f>
        <v>1304</v>
      </c>
      <c r="J77" s="338">
        <f t="shared" si="25"/>
        <v>1304</v>
      </c>
      <c r="K77" s="339">
        <f t="shared" si="25"/>
        <v>0</v>
      </c>
      <c r="L77" s="348">
        <f t="shared" si="25"/>
        <v>967</v>
      </c>
      <c r="M77" s="338">
        <f t="shared" si="25"/>
        <v>967</v>
      </c>
      <c r="N77" s="339">
        <f t="shared" si="25"/>
        <v>0</v>
      </c>
    </row>
    <row r="78" spans="1:14" s="2" customFormat="1" ht="21.75" customHeight="1">
      <c r="A78" s="802"/>
      <c r="B78" s="1022" t="s">
        <v>185</v>
      </c>
      <c r="C78" s="1107"/>
      <c r="D78" s="998">
        <v>892</v>
      </c>
      <c r="E78" s="1118" t="s">
        <v>448</v>
      </c>
      <c r="F78" s="1118" t="s">
        <v>417</v>
      </c>
      <c r="G78" s="78" t="s">
        <v>349</v>
      </c>
      <c r="H78" s="742" t="s">
        <v>381</v>
      </c>
      <c r="I78" s="352">
        <f>J78+K78</f>
        <v>1304</v>
      </c>
      <c r="J78" s="334">
        <v>1304</v>
      </c>
      <c r="K78" s="335"/>
      <c r="L78" s="352">
        <f>M78+N78</f>
        <v>967</v>
      </c>
      <c r="M78" s="334">
        <v>967</v>
      </c>
      <c r="N78" s="335"/>
    </row>
    <row r="79" spans="1:14" s="2" customFormat="1" ht="12" customHeight="1">
      <c r="A79" s="802"/>
      <c r="B79" s="1119" t="s">
        <v>42</v>
      </c>
      <c r="C79" s="1120"/>
      <c r="D79" s="927"/>
      <c r="E79" s="927"/>
      <c r="F79" s="927"/>
      <c r="G79" s="78" t="s">
        <v>350</v>
      </c>
      <c r="H79" s="742" t="s">
        <v>381</v>
      </c>
      <c r="I79" s="352">
        <f>J79+K79</f>
        <v>0</v>
      </c>
      <c r="J79" s="334">
        <v>0</v>
      </c>
      <c r="K79" s="335"/>
      <c r="L79" s="352">
        <f>M79+N79</f>
        <v>0</v>
      </c>
      <c r="M79" s="334">
        <v>0</v>
      </c>
      <c r="N79" s="335"/>
    </row>
    <row r="80" spans="1:14" s="2" customFormat="1" ht="13.5" customHeight="1" hidden="1">
      <c r="A80" s="802"/>
      <c r="B80" s="1318" t="s">
        <v>169</v>
      </c>
      <c r="C80" s="1319"/>
      <c r="D80" s="209">
        <v>892</v>
      </c>
      <c r="E80" s="165" t="s">
        <v>448</v>
      </c>
      <c r="F80" s="40" t="s">
        <v>417</v>
      </c>
      <c r="G80" s="40" t="s">
        <v>419</v>
      </c>
      <c r="H80" s="41" t="s">
        <v>381</v>
      </c>
      <c r="I80" s="348">
        <f aca="true" t="shared" si="26" ref="I80:N80">I81+I82</f>
        <v>0</v>
      </c>
      <c r="J80" s="338">
        <f t="shared" si="26"/>
        <v>0</v>
      </c>
      <c r="K80" s="339">
        <f t="shared" si="26"/>
        <v>0</v>
      </c>
      <c r="L80" s="348">
        <f t="shared" si="26"/>
        <v>0</v>
      </c>
      <c r="M80" s="338">
        <f t="shared" si="26"/>
        <v>0</v>
      </c>
      <c r="N80" s="339">
        <f t="shared" si="26"/>
        <v>0</v>
      </c>
    </row>
    <row r="81" spans="1:14" s="2" customFormat="1" ht="15.75" customHeight="1" hidden="1">
      <c r="A81" s="802"/>
      <c r="B81" s="1101" t="s">
        <v>52</v>
      </c>
      <c r="C81" s="1102"/>
      <c r="D81" s="162">
        <v>892</v>
      </c>
      <c r="E81" s="117" t="s">
        <v>448</v>
      </c>
      <c r="F81" s="78" t="s">
        <v>417</v>
      </c>
      <c r="G81" s="98" t="s">
        <v>351</v>
      </c>
      <c r="H81" s="26" t="s">
        <v>381</v>
      </c>
      <c r="I81" s="347">
        <f>J81+K81</f>
        <v>0</v>
      </c>
      <c r="J81" s="332"/>
      <c r="K81" s="333"/>
      <c r="L81" s="347">
        <f>M81+N81</f>
        <v>0</v>
      </c>
      <c r="M81" s="332"/>
      <c r="N81" s="333"/>
    </row>
    <row r="82" spans="1:14" s="2" customFormat="1" ht="15.75" customHeight="1" hidden="1">
      <c r="A82" s="803"/>
      <c r="B82" s="1070" t="s">
        <v>260</v>
      </c>
      <c r="C82" s="1071"/>
      <c r="D82" s="262">
        <v>892</v>
      </c>
      <c r="E82" s="263" t="s">
        <v>448</v>
      </c>
      <c r="F82" s="155" t="s">
        <v>417</v>
      </c>
      <c r="G82" s="93" t="s">
        <v>490</v>
      </c>
      <c r="H82" s="67" t="s">
        <v>381</v>
      </c>
      <c r="I82" s="349">
        <f>J82+K82</f>
        <v>0</v>
      </c>
      <c r="J82" s="340">
        <v>0</v>
      </c>
      <c r="K82" s="341"/>
      <c r="L82" s="349">
        <f>M82+N82</f>
        <v>0</v>
      </c>
      <c r="M82" s="340">
        <v>0</v>
      </c>
      <c r="N82" s="341"/>
    </row>
    <row r="83" spans="1:14" s="2" customFormat="1" ht="15.75" customHeight="1">
      <c r="A83" s="1088" t="s">
        <v>451</v>
      </c>
      <c r="B83" s="1103"/>
      <c r="C83" s="1104"/>
      <c r="D83" s="44" t="s">
        <v>525</v>
      </c>
      <c r="E83" s="44" t="s">
        <v>448</v>
      </c>
      <c r="F83" s="45" t="s">
        <v>422</v>
      </c>
      <c r="G83" s="45" t="s">
        <v>419</v>
      </c>
      <c r="H83" s="46" t="s">
        <v>420</v>
      </c>
      <c r="I83" s="345">
        <f aca="true" t="shared" si="27" ref="I83:N83">I84</f>
        <v>310</v>
      </c>
      <c r="J83" s="524">
        <f t="shared" si="27"/>
        <v>310</v>
      </c>
      <c r="K83" s="525">
        <f t="shared" si="27"/>
        <v>0</v>
      </c>
      <c r="L83" s="345">
        <f t="shared" si="27"/>
        <v>310</v>
      </c>
      <c r="M83" s="524">
        <f t="shared" si="27"/>
        <v>310</v>
      </c>
      <c r="N83" s="525">
        <f t="shared" si="27"/>
        <v>0</v>
      </c>
    </row>
    <row r="84" spans="1:14" s="2" customFormat="1" ht="17.25" customHeight="1">
      <c r="A84" s="839" t="s">
        <v>474</v>
      </c>
      <c r="B84" s="1315" t="s">
        <v>452</v>
      </c>
      <c r="C84" s="1179"/>
      <c r="D84" s="837">
        <v>892</v>
      </c>
      <c r="E84" s="838" t="s">
        <v>448</v>
      </c>
      <c r="F84" s="838" t="s">
        <v>422</v>
      </c>
      <c r="G84" s="11" t="s">
        <v>352</v>
      </c>
      <c r="H84" s="166" t="s">
        <v>381</v>
      </c>
      <c r="I84" s="297">
        <f>J84+K84</f>
        <v>310</v>
      </c>
      <c r="J84" s="391">
        <v>310</v>
      </c>
      <c r="K84" s="312"/>
      <c r="L84" s="297">
        <f>M84+N84</f>
        <v>310</v>
      </c>
      <c r="M84" s="391">
        <v>310</v>
      </c>
      <c r="N84" s="312"/>
    </row>
    <row r="85" spans="1:14" s="2" customFormat="1" ht="18.75" customHeight="1">
      <c r="A85" s="1088" t="s">
        <v>405</v>
      </c>
      <c r="B85" s="1089"/>
      <c r="C85" s="1090"/>
      <c r="D85" s="45" t="s">
        <v>525</v>
      </c>
      <c r="E85" s="44" t="s">
        <v>448</v>
      </c>
      <c r="F85" s="45" t="s">
        <v>423</v>
      </c>
      <c r="G85" s="45" t="s">
        <v>419</v>
      </c>
      <c r="H85" s="47" t="s">
        <v>420</v>
      </c>
      <c r="I85" s="345">
        <f aca="true" t="shared" si="28" ref="I85:N85">I86+I90+I93+I96</f>
        <v>23772.299999999996</v>
      </c>
      <c r="J85" s="524">
        <f t="shared" si="28"/>
        <v>23772.299999999996</v>
      </c>
      <c r="K85" s="525">
        <f t="shared" si="28"/>
        <v>0</v>
      </c>
      <c r="L85" s="345">
        <f t="shared" si="28"/>
        <v>22432.2</v>
      </c>
      <c r="M85" s="524">
        <f t="shared" si="28"/>
        <v>22432.2</v>
      </c>
      <c r="N85" s="525">
        <f t="shared" si="28"/>
        <v>0</v>
      </c>
    </row>
    <row r="86" spans="1:14" s="2" customFormat="1" ht="15.75" customHeight="1">
      <c r="A86" s="1105" t="s">
        <v>438</v>
      </c>
      <c r="B86" s="1114" t="s">
        <v>406</v>
      </c>
      <c r="C86" s="1115"/>
      <c r="D86" s="7">
        <v>892</v>
      </c>
      <c r="E86" s="7" t="s">
        <v>448</v>
      </c>
      <c r="F86" s="7" t="s">
        <v>423</v>
      </c>
      <c r="G86" s="7" t="s">
        <v>403</v>
      </c>
      <c r="H86" s="61" t="s">
        <v>381</v>
      </c>
      <c r="I86" s="293">
        <f aca="true" t="shared" si="29" ref="I86:N86">I87+I88+I89</f>
        <v>14363.9</v>
      </c>
      <c r="J86" s="365">
        <f t="shared" si="29"/>
        <v>14363.9</v>
      </c>
      <c r="K86" s="304">
        <f t="shared" si="29"/>
        <v>0</v>
      </c>
      <c r="L86" s="293">
        <f t="shared" si="29"/>
        <v>12854</v>
      </c>
      <c r="M86" s="365">
        <f t="shared" si="29"/>
        <v>12854</v>
      </c>
      <c r="N86" s="304">
        <f t="shared" si="29"/>
        <v>0</v>
      </c>
    </row>
    <row r="87" spans="1:14" s="2" customFormat="1" ht="12.75" customHeight="1">
      <c r="A87" s="1106"/>
      <c r="B87" s="1313" t="s">
        <v>159</v>
      </c>
      <c r="C87" s="1314"/>
      <c r="D87" s="800" t="s">
        <v>525</v>
      </c>
      <c r="E87" s="800" t="s">
        <v>448</v>
      </c>
      <c r="F87" s="800" t="s">
        <v>423</v>
      </c>
      <c r="G87" s="800" t="s">
        <v>403</v>
      </c>
      <c r="H87" s="1093" t="s">
        <v>381</v>
      </c>
      <c r="I87" s="294">
        <f>J87+K87</f>
        <v>7786.9</v>
      </c>
      <c r="J87" s="366">
        <v>7786.9</v>
      </c>
      <c r="K87" s="306"/>
      <c r="L87" s="294">
        <f>M87+N87</f>
        <v>8643.4</v>
      </c>
      <c r="M87" s="366">
        <v>8643.4</v>
      </c>
      <c r="N87" s="306"/>
    </row>
    <row r="88" spans="1:14" s="2" customFormat="1" ht="12" customHeight="1">
      <c r="A88" s="1106"/>
      <c r="B88" s="1108" t="s">
        <v>262</v>
      </c>
      <c r="C88" s="1109"/>
      <c r="D88" s="1000"/>
      <c r="E88" s="1000"/>
      <c r="F88" s="1000"/>
      <c r="G88" s="1000"/>
      <c r="H88" s="1094"/>
      <c r="I88" s="295">
        <f>J88+K88</f>
        <v>1337</v>
      </c>
      <c r="J88" s="342">
        <v>1337</v>
      </c>
      <c r="K88" s="308"/>
      <c r="L88" s="295">
        <f>M88+N88</f>
        <v>1430.6</v>
      </c>
      <c r="M88" s="342">
        <v>1430.6</v>
      </c>
      <c r="N88" s="308"/>
    </row>
    <row r="89" spans="1:14" s="2" customFormat="1" ht="13.5" customHeight="1">
      <c r="A89" s="1106"/>
      <c r="B89" s="1110" t="s">
        <v>670</v>
      </c>
      <c r="C89" s="1111"/>
      <c r="D89" s="928"/>
      <c r="E89" s="928"/>
      <c r="F89" s="928"/>
      <c r="G89" s="928"/>
      <c r="H89" s="1095"/>
      <c r="I89" s="296">
        <f>J89+K89</f>
        <v>5240</v>
      </c>
      <c r="J89" s="367">
        <v>5240</v>
      </c>
      <c r="K89" s="310"/>
      <c r="L89" s="296">
        <f>M89+N89</f>
        <v>2780</v>
      </c>
      <c r="M89" s="367">
        <v>2780</v>
      </c>
      <c r="N89" s="310"/>
    </row>
    <row r="90" spans="1:14" s="2" customFormat="1" ht="14.25" customHeight="1">
      <c r="A90" s="1106"/>
      <c r="B90" s="1116" t="s">
        <v>407</v>
      </c>
      <c r="C90" s="1117"/>
      <c r="D90" s="22">
        <v>892</v>
      </c>
      <c r="E90" s="22" t="s">
        <v>448</v>
      </c>
      <c r="F90" s="22" t="s">
        <v>423</v>
      </c>
      <c r="G90" s="22" t="s">
        <v>419</v>
      </c>
      <c r="H90" s="60" t="s">
        <v>420</v>
      </c>
      <c r="I90" s="353">
        <f aca="true" t="shared" si="30" ref="I90:N90">I91+I92</f>
        <v>2127.7</v>
      </c>
      <c r="J90" s="336">
        <f t="shared" si="30"/>
        <v>2127.7</v>
      </c>
      <c r="K90" s="337">
        <f t="shared" si="30"/>
        <v>0</v>
      </c>
      <c r="L90" s="353">
        <f t="shared" si="30"/>
        <v>2276.6</v>
      </c>
      <c r="M90" s="336">
        <f t="shared" si="30"/>
        <v>2276.6</v>
      </c>
      <c r="N90" s="337">
        <f t="shared" si="30"/>
        <v>0</v>
      </c>
    </row>
    <row r="91" spans="1:14" s="2" customFormat="1" ht="13.5" customHeight="1">
      <c r="A91" s="1106"/>
      <c r="B91" s="1153" t="s">
        <v>263</v>
      </c>
      <c r="C91" s="1174"/>
      <c r="D91" s="73">
        <v>892</v>
      </c>
      <c r="E91" s="73" t="s">
        <v>448</v>
      </c>
      <c r="F91" s="73" t="s">
        <v>423</v>
      </c>
      <c r="G91" s="73" t="s">
        <v>382</v>
      </c>
      <c r="H91" s="1096" t="s">
        <v>381</v>
      </c>
      <c r="I91" s="347">
        <f>J91+K91</f>
        <v>2127.7</v>
      </c>
      <c r="J91" s="332">
        <v>2127.7</v>
      </c>
      <c r="K91" s="333"/>
      <c r="L91" s="347">
        <f>M91+N91</f>
        <v>2276.6</v>
      </c>
      <c r="M91" s="332">
        <v>2276.6</v>
      </c>
      <c r="N91" s="333"/>
    </row>
    <row r="92" spans="1:14" s="2" customFormat="1" ht="12.75" customHeight="1" hidden="1">
      <c r="A92" s="1106"/>
      <c r="B92" s="1108" t="s">
        <v>497</v>
      </c>
      <c r="C92" s="1109"/>
      <c r="D92" s="526">
        <v>892</v>
      </c>
      <c r="E92" s="526" t="s">
        <v>448</v>
      </c>
      <c r="F92" s="526" t="s">
        <v>423</v>
      </c>
      <c r="G92" s="498" t="s">
        <v>284</v>
      </c>
      <c r="H92" s="1097"/>
      <c r="I92" s="349">
        <f>J92+K92</f>
        <v>0</v>
      </c>
      <c r="J92" s="340"/>
      <c r="K92" s="341"/>
      <c r="L92" s="349">
        <f>M92+N92</f>
        <v>0</v>
      </c>
      <c r="M92" s="340"/>
      <c r="N92" s="341"/>
    </row>
    <row r="93" spans="1:14" s="2" customFormat="1" ht="12" customHeight="1">
      <c r="A93" s="1106"/>
      <c r="B93" s="1116" t="s">
        <v>486</v>
      </c>
      <c r="C93" s="1117"/>
      <c r="D93" s="101" t="s">
        <v>525</v>
      </c>
      <c r="E93" s="22" t="s">
        <v>448</v>
      </c>
      <c r="F93" s="22" t="s">
        <v>423</v>
      </c>
      <c r="G93" s="22" t="s">
        <v>419</v>
      </c>
      <c r="H93" s="60" t="s">
        <v>420</v>
      </c>
      <c r="I93" s="353">
        <f aca="true" t="shared" si="31" ref="I93:N93">I94+I95</f>
        <v>1723.3</v>
      </c>
      <c r="J93" s="336">
        <f t="shared" si="31"/>
        <v>1723.3</v>
      </c>
      <c r="K93" s="337">
        <f t="shared" si="31"/>
        <v>0</v>
      </c>
      <c r="L93" s="353">
        <f t="shared" si="31"/>
        <v>1843.9</v>
      </c>
      <c r="M93" s="336">
        <f t="shared" si="31"/>
        <v>1843.9</v>
      </c>
      <c r="N93" s="337">
        <f t="shared" si="31"/>
        <v>0</v>
      </c>
    </row>
    <row r="94" spans="1:14" s="2" customFormat="1" ht="12" customHeight="1">
      <c r="A94" s="802"/>
      <c r="B94" s="1153" t="s">
        <v>263</v>
      </c>
      <c r="C94" s="1174"/>
      <c r="D94" s="98" t="s">
        <v>525</v>
      </c>
      <c r="E94" s="527" t="s">
        <v>448</v>
      </c>
      <c r="F94" s="527" t="s">
        <v>423</v>
      </c>
      <c r="G94" s="98" t="s">
        <v>383</v>
      </c>
      <c r="H94" s="1098" t="s">
        <v>381</v>
      </c>
      <c r="I94" s="347">
        <f>J94+K94</f>
        <v>1723.3</v>
      </c>
      <c r="J94" s="332">
        <v>1723.3</v>
      </c>
      <c r="K94" s="333"/>
      <c r="L94" s="347">
        <f>M94+N94</f>
        <v>1843.9</v>
      </c>
      <c r="M94" s="332">
        <v>1843.9</v>
      </c>
      <c r="N94" s="333"/>
    </row>
    <row r="95" spans="1:14" s="2" customFormat="1" ht="11.25" customHeight="1" hidden="1">
      <c r="A95" s="802"/>
      <c r="B95" s="1108" t="s">
        <v>497</v>
      </c>
      <c r="C95" s="1109"/>
      <c r="D95" s="526" t="s">
        <v>525</v>
      </c>
      <c r="E95" s="526" t="s">
        <v>448</v>
      </c>
      <c r="F95" s="526" t="s">
        <v>423</v>
      </c>
      <c r="G95" s="498" t="s">
        <v>284</v>
      </c>
      <c r="H95" s="1099"/>
      <c r="I95" s="349">
        <f>J95+K95</f>
        <v>0</v>
      </c>
      <c r="J95" s="340"/>
      <c r="K95" s="341"/>
      <c r="L95" s="349">
        <f>M95+N95</f>
        <v>0</v>
      </c>
      <c r="M95" s="340"/>
      <c r="N95" s="341"/>
    </row>
    <row r="96" spans="1:14" s="2" customFormat="1" ht="12" customHeight="1">
      <c r="A96" s="802"/>
      <c r="B96" s="1112" t="s">
        <v>479</v>
      </c>
      <c r="C96" s="1113"/>
      <c r="D96" s="22">
        <v>892</v>
      </c>
      <c r="E96" s="22" t="s">
        <v>448</v>
      </c>
      <c r="F96" s="22" t="s">
        <v>423</v>
      </c>
      <c r="G96" s="22" t="s">
        <v>419</v>
      </c>
      <c r="H96" s="60" t="s">
        <v>420</v>
      </c>
      <c r="I96" s="353">
        <f aca="true" t="shared" si="32" ref="I96:N96">I97+I98+I99</f>
        <v>5557.4</v>
      </c>
      <c r="J96" s="336">
        <f t="shared" si="32"/>
        <v>5557.4</v>
      </c>
      <c r="K96" s="337">
        <f t="shared" si="32"/>
        <v>0</v>
      </c>
      <c r="L96" s="353">
        <f t="shared" si="32"/>
        <v>5457.7</v>
      </c>
      <c r="M96" s="336">
        <f t="shared" si="32"/>
        <v>5457.7</v>
      </c>
      <c r="N96" s="337">
        <f t="shared" si="32"/>
        <v>0</v>
      </c>
    </row>
    <row r="97" spans="1:14" s="2" customFormat="1" ht="13.5" customHeight="1">
      <c r="A97" s="802"/>
      <c r="B97" s="1153" t="s">
        <v>480</v>
      </c>
      <c r="C97" s="1154"/>
      <c r="D97" s="98">
        <v>892</v>
      </c>
      <c r="E97" s="98" t="s">
        <v>448</v>
      </c>
      <c r="F97" s="98" t="s">
        <v>423</v>
      </c>
      <c r="G97" s="98" t="s">
        <v>402</v>
      </c>
      <c r="H97" s="1096" t="s">
        <v>381</v>
      </c>
      <c r="I97" s="347">
        <f>J97+K97</f>
        <v>2203.4</v>
      </c>
      <c r="J97" s="332">
        <v>2203.4</v>
      </c>
      <c r="K97" s="333"/>
      <c r="L97" s="347">
        <f>M97+N97</f>
        <v>2357.7</v>
      </c>
      <c r="M97" s="332">
        <v>2357.7</v>
      </c>
      <c r="N97" s="333"/>
    </row>
    <row r="98" spans="1:14" s="2" customFormat="1" ht="21.75" customHeight="1">
      <c r="A98" s="802"/>
      <c r="B98" s="1022" t="s">
        <v>671</v>
      </c>
      <c r="C98" s="1107"/>
      <c r="D98" s="98" t="s">
        <v>525</v>
      </c>
      <c r="E98" s="98" t="s">
        <v>448</v>
      </c>
      <c r="F98" s="98" t="s">
        <v>423</v>
      </c>
      <c r="G98" s="98" t="s">
        <v>672</v>
      </c>
      <c r="H98" s="1100"/>
      <c r="I98" s="347">
        <f>J98+K98</f>
        <v>254</v>
      </c>
      <c r="J98" s="332">
        <v>254</v>
      </c>
      <c r="K98" s="333"/>
      <c r="L98" s="347">
        <f>M98+N98</f>
        <v>0</v>
      </c>
      <c r="M98" s="332">
        <v>0</v>
      </c>
      <c r="N98" s="333"/>
    </row>
    <row r="99" spans="1:14" s="2" customFormat="1" ht="13.5" customHeight="1">
      <c r="A99" s="803"/>
      <c r="B99" s="1236" t="s">
        <v>497</v>
      </c>
      <c r="C99" s="1237"/>
      <c r="D99" s="526" t="s">
        <v>525</v>
      </c>
      <c r="E99" s="526" t="s">
        <v>448</v>
      </c>
      <c r="F99" s="526" t="s">
        <v>423</v>
      </c>
      <c r="G99" s="498" t="s">
        <v>284</v>
      </c>
      <c r="H99" s="1097"/>
      <c r="I99" s="349">
        <f>J99+K99</f>
        <v>3100</v>
      </c>
      <c r="J99" s="340">
        <v>3100</v>
      </c>
      <c r="K99" s="341"/>
      <c r="L99" s="349">
        <f>M99+N99</f>
        <v>3100</v>
      </c>
      <c r="M99" s="340">
        <v>3100</v>
      </c>
      <c r="N99" s="341"/>
    </row>
    <row r="100" spans="1:14" s="2" customFormat="1" ht="15.75" customHeight="1">
      <c r="A100" s="1088" t="s">
        <v>404</v>
      </c>
      <c r="B100" s="1089"/>
      <c r="C100" s="1090"/>
      <c r="D100" s="45" t="s">
        <v>525</v>
      </c>
      <c r="E100" s="45" t="s">
        <v>448</v>
      </c>
      <c r="F100" s="45" t="s">
        <v>448</v>
      </c>
      <c r="G100" s="45" t="s">
        <v>419</v>
      </c>
      <c r="H100" s="47" t="s">
        <v>420</v>
      </c>
      <c r="I100" s="345">
        <f aca="true" t="shared" si="33" ref="I100:N100">I101+I102</f>
        <v>8083</v>
      </c>
      <c r="J100" s="524">
        <f t="shared" si="33"/>
        <v>8083</v>
      </c>
      <c r="K100" s="525">
        <f t="shared" si="33"/>
        <v>0</v>
      </c>
      <c r="L100" s="345">
        <f t="shared" si="33"/>
        <v>7551</v>
      </c>
      <c r="M100" s="524">
        <f t="shared" si="33"/>
        <v>7551</v>
      </c>
      <c r="N100" s="525">
        <f t="shared" si="33"/>
        <v>0</v>
      </c>
    </row>
    <row r="101" spans="1:14" s="2" customFormat="1" ht="14.25" customHeight="1">
      <c r="A101" s="985" t="s">
        <v>468</v>
      </c>
      <c r="B101" s="1261" t="s">
        <v>408</v>
      </c>
      <c r="C101" s="1262"/>
      <c r="D101" s="42" t="s">
        <v>525</v>
      </c>
      <c r="E101" s="42" t="s">
        <v>448</v>
      </c>
      <c r="F101" s="42" t="s">
        <v>448</v>
      </c>
      <c r="G101" s="102" t="s">
        <v>384</v>
      </c>
      <c r="H101" s="24" t="s">
        <v>381</v>
      </c>
      <c r="I101" s="294">
        <f>J101+K101</f>
        <v>5133</v>
      </c>
      <c r="J101" s="370">
        <v>5133</v>
      </c>
      <c r="K101" s="306"/>
      <c r="L101" s="294">
        <f>M101+N101</f>
        <v>5141</v>
      </c>
      <c r="M101" s="370">
        <v>5141</v>
      </c>
      <c r="N101" s="306"/>
    </row>
    <row r="102" spans="1:14" s="2" customFormat="1" ht="21.75" customHeight="1" thickBot="1">
      <c r="A102" s="1091"/>
      <c r="B102" s="996" t="s">
        <v>41</v>
      </c>
      <c r="C102" s="1092"/>
      <c r="D102" s="840">
        <v>892</v>
      </c>
      <c r="E102" s="43" t="s">
        <v>448</v>
      </c>
      <c r="F102" s="43" t="s">
        <v>448</v>
      </c>
      <c r="G102" s="841" t="s">
        <v>365</v>
      </c>
      <c r="H102" s="842" t="s">
        <v>381</v>
      </c>
      <c r="I102" s="354">
        <f>J102+K102</f>
        <v>2950</v>
      </c>
      <c r="J102" s="343">
        <v>2950</v>
      </c>
      <c r="K102" s="317"/>
      <c r="L102" s="354">
        <f>M102+N102</f>
        <v>2410</v>
      </c>
      <c r="M102" s="343">
        <v>2410</v>
      </c>
      <c r="N102" s="317"/>
    </row>
    <row r="103" spans="1:14" s="2" customFormat="1" ht="9.75" customHeight="1">
      <c r="A103" s="265"/>
      <c r="B103" s="251"/>
      <c r="C103" s="266"/>
      <c r="D103" s="267"/>
      <c r="E103" s="215"/>
      <c r="F103" s="215"/>
      <c r="G103" s="268"/>
      <c r="H103" s="216"/>
      <c r="I103" s="217"/>
      <c r="J103" s="218"/>
      <c r="K103" s="218"/>
      <c r="L103" s="835" t="s">
        <v>186</v>
      </c>
      <c r="M103" s="218"/>
      <c r="N103" s="218"/>
    </row>
    <row r="104" spans="1:14" s="2" customFormat="1" ht="5.25" customHeight="1">
      <c r="A104" s="269"/>
      <c r="B104" s="194"/>
      <c r="C104" s="270"/>
      <c r="D104" s="270"/>
      <c r="E104" s="203"/>
      <c r="F104" s="203"/>
      <c r="G104" s="204"/>
      <c r="H104" s="255"/>
      <c r="I104" s="208"/>
      <c r="J104" s="207"/>
      <c r="K104" s="207"/>
      <c r="L104" s="208"/>
      <c r="M104" s="207"/>
      <c r="N104" s="207"/>
    </row>
    <row r="105" spans="1:14" s="2" customFormat="1" ht="23.25" customHeight="1" thickBot="1">
      <c r="A105" s="1265" t="s">
        <v>453</v>
      </c>
      <c r="B105" s="1266"/>
      <c r="C105" s="1267"/>
      <c r="D105" s="843" t="s">
        <v>525</v>
      </c>
      <c r="E105" s="844" t="s">
        <v>434</v>
      </c>
      <c r="F105" s="845" t="s">
        <v>418</v>
      </c>
      <c r="G105" s="846" t="s">
        <v>419</v>
      </c>
      <c r="H105" s="845" t="s">
        <v>420</v>
      </c>
      <c r="I105" s="847">
        <f aca="true" t="shared" si="34" ref="I105:N105">I107+I108+I109+I110</f>
        <v>361397</v>
      </c>
      <c r="J105" s="848">
        <f t="shared" si="34"/>
        <v>198610</v>
      </c>
      <c r="K105" s="849">
        <f t="shared" si="34"/>
        <v>162787</v>
      </c>
      <c r="L105" s="847">
        <f t="shared" si="34"/>
        <v>366710.8</v>
      </c>
      <c r="M105" s="848">
        <f t="shared" si="34"/>
        <v>203917.09999999998</v>
      </c>
      <c r="N105" s="849">
        <f t="shared" si="34"/>
        <v>162793.69999999998</v>
      </c>
    </row>
    <row r="106" spans="1:14" s="2" customFormat="1" ht="15" customHeight="1">
      <c r="A106" s="961" t="s">
        <v>523</v>
      </c>
      <c r="B106" s="962"/>
      <c r="C106" s="963"/>
      <c r="D106" s="103"/>
      <c r="E106" s="84"/>
      <c r="F106" s="85"/>
      <c r="G106" s="85"/>
      <c r="H106" s="95"/>
      <c r="I106" s="291">
        <f aca="true" t="shared" si="35" ref="I106:N106">I105/I269</f>
        <v>0.6873915480570375</v>
      </c>
      <c r="J106" s="328">
        <f t="shared" si="35"/>
        <v>0.5764199794635327</v>
      </c>
      <c r="K106" s="157">
        <f t="shared" si="35"/>
        <v>0.8984152301269085</v>
      </c>
      <c r="L106" s="291">
        <f t="shared" si="35"/>
        <v>0.6944004605214572</v>
      </c>
      <c r="M106" s="328">
        <f t="shared" si="35"/>
        <v>0.5885673382621834</v>
      </c>
      <c r="N106" s="157">
        <f t="shared" si="35"/>
        <v>0.8962757420850228</v>
      </c>
    </row>
    <row r="107" spans="1:14" s="2" customFormat="1" ht="15" customHeight="1">
      <c r="A107" s="1077" t="s">
        <v>223</v>
      </c>
      <c r="B107" s="1263" t="s">
        <v>454</v>
      </c>
      <c r="C107" s="1264"/>
      <c r="D107" s="113" t="s">
        <v>525</v>
      </c>
      <c r="E107" s="32" t="s">
        <v>434</v>
      </c>
      <c r="F107" s="33" t="s">
        <v>417</v>
      </c>
      <c r="G107" s="34" t="s">
        <v>419</v>
      </c>
      <c r="H107" s="33" t="s">
        <v>420</v>
      </c>
      <c r="I107" s="371">
        <f aca="true" t="shared" si="36" ref="I107:N107">I131</f>
        <v>127927</v>
      </c>
      <c r="J107" s="528">
        <f t="shared" si="36"/>
        <v>127927</v>
      </c>
      <c r="K107" s="529">
        <f t="shared" si="36"/>
        <v>0</v>
      </c>
      <c r="L107" s="371">
        <f t="shared" si="36"/>
        <v>130916</v>
      </c>
      <c r="M107" s="528">
        <f t="shared" si="36"/>
        <v>130916</v>
      </c>
      <c r="N107" s="529">
        <f t="shared" si="36"/>
        <v>0</v>
      </c>
    </row>
    <row r="108" spans="1:14" s="2" customFormat="1" ht="14.25" customHeight="1">
      <c r="A108" s="1078"/>
      <c r="B108" s="1086" t="s">
        <v>455</v>
      </c>
      <c r="C108" s="1087"/>
      <c r="D108" s="114" t="s">
        <v>525</v>
      </c>
      <c r="E108" s="13" t="s">
        <v>434</v>
      </c>
      <c r="F108" s="14" t="s">
        <v>422</v>
      </c>
      <c r="G108" s="15" t="s">
        <v>419</v>
      </c>
      <c r="H108" s="14" t="s">
        <v>420</v>
      </c>
      <c r="I108" s="372">
        <f aca="true" t="shared" si="37" ref="I108:K109">I186</f>
        <v>221381.3</v>
      </c>
      <c r="J108" s="530">
        <f t="shared" si="37"/>
        <v>58746.399999999994</v>
      </c>
      <c r="K108" s="531">
        <f t="shared" si="37"/>
        <v>162634.9</v>
      </c>
      <c r="L108" s="372">
        <f aca="true" t="shared" si="38" ref="L108:N109">L186</f>
        <v>223484.3</v>
      </c>
      <c r="M108" s="530">
        <f t="shared" si="38"/>
        <v>60849.399999999994</v>
      </c>
      <c r="N108" s="531">
        <f t="shared" si="38"/>
        <v>162634.9</v>
      </c>
    </row>
    <row r="109" spans="1:14" s="2" customFormat="1" ht="17.25" customHeight="1">
      <c r="A109" s="1078"/>
      <c r="B109" s="1086" t="s">
        <v>456</v>
      </c>
      <c r="C109" s="1087"/>
      <c r="D109" s="114" t="s">
        <v>525</v>
      </c>
      <c r="E109" s="13" t="s">
        <v>434</v>
      </c>
      <c r="F109" s="14" t="s">
        <v>434</v>
      </c>
      <c r="G109" s="15" t="s">
        <v>419</v>
      </c>
      <c r="H109" s="14" t="s">
        <v>420</v>
      </c>
      <c r="I109" s="372">
        <f t="shared" si="37"/>
        <v>4215.3</v>
      </c>
      <c r="J109" s="530">
        <f t="shared" si="37"/>
        <v>4063.2</v>
      </c>
      <c r="K109" s="531">
        <f t="shared" si="37"/>
        <v>152.1</v>
      </c>
      <c r="L109" s="372">
        <f t="shared" si="38"/>
        <v>4396.1</v>
      </c>
      <c r="M109" s="530">
        <f t="shared" si="38"/>
        <v>4237.3</v>
      </c>
      <c r="N109" s="531">
        <f t="shared" si="38"/>
        <v>158.8</v>
      </c>
    </row>
    <row r="110" spans="1:14" s="2" customFormat="1" ht="15.75" customHeight="1">
      <c r="A110" s="1079"/>
      <c r="B110" s="1310" t="s">
        <v>457</v>
      </c>
      <c r="C110" s="1311"/>
      <c r="D110" s="115" t="s">
        <v>525</v>
      </c>
      <c r="E110" s="16" t="s">
        <v>434</v>
      </c>
      <c r="F110" s="17" t="s">
        <v>458</v>
      </c>
      <c r="G110" s="18" t="s">
        <v>419</v>
      </c>
      <c r="H110" s="17" t="s">
        <v>420</v>
      </c>
      <c r="I110" s="373">
        <f aca="true" t="shared" si="39" ref="I110:N110">I196</f>
        <v>7873.4</v>
      </c>
      <c r="J110" s="532">
        <f t="shared" si="39"/>
        <v>7873.4</v>
      </c>
      <c r="K110" s="533">
        <f t="shared" si="39"/>
        <v>0</v>
      </c>
      <c r="L110" s="373">
        <f t="shared" si="39"/>
        <v>7914.4</v>
      </c>
      <c r="M110" s="532">
        <f t="shared" si="39"/>
        <v>7914.4</v>
      </c>
      <c r="N110" s="533">
        <f t="shared" si="39"/>
        <v>0</v>
      </c>
    </row>
    <row r="111" spans="1:14" s="2" customFormat="1" ht="23.25" customHeight="1">
      <c r="A111" s="1080" t="s">
        <v>673</v>
      </c>
      <c r="B111" s="1081"/>
      <c r="C111" s="1082"/>
      <c r="D111" s="223" t="s">
        <v>525</v>
      </c>
      <c r="E111" s="223" t="s">
        <v>434</v>
      </c>
      <c r="F111" s="224" t="s">
        <v>417</v>
      </c>
      <c r="G111" s="224" t="s">
        <v>390</v>
      </c>
      <c r="H111" s="225" t="s">
        <v>409</v>
      </c>
      <c r="I111" s="534">
        <f aca="true" t="shared" si="40" ref="I111:N111">I112+I113+I114+I115+I116+I117+I118+I119+I120+I121+I122+I123</f>
        <v>126378.4</v>
      </c>
      <c r="J111" s="535">
        <f t="shared" si="40"/>
        <v>126378.4</v>
      </c>
      <c r="K111" s="536">
        <f t="shared" si="40"/>
        <v>0</v>
      </c>
      <c r="L111" s="534">
        <f t="shared" si="40"/>
        <v>129753.4</v>
      </c>
      <c r="M111" s="535">
        <f t="shared" si="40"/>
        <v>129753.4</v>
      </c>
      <c r="N111" s="536">
        <f t="shared" si="40"/>
        <v>0</v>
      </c>
    </row>
    <row r="112" spans="1:14" s="2" customFormat="1" ht="12.75" customHeight="1">
      <c r="A112" s="1083" t="s">
        <v>674</v>
      </c>
      <c r="B112" s="1333" t="s">
        <v>551</v>
      </c>
      <c r="C112" s="988"/>
      <c r="D112" s="1016" t="s">
        <v>525</v>
      </c>
      <c r="E112" s="1073" t="s">
        <v>434</v>
      </c>
      <c r="F112" s="969" t="s">
        <v>417</v>
      </c>
      <c r="G112" s="969" t="s">
        <v>390</v>
      </c>
      <c r="H112" s="1075" t="s">
        <v>409</v>
      </c>
      <c r="I112" s="294">
        <f aca="true" t="shared" si="41" ref="I112:I123">J112+K112</f>
        <v>8040.4</v>
      </c>
      <c r="J112" s="366">
        <v>8040.4</v>
      </c>
      <c r="K112" s="306"/>
      <c r="L112" s="294">
        <f aca="true" t="shared" si="42" ref="L112:L123">M112+N112</f>
        <v>8201.4</v>
      </c>
      <c r="M112" s="366">
        <v>8201.4</v>
      </c>
      <c r="N112" s="306"/>
    </row>
    <row r="113" spans="1:14" s="2" customFormat="1" ht="12.75" customHeight="1">
      <c r="A113" s="802"/>
      <c r="B113" s="1085" t="s">
        <v>552</v>
      </c>
      <c r="C113" s="1023"/>
      <c r="D113" s="998"/>
      <c r="E113" s="1073"/>
      <c r="F113" s="969"/>
      <c r="G113" s="969"/>
      <c r="H113" s="1075"/>
      <c r="I113" s="295">
        <f t="shared" si="41"/>
        <v>14942.8</v>
      </c>
      <c r="J113" s="342">
        <v>14942.8</v>
      </c>
      <c r="K113" s="308"/>
      <c r="L113" s="295">
        <f t="shared" si="42"/>
        <v>15298.8</v>
      </c>
      <c r="M113" s="342">
        <v>15298.8</v>
      </c>
      <c r="N113" s="308"/>
    </row>
    <row r="114" spans="1:14" s="2" customFormat="1" ht="12.75" customHeight="1">
      <c r="A114" s="802"/>
      <c r="B114" s="1085" t="s">
        <v>553</v>
      </c>
      <c r="C114" s="1023"/>
      <c r="D114" s="998"/>
      <c r="E114" s="1073"/>
      <c r="F114" s="969"/>
      <c r="G114" s="969"/>
      <c r="H114" s="1075"/>
      <c r="I114" s="295">
        <f t="shared" si="41"/>
        <v>7372.8</v>
      </c>
      <c r="J114" s="342">
        <v>7372.8</v>
      </c>
      <c r="K114" s="308"/>
      <c r="L114" s="295">
        <f t="shared" si="42"/>
        <v>7521.8</v>
      </c>
      <c r="M114" s="342">
        <v>7521.8</v>
      </c>
      <c r="N114" s="308"/>
    </row>
    <row r="115" spans="1:14" s="2" customFormat="1" ht="12.75" customHeight="1">
      <c r="A115" s="802"/>
      <c r="B115" s="1085" t="s">
        <v>554</v>
      </c>
      <c r="C115" s="1023"/>
      <c r="D115" s="998"/>
      <c r="E115" s="1073"/>
      <c r="F115" s="969"/>
      <c r="G115" s="969"/>
      <c r="H115" s="1075"/>
      <c r="I115" s="295">
        <f t="shared" si="41"/>
        <v>6174.3</v>
      </c>
      <c r="J115" s="342">
        <v>6174.3</v>
      </c>
      <c r="K115" s="308"/>
      <c r="L115" s="295">
        <f t="shared" si="42"/>
        <v>6303.3</v>
      </c>
      <c r="M115" s="342">
        <v>6303.3</v>
      </c>
      <c r="N115" s="308"/>
    </row>
    <row r="116" spans="1:14" s="2" customFormat="1" ht="12.75" customHeight="1">
      <c r="A116" s="802"/>
      <c r="B116" s="1085" t="s">
        <v>555</v>
      </c>
      <c r="C116" s="1023"/>
      <c r="D116" s="998"/>
      <c r="E116" s="1073"/>
      <c r="F116" s="969"/>
      <c r="G116" s="969"/>
      <c r="H116" s="1075"/>
      <c r="I116" s="295">
        <f t="shared" si="41"/>
        <v>6545.3</v>
      </c>
      <c r="J116" s="342">
        <v>6545.3</v>
      </c>
      <c r="K116" s="308"/>
      <c r="L116" s="295">
        <f t="shared" si="42"/>
        <v>6710.3</v>
      </c>
      <c r="M116" s="342">
        <v>6710.3</v>
      </c>
      <c r="N116" s="308"/>
    </row>
    <row r="117" spans="1:14" s="2" customFormat="1" ht="12.75" customHeight="1">
      <c r="A117" s="802"/>
      <c r="B117" s="1085" t="s">
        <v>556</v>
      </c>
      <c r="C117" s="1023"/>
      <c r="D117" s="998"/>
      <c r="E117" s="1073"/>
      <c r="F117" s="969"/>
      <c r="G117" s="969"/>
      <c r="H117" s="1075"/>
      <c r="I117" s="295">
        <f t="shared" si="41"/>
        <v>10521</v>
      </c>
      <c r="J117" s="342">
        <v>10521</v>
      </c>
      <c r="K117" s="308"/>
      <c r="L117" s="295">
        <f t="shared" si="42"/>
        <v>11099</v>
      </c>
      <c r="M117" s="342">
        <v>11099</v>
      </c>
      <c r="N117" s="308"/>
    </row>
    <row r="118" spans="1:14" s="2" customFormat="1" ht="12.75" customHeight="1">
      <c r="A118" s="802"/>
      <c r="B118" s="1085" t="s">
        <v>557</v>
      </c>
      <c r="C118" s="1023"/>
      <c r="D118" s="998"/>
      <c r="E118" s="1073"/>
      <c r="F118" s="969"/>
      <c r="G118" s="969"/>
      <c r="H118" s="1075"/>
      <c r="I118" s="295">
        <f t="shared" si="41"/>
        <v>11295.7</v>
      </c>
      <c r="J118" s="342">
        <v>11295.7</v>
      </c>
      <c r="K118" s="308"/>
      <c r="L118" s="295">
        <f t="shared" si="42"/>
        <v>11578.7</v>
      </c>
      <c r="M118" s="342">
        <v>11578.7</v>
      </c>
      <c r="N118" s="308"/>
    </row>
    <row r="119" spans="1:14" s="2" customFormat="1" ht="12.75" customHeight="1">
      <c r="A119" s="802"/>
      <c r="B119" s="1085" t="s">
        <v>558</v>
      </c>
      <c r="C119" s="1023"/>
      <c r="D119" s="998"/>
      <c r="E119" s="1073"/>
      <c r="F119" s="969"/>
      <c r="G119" s="969"/>
      <c r="H119" s="1075"/>
      <c r="I119" s="295">
        <f t="shared" si="41"/>
        <v>11776.3</v>
      </c>
      <c r="J119" s="342">
        <v>11776.3</v>
      </c>
      <c r="K119" s="308"/>
      <c r="L119" s="295">
        <f t="shared" si="42"/>
        <v>12064.3</v>
      </c>
      <c r="M119" s="342">
        <v>12064.3</v>
      </c>
      <c r="N119" s="308"/>
    </row>
    <row r="120" spans="1:14" s="2" customFormat="1" ht="12.75" customHeight="1">
      <c r="A120" s="802"/>
      <c r="B120" s="1085" t="s">
        <v>559</v>
      </c>
      <c r="C120" s="1023"/>
      <c r="D120" s="998"/>
      <c r="E120" s="1073"/>
      <c r="F120" s="969"/>
      <c r="G120" s="969"/>
      <c r="H120" s="1075"/>
      <c r="I120" s="295">
        <f t="shared" si="41"/>
        <v>11134.7</v>
      </c>
      <c r="J120" s="342">
        <v>11134.7</v>
      </c>
      <c r="K120" s="308"/>
      <c r="L120" s="295">
        <f t="shared" si="42"/>
        <v>11422.7</v>
      </c>
      <c r="M120" s="342">
        <v>11422.7</v>
      </c>
      <c r="N120" s="308"/>
    </row>
    <row r="121" spans="1:14" s="2" customFormat="1" ht="12.75" customHeight="1">
      <c r="A121" s="802"/>
      <c r="B121" s="1085" t="s">
        <v>560</v>
      </c>
      <c r="C121" s="1023"/>
      <c r="D121" s="998"/>
      <c r="E121" s="1073"/>
      <c r="F121" s="969"/>
      <c r="G121" s="969"/>
      <c r="H121" s="1075"/>
      <c r="I121" s="295">
        <f t="shared" si="41"/>
        <v>12687.4</v>
      </c>
      <c r="J121" s="342">
        <v>12687.4</v>
      </c>
      <c r="K121" s="308"/>
      <c r="L121" s="295">
        <f t="shared" si="42"/>
        <v>12998.4</v>
      </c>
      <c r="M121" s="342">
        <v>12998.4</v>
      </c>
      <c r="N121" s="308"/>
    </row>
    <row r="122" spans="1:14" s="2" customFormat="1" ht="12.75" customHeight="1">
      <c r="A122" s="802"/>
      <c r="B122" s="1085" t="s">
        <v>561</v>
      </c>
      <c r="C122" s="1023"/>
      <c r="D122" s="998"/>
      <c r="E122" s="1073"/>
      <c r="F122" s="969"/>
      <c r="G122" s="969"/>
      <c r="H122" s="1075"/>
      <c r="I122" s="295">
        <f t="shared" si="41"/>
        <v>12724.2</v>
      </c>
      <c r="J122" s="342">
        <v>12724.2</v>
      </c>
      <c r="K122" s="308"/>
      <c r="L122" s="295">
        <f t="shared" si="42"/>
        <v>13061.2</v>
      </c>
      <c r="M122" s="342">
        <v>13061.2</v>
      </c>
      <c r="N122" s="308"/>
    </row>
    <row r="123" spans="1:14" s="2" customFormat="1" ht="12.75" customHeight="1">
      <c r="A123" s="802"/>
      <c r="B123" s="1184" t="s">
        <v>562</v>
      </c>
      <c r="C123" s="1185"/>
      <c r="D123" s="1084"/>
      <c r="E123" s="1074"/>
      <c r="F123" s="1061"/>
      <c r="G123" s="1061"/>
      <c r="H123" s="1076"/>
      <c r="I123" s="296">
        <f t="shared" si="41"/>
        <v>13163.5</v>
      </c>
      <c r="J123" s="367">
        <v>13163.5</v>
      </c>
      <c r="K123" s="310"/>
      <c r="L123" s="296">
        <f t="shared" si="42"/>
        <v>13493.5</v>
      </c>
      <c r="M123" s="367">
        <v>13493.5</v>
      </c>
      <c r="N123" s="310"/>
    </row>
    <row r="124" spans="1:14" s="2" customFormat="1" ht="16.5" customHeight="1">
      <c r="A124" s="1002" t="s">
        <v>675</v>
      </c>
      <c r="B124" s="1003"/>
      <c r="C124" s="1004"/>
      <c r="D124" s="537" t="s">
        <v>525</v>
      </c>
      <c r="E124" s="537" t="s">
        <v>434</v>
      </c>
      <c r="F124" s="538" t="s">
        <v>417</v>
      </c>
      <c r="G124" s="538" t="s">
        <v>265</v>
      </c>
      <c r="H124" s="539" t="s">
        <v>420</v>
      </c>
      <c r="I124" s="540">
        <f aca="true" t="shared" si="43" ref="I124:N124">I125+I126+I127+I128+I129+I130</f>
        <v>1548.6</v>
      </c>
      <c r="J124" s="541">
        <f t="shared" si="43"/>
        <v>1548.6</v>
      </c>
      <c r="K124" s="542">
        <f t="shared" si="43"/>
        <v>0</v>
      </c>
      <c r="L124" s="540">
        <f t="shared" si="43"/>
        <v>1162.6</v>
      </c>
      <c r="M124" s="541">
        <f t="shared" si="43"/>
        <v>1162.6</v>
      </c>
      <c r="N124" s="542">
        <f t="shared" si="43"/>
        <v>0</v>
      </c>
    </row>
    <row r="125" spans="1:14" s="2" customFormat="1" ht="32.25" customHeight="1">
      <c r="A125" s="1062" t="s">
        <v>674</v>
      </c>
      <c r="B125" s="959" t="s">
        <v>214</v>
      </c>
      <c r="C125" s="1176"/>
      <c r="D125" s="100" t="s">
        <v>525</v>
      </c>
      <c r="E125" s="227" t="s">
        <v>434</v>
      </c>
      <c r="F125" s="100" t="s">
        <v>417</v>
      </c>
      <c r="G125" s="100" t="s">
        <v>390</v>
      </c>
      <c r="H125" s="23" t="s">
        <v>381</v>
      </c>
      <c r="I125" s="294">
        <f aca="true" t="shared" si="44" ref="I125:I130">J125+K125</f>
        <v>351.6</v>
      </c>
      <c r="J125" s="366">
        <v>351.6</v>
      </c>
      <c r="K125" s="306">
        <v>0</v>
      </c>
      <c r="L125" s="294">
        <f aca="true" t="shared" si="45" ref="L125:L130">M125+N125</f>
        <v>351.6</v>
      </c>
      <c r="M125" s="366">
        <v>351.6</v>
      </c>
      <c r="N125" s="306">
        <v>0</v>
      </c>
    </row>
    <row r="126" spans="1:14" s="2" customFormat="1" ht="24" customHeight="1">
      <c r="A126" s="1063"/>
      <c r="B126" s="1066" t="s">
        <v>204</v>
      </c>
      <c r="C126" s="1072"/>
      <c r="D126" s="98" t="s">
        <v>525</v>
      </c>
      <c r="E126" s="543" t="s">
        <v>434</v>
      </c>
      <c r="F126" s="98" t="s">
        <v>417</v>
      </c>
      <c r="G126" s="98" t="s">
        <v>676</v>
      </c>
      <c r="H126" s="26" t="s">
        <v>381</v>
      </c>
      <c r="I126" s="295">
        <f t="shared" si="44"/>
        <v>1197</v>
      </c>
      <c r="J126" s="342">
        <v>1197</v>
      </c>
      <c r="K126" s="308">
        <v>0</v>
      </c>
      <c r="L126" s="295">
        <f t="shared" si="45"/>
        <v>811</v>
      </c>
      <c r="M126" s="342">
        <v>811</v>
      </c>
      <c r="N126" s="308">
        <v>0</v>
      </c>
    </row>
    <row r="127" spans="1:14" s="2" customFormat="1" ht="0.75" customHeight="1" hidden="1">
      <c r="A127" s="1063"/>
      <c r="B127" s="1070" t="s">
        <v>165</v>
      </c>
      <c r="C127" s="1071"/>
      <c r="D127" s="275">
        <v>892</v>
      </c>
      <c r="E127" s="276" t="s">
        <v>434</v>
      </c>
      <c r="F127" s="78" t="s">
        <v>417</v>
      </c>
      <c r="G127" s="78" t="s">
        <v>490</v>
      </c>
      <c r="H127" s="62" t="s">
        <v>381</v>
      </c>
      <c r="I127" s="295">
        <f t="shared" si="44"/>
        <v>0</v>
      </c>
      <c r="J127" s="342">
        <v>0</v>
      </c>
      <c r="K127" s="308"/>
      <c r="L127" s="295">
        <f t="shared" si="45"/>
        <v>0</v>
      </c>
      <c r="M127" s="342">
        <v>0</v>
      </c>
      <c r="N127" s="308"/>
    </row>
    <row r="128" spans="1:14" s="1" customFormat="1" ht="18" customHeight="1" hidden="1">
      <c r="A128" s="1063"/>
      <c r="B128" s="1026" t="s">
        <v>677</v>
      </c>
      <c r="C128" s="1065"/>
      <c r="D128" s="543" t="s">
        <v>277</v>
      </c>
      <c r="E128" s="543" t="s">
        <v>434</v>
      </c>
      <c r="F128" s="98" t="s">
        <v>417</v>
      </c>
      <c r="G128" s="98" t="s">
        <v>669</v>
      </c>
      <c r="H128" s="26" t="s">
        <v>381</v>
      </c>
      <c r="I128" s="295">
        <f t="shared" si="44"/>
        <v>0</v>
      </c>
      <c r="J128" s="342">
        <v>0</v>
      </c>
      <c r="K128" s="308"/>
      <c r="L128" s="295">
        <f t="shared" si="45"/>
        <v>0</v>
      </c>
      <c r="M128" s="342">
        <v>0</v>
      </c>
      <c r="N128" s="308"/>
    </row>
    <row r="129" spans="1:14" s="1" customFormat="1" ht="23.25" customHeight="1" hidden="1">
      <c r="A129" s="1063"/>
      <c r="B129" s="1066" t="s">
        <v>125</v>
      </c>
      <c r="C129" s="1067"/>
      <c r="D129" s="275">
        <v>892</v>
      </c>
      <c r="E129" s="276" t="s">
        <v>434</v>
      </c>
      <c r="F129" s="78" t="s">
        <v>417</v>
      </c>
      <c r="G129" s="78" t="s">
        <v>226</v>
      </c>
      <c r="H129" s="62" t="s">
        <v>381</v>
      </c>
      <c r="I129" s="295">
        <f t="shared" si="44"/>
        <v>0</v>
      </c>
      <c r="J129" s="342">
        <v>0</v>
      </c>
      <c r="K129" s="308"/>
      <c r="L129" s="295">
        <f t="shared" si="45"/>
        <v>0</v>
      </c>
      <c r="M129" s="342">
        <v>0</v>
      </c>
      <c r="N129" s="308"/>
    </row>
    <row r="130" spans="1:14" s="1" customFormat="1" ht="24.75" customHeight="1" hidden="1">
      <c r="A130" s="1064"/>
      <c r="B130" s="1068" t="s">
        <v>513</v>
      </c>
      <c r="C130" s="1069"/>
      <c r="D130" s="544">
        <v>892</v>
      </c>
      <c r="E130" s="545" t="s">
        <v>434</v>
      </c>
      <c r="F130" s="155" t="s">
        <v>417</v>
      </c>
      <c r="G130" s="155" t="s">
        <v>226</v>
      </c>
      <c r="H130" s="156" t="s">
        <v>381</v>
      </c>
      <c r="I130" s="296">
        <f t="shared" si="44"/>
        <v>0</v>
      </c>
      <c r="J130" s="367">
        <v>0</v>
      </c>
      <c r="K130" s="310">
        <v>0</v>
      </c>
      <c r="L130" s="296">
        <f t="shared" si="45"/>
        <v>0</v>
      </c>
      <c r="M130" s="367">
        <v>0</v>
      </c>
      <c r="N130" s="310">
        <v>0</v>
      </c>
    </row>
    <row r="131" spans="1:14" s="1" customFormat="1" ht="20.25" customHeight="1">
      <c r="A131" s="1221" t="s">
        <v>264</v>
      </c>
      <c r="B131" s="1222"/>
      <c r="C131" s="1223"/>
      <c r="D131" s="111" t="s">
        <v>525</v>
      </c>
      <c r="E131" s="19" t="s">
        <v>434</v>
      </c>
      <c r="F131" s="20" t="s">
        <v>417</v>
      </c>
      <c r="G131" s="20" t="s">
        <v>419</v>
      </c>
      <c r="H131" s="21" t="s">
        <v>420</v>
      </c>
      <c r="I131" s="375">
        <f aca="true" t="shared" si="46" ref="I131:N131">I111+I124</f>
        <v>127927</v>
      </c>
      <c r="J131" s="546">
        <f t="shared" si="46"/>
        <v>127927</v>
      </c>
      <c r="K131" s="547">
        <f t="shared" si="46"/>
        <v>0</v>
      </c>
      <c r="L131" s="375">
        <f t="shared" si="46"/>
        <v>130916</v>
      </c>
      <c r="M131" s="546">
        <f t="shared" si="46"/>
        <v>130916</v>
      </c>
      <c r="N131" s="547">
        <f t="shared" si="46"/>
        <v>0</v>
      </c>
    </row>
    <row r="132" spans="1:14" s="1" customFormat="1" ht="16.5" customHeight="1">
      <c r="A132" s="850"/>
      <c r="B132" s="851"/>
      <c r="C132" s="851"/>
      <c r="D132" s="228"/>
      <c r="E132" s="229"/>
      <c r="F132" s="229"/>
      <c r="G132" s="229"/>
      <c r="H132" s="229"/>
      <c r="I132" s="230"/>
      <c r="J132" s="852"/>
      <c r="K132" s="852"/>
      <c r="L132" s="856" t="s">
        <v>187</v>
      </c>
      <c r="M132" s="852"/>
      <c r="N132" s="852"/>
    </row>
    <row r="133" spans="1:14" s="1" customFormat="1" ht="66" customHeight="1">
      <c r="A133" s="853"/>
      <c r="B133" s="854"/>
      <c r="C133" s="854"/>
      <c r="D133" s="239"/>
      <c r="E133" s="240"/>
      <c r="F133" s="240"/>
      <c r="G133" s="240"/>
      <c r="H133" s="240"/>
      <c r="I133" s="237"/>
      <c r="J133" s="855"/>
      <c r="K133" s="855"/>
      <c r="L133" s="237"/>
      <c r="M133" s="855"/>
      <c r="N133" s="855"/>
    </row>
    <row r="134" spans="1:14" s="1" customFormat="1" ht="27" customHeight="1">
      <c r="A134" s="1224" t="s">
        <v>0</v>
      </c>
      <c r="B134" s="1019"/>
      <c r="C134" s="1020"/>
      <c r="D134" s="575" t="s">
        <v>525</v>
      </c>
      <c r="E134" s="576" t="s">
        <v>434</v>
      </c>
      <c r="F134" s="575" t="s">
        <v>422</v>
      </c>
      <c r="G134" s="575" t="s">
        <v>419</v>
      </c>
      <c r="H134" s="577" t="s">
        <v>409</v>
      </c>
      <c r="I134" s="552">
        <f aca="true" t="shared" si="47" ref="I134:N134">I162+I165</f>
        <v>174594.4</v>
      </c>
      <c r="J134" s="553">
        <f t="shared" si="47"/>
        <v>22211</v>
      </c>
      <c r="K134" s="554">
        <f t="shared" si="47"/>
        <v>152383.4</v>
      </c>
      <c r="L134" s="552">
        <f t="shared" si="47"/>
        <v>176917.4</v>
      </c>
      <c r="M134" s="553">
        <f t="shared" si="47"/>
        <v>24534</v>
      </c>
      <c r="N134" s="554">
        <f t="shared" si="47"/>
        <v>152383.4</v>
      </c>
    </row>
    <row r="135" spans="1:14" s="1" customFormat="1" ht="12.75" customHeight="1">
      <c r="A135" s="985" t="s">
        <v>400</v>
      </c>
      <c r="B135" s="1171" t="s">
        <v>563</v>
      </c>
      <c r="C135" s="1172"/>
      <c r="D135" s="233" t="s">
        <v>525</v>
      </c>
      <c r="E135" s="101" t="s">
        <v>434</v>
      </c>
      <c r="F135" s="233" t="s">
        <v>422</v>
      </c>
      <c r="G135" s="233" t="s">
        <v>419</v>
      </c>
      <c r="H135" s="235" t="s">
        <v>409</v>
      </c>
      <c r="I135" s="353">
        <f aca="true" t="shared" si="48" ref="I135:N135">I136+I137</f>
        <v>22008</v>
      </c>
      <c r="J135" s="336">
        <f t="shared" si="48"/>
        <v>2520</v>
      </c>
      <c r="K135" s="337">
        <f t="shared" si="48"/>
        <v>19488</v>
      </c>
      <c r="L135" s="353">
        <f t="shared" si="48"/>
        <v>22276</v>
      </c>
      <c r="M135" s="336">
        <f t="shared" si="48"/>
        <v>2788</v>
      </c>
      <c r="N135" s="337">
        <f t="shared" si="48"/>
        <v>19488</v>
      </c>
    </row>
    <row r="136" spans="1:14" s="1" customFormat="1" ht="10.5" customHeight="1">
      <c r="A136" s="802"/>
      <c r="B136" s="1173" t="s">
        <v>266</v>
      </c>
      <c r="C136" s="1071"/>
      <c r="D136" s="968" t="s">
        <v>525</v>
      </c>
      <c r="E136" s="968" t="s">
        <v>434</v>
      </c>
      <c r="F136" s="968" t="s">
        <v>422</v>
      </c>
      <c r="G136" s="78" t="s">
        <v>391</v>
      </c>
      <c r="H136" s="283" t="s">
        <v>409</v>
      </c>
      <c r="I136" s="381">
        <f>J136+K136</f>
        <v>2520</v>
      </c>
      <c r="J136" s="384">
        <v>2520</v>
      </c>
      <c r="K136" s="385">
        <v>0</v>
      </c>
      <c r="L136" s="381">
        <f>M136+N136</f>
        <v>2788</v>
      </c>
      <c r="M136" s="384">
        <v>2788</v>
      </c>
      <c r="N136" s="385">
        <v>0</v>
      </c>
    </row>
    <row r="137" spans="1:14" s="1" customFormat="1" ht="12" customHeight="1">
      <c r="A137" s="802"/>
      <c r="B137" s="1173" t="s">
        <v>274</v>
      </c>
      <c r="C137" s="1071"/>
      <c r="D137" s="969"/>
      <c r="E137" s="969"/>
      <c r="F137" s="969"/>
      <c r="G137" s="78" t="s">
        <v>275</v>
      </c>
      <c r="H137" s="283" t="s">
        <v>409</v>
      </c>
      <c r="I137" s="381">
        <f>J137+K137</f>
        <v>19488</v>
      </c>
      <c r="J137" s="384"/>
      <c r="K137" s="385">
        <v>19488</v>
      </c>
      <c r="L137" s="381">
        <f>M137+N137</f>
        <v>19488</v>
      </c>
      <c r="M137" s="384"/>
      <c r="N137" s="385">
        <v>19488</v>
      </c>
    </row>
    <row r="138" spans="1:14" s="1" customFormat="1" ht="12.75" customHeight="1">
      <c r="A138" s="802"/>
      <c r="B138" s="987" t="s">
        <v>205</v>
      </c>
      <c r="C138" s="988"/>
      <c r="D138" s="233" t="s">
        <v>525</v>
      </c>
      <c r="E138" s="101" t="s">
        <v>434</v>
      </c>
      <c r="F138" s="233" t="s">
        <v>422</v>
      </c>
      <c r="G138" s="233" t="s">
        <v>419</v>
      </c>
      <c r="H138" s="743" t="s">
        <v>409</v>
      </c>
      <c r="I138" s="353">
        <f aca="true" t="shared" si="49" ref="I138:N138">I139+I140</f>
        <v>12400.4</v>
      </c>
      <c r="J138" s="336">
        <f t="shared" si="49"/>
        <v>886</v>
      </c>
      <c r="K138" s="337">
        <f t="shared" si="49"/>
        <v>11514.4</v>
      </c>
      <c r="L138" s="353">
        <f t="shared" si="49"/>
        <v>12524.4</v>
      </c>
      <c r="M138" s="336">
        <f t="shared" si="49"/>
        <v>1010</v>
      </c>
      <c r="N138" s="337">
        <f t="shared" si="49"/>
        <v>11514.4</v>
      </c>
    </row>
    <row r="139" spans="1:14" s="1" customFormat="1" ht="12.75" customHeight="1">
      <c r="A139" s="802"/>
      <c r="B139" s="1181" t="s">
        <v>266</v>
      </c>
      <c r="C139" s="1071"/>
      <c r="D139" s="968" t="s">
        <v>525</v>
      </c>
      <c r="E139" s="968" t="s">
        <v>434</v>
      </c>
      <c r="F139" s="968" t="s">
        <v>422</v>
      </c>
      <c r="G139" s="78" t="s">
        <v>391</v>
      </c>
      <c r="H139" s="283" t="s">
        <v>409</v>
      </c>
      <c r="I139" s="381">
        <f>J139+K139</f>
        <v>886</v>
      </c>
      <c r="J139" s="384">
        <v>886</v>
      </c>
      <c r="K139" s="385">
        <v>0</v>
      </c>
      <c r="L139" s="381">
        <f>M139+N139</f>
        <v>1010</v>
      </c>
      <c r="M139" s="384">
        <v>1010</v>
      </c>
      <c r="N139" s="385">
        <v>0</v>
      </c>
    </row>
    <row r="140" spans="1:14" s="1" customFormat="1" ht="9.75" customHeight="1">
      <c r="A140" s="802"/>
      <c r="B140" s="1190" t="s">
        <v>274</v>
      </c>
      <c r="C140" s="1191"/>
      <c r="D140" s="1061"/>
      <c r="E140" s="1061"/>
      <c r="F140" s="1061"/>
      <c r="G140" s="155" t="s">
        <v>275</v>
      </c>
      <c r="H140" s="744" t="s">
        <v>409</v>
      </c>
      <c r="I140" s="381">
        <f>J140+K140</f>
        <v>11514.4</v>
      </c>
      <c r="J140" s="384"/>
      <c r="K140" s="385">
        <v>11514.4</v>
      </c>
      <c r="L140" s="381">
        <f>M140+N140</f>
        <v>11514.4</v>
      </c>
      <c r="M140" s="384"/>
      <c r="N140" s="385">
        <v>11514.4</v>
      </c>
    </row>
    <row r="141" spans="1:14" s="1" customFormat="1" ht="11.25" customHeight="1">
      <c r="A141" s="802"/>
      <c r="B141" s="1175" t="s">
        <v>564</v>
      </c>
      <c r="C141" s="1010"/>
      <c r="D141" s="172" t="s">
        <v>525</v>
      </c>
      <c r="E141" s="236" t="s">
        <v>434</v>
      </c>
      <c r="F141" s="172" t="s">
        <v>422</v>
      </c>
      <c r="G141" s="172" t="s">
        <v>419</v>
      </c>
      <c r="H141" s="173" t="s">
        <v>409</v>
      </c>
      <c r="I141" s="353">
        <f aca="true" t="shared" si="50" ref="I141:N141">I142+I143</f>
        <v>13466.8</v>
      </c>
      <c r="J141" s="336">
        <f t="shared" si="50"/>
        <v>918</v>
      </c>
      <c r="K141" s="337">
        <f t="shared" si="50"/>
        <v>12548.8</v>
      </c>
      <c r="L141" s="353">
        <f t="shared" si="50"/>
        <v>13502.8</v>
      </c>
      <c r="M141" s="336">
        <f t="shared" si="50"/>
        <v>954</v>
      </c>
      <c r="N141" s="337">
        <f t="shared" si="50"/>
        <v>12548.8</v>
      </c>
    </row>
    <row r="142" spans="1:14" s="1" customFormat="1" ht="12.75" customHeight="1">
      <c r="A142" s="802"/>
      <c r="B142" s="1173" t="s">
        <v>266</v>
      </c>
      <c r="C142" s="1071"/>
      <c r="D142" s="968" t="s">
        <v>525</v>
      </c>
      <c r="E142" s="968" t="s">
        <v>434</v>
      </c>
      <c r="F142" s="968" t="s">
        <v>422</v>
      </c>
      <c r="G142" s="78" t="s">
        <v>391</v>
      </c>
      <c r="H142" s="283" t="s">
        <v>409</v>
      </c>
      <c r="I142" s="381">
        <f>J142+K142</f>
        <v>918</v>
      </c>
      <c r="J142" s="384">
        <v>918</v>
      </c>
      <c r="K142" s="385">
        <v>0</v>
      </c>
      <c r="L142" s="381">
        <f>M142+N142</f>
        <v>954</v>
      </c>
      <c r="M142" s="384">
        <v>954</v>
      </c>
      <c r="N142" s="385">
        <v>0</v>
      </c>
    </row>
    <row r="143" spans="1:14" s="1" customFormat="1" ht="12.75" customHeight="1">
      <c r="A143" s="802"/>
      <c r="B143" s="1192" t="s">
        <v>274</v>
      </c>
      <c r="C143" s="952"/>
      <c r="D143" s="969"/>
      <c r="E143" s="969"/>
      <c r="F143" s="969"/>
      <c r="G143" s="75" t="s">
        <v>275</v>
      </c>
      <c r="H143" s="745" t="s">
        <v>409</v>
      </c>
      <c r="I143" s="381">
        <f>J143+K143</f>
        <v>12548.8</v>
      </c>
      <c r="J143" s="384"/>
      <c r="K143" s="385">
        <v>12548.8</v>
      </c>
      <c r="L143" s="381">
        <f>M143+N143</f>
        <v>12548.8</v>
      </c>
      <c r="M143" s="384"/>
      <c r="N143" s="385">
        <v>12548.8</v>
      </c>
    </row>
    <row r="144" spans="1:14" s="1" customFormat="1" ht="11.25" customHeight="1">
      <c r="A144" s="802"/>
      <c r="B144" s="987" t="s">
        <v>206</v>
      </c>
      <c r="C144" s="1180"/>
      <c r="D144" s="233" t="s">
        <v>525</v>
      </c>
      <c r="E144" s="101" t="s">
        <v>434</v>
      </c>
      <c r="F144" s="233" t="s">
        <v>422</v>
      </c>
      <c r="G144" s="233" t="s">
        <v>419</v>
      </c>
      <c r="H144" s="743" t="s">
        <v>409</v>
      </c>
      <c r="I144" s="353">
        <f aca="true" t="shared" si="51" ref="I144:N144">I145+I146</f>
        <v>14814.6</v>
      </c>
      <c r="J144" s="336">
        <f t="shared" si="51"/>
        <v>1618</v>
      </c>
      <c r="K144" s="337">
        <f t="shared" si="51"/>
        <v>13196.6</v>
      </c>
      <c r="L144" s="353">
        <f t="shared" si="51"/>
        <v>14933.6</v>
      </c>
      <c r="M144" s="336">
        <f t="shared" si="51"/>
        <v>1737</v>
      </c>
      <c r="N144" s="337">
        <f t="shared" si="51"/>
        <v>13196.6</v>
      </c>
    </row>
    <row r="145" spans="1:14" s="1" customFormat="1" ht="12.75" customHeight="1">
      <c r="A145" s="802"/>
      <c r="B145" s="1181" t="s">
        <v>266</v>
      </c>
      <c r="C145" s="1071"/>
      <c r="D145" s="968" t="s">
        <v>525</v>
      </c>
      <c r="E145" s="968" t="s">
        <v>434</v>
      </c>
      <c r="F145" s="968" t="s">
        <v>422</v>
      </c>
      <c r="G145" s="78" t="s">
        <v>391</v>
      </c>
      <c r="H145" s="283" t="s">
        <v>409</v>
      </c>
      <c r="I145" s="381">
        <f>J145+K145</f>
        <v>1618</v>
      </c>
      <c r="J145" s="384">
        <v>1618</v>
      </c>
      <c r="K145" s="385">
        <v>0</v>
      </c>
      <c r="L145" s="381">
        <f>M145+N145</f>
        <v>1737</v>
      </c>
      <c r="M145" s="384">
        <v>1737</v>
      </c>
      <c r="N145" s="385">
        <v>0</v>
      </c>
    </row>
    <row r="146" spans="1:14" s="1" customFormat="1" ht="12.75" customHeight="1">
      <c r="A146" s="802"/>
      <c r="B146" s="1190" t="s">
        <v>274</v>
      </c>
      <c r="C146" s="1191"/>
      <c r="D146" s="1061"/>
      <c r="E146" s="1061"/>
      <c r="F146" s="1061"/>
      <c r="G146" s="155" t="s">
        <v>275</v>
      </c>
      <c r="H146" s="744" t="s">
        <v>409</v>
      </c>
      <c r="I146" s="381">
        <f>J146+K146</f>
        <v>13196.6</v>
      </c>
      <c r="J146" s="384"/>
      <c r="K146" s="385">
        <v>13196.6</v>
      </c>
      <c r="L146" s="381">
        <f>M146+N146</f>
        <v>13196.6</v>
      </c>
      <c r="M146" s="384"/>
      <c r="N146" s="385">
        <v>13196.6</v>
      </c>
    </row>
    <row r="147" spans="1:14" s="1" customFormat="1" ht="12.75" customHeight="1">
      <c r="A147" s="802"/>
      <c r="B147" s="1175" t="s">
        <v>566</v>
      </c>
      <c r="C147" s="1010"/>
      <c r="D147" s="172" t="s">
        <v>525</v>
      </c>
      <c r="E147" s="236" t="s">
        <v>434</v>
      </c>
      <c r="F147" s="172" t="s">
        <v>422</v>
      </c>
      <c r="G147" s="172" t="s">
        <v>419</v>
      </c>
      <c r="H147" s="173" t="s">
        <v>409</v>
      </c>
      <c r="I147" s="353">
        <f aca="true" t="shared" si="52" ref="I147:N147">I148+I149</f>
        <v>18253.6</v>
      </c>
      <c r="J147" s="336">
        <f t="shared" si="52"/>
        <v>2554</v>
      </c>
      <c r="K147" s="337">
        <f t="shared" si="52"/>
        <v>15699.6</v>
      </c>
      <c r="L147" s="353">
        <f t="shared" si="52"/>
        <v>18539.6</v>
      </c>
      <c r="M147" s="336">
        <f t="shared" si="52"/>
        <v>2840</v>
      </c>
      <c r="N147" s="337">
        <f t="shared" si="52"/>
        <v>15699.6</v>
      </c>
    </row>
    <row r="148" spans="1:14" s="1" customFormat="1" ht="12.75" customHeight="1">
      <c r="A148" s="802"/>
      <c r="B148" s="1173" t="s">
        <v>266</v>
      </c>
      <c r="C148" s="1071"/>
      <c r="D148" s="968" t="s">
        <v>525</v>
      </c>
      <c r="E148" s="968" t="s">
        <v>434</v>
      </c>
      <c r="F148" s="968" t="s">
        <v>422</v>
      </c>
      <c r="G148" s="78" t="s">
        <v>391</v>
      </c>
      <c r="H148" s="283" t="s">
        <v>409</v>
      </c>
      <c r="I148" s="381">
        <f>J148+K148</f>
        <v>2554</v>
      </c>
      <c r="J148" s="384">
        <v>2554</v>
      </c>
      <c r="K148" s="385">
        <v>0</v>
      </c>
      <c r="L148" s="381">
        <f>M148+N148</f>
        <v>2840</v>
      </c>
      <c r="M148" s="384">
        <v>2840</v>
      </c>
      <c r="N148" s="385">
        <v>0</v>
      </c>
    </row>
    <row r="149" spans="1:14" s="1" customFormat="1" ht="11.25" customHeight="1">
      <c r="A149" s="802"/>
      <c r="B149" s="1192" t="s">
        <v>274</v>
      </c>
      <c r="C149" s="952"/>
      <c r="D149" s="969"/>
      <c r="E149" s="969"/>
      <c r="F149" s="969"/>
      <c r="G149" s="75" t="s">
        <v>275</v>
      </c>
      <c r="H149" s="745" t="s">
        <v>409</v>
      </c>
      <c r="I149" s="381">
        <f>J149+K149</f>
        <v>15699.6</v>
      </c>
      <c r="J149" s="384"/>
      <c r="K149" s="385">
        <v>15699.6</v>
      </c>
      <c r="L149" s="381">
        <f>M149+N149</f>
        <v>15699.6</v>
      </c>
      <c r="M149" s="384"/>
      <c r="N149" s="385">
        <v>15699.6</v>
      </c>
    </row>
    <row r="150" spans="1:14" s="1" customFormat="1" ht="12.75" customHeight="1">
      <c r="A150" s="802"/>
      <c r="B150" s="987" t="s">
        <v>567</v>
      </c>
      <c r="C150" s="1180"/>
      <c r="D150" s="233" t="s">
        <v>525</v>
      </c>
      <c r="E150" s="101" t="s">
        <v>434</v>
      </c>
      <c r="F150" s="233" t="s">
        <v>422</v>
      </c>
      <c r="G150" s="233" t="s">
        <v>419</v>
      </c>
      <c r="H150" s="743" t="s">
        <v>409</v>
      </c>
      <c r="I150" s="353">
        <f aca="true" t="shared" si="53" ref="I150:N150">I151+I152</f>
        <v>25875.8</v>
      </c>
      <c r="J150" s="336">
        <f t="shared" si="53"/>
        <v>3320</v>
      </c>
      <c r="K150" s="337">
        <f t="shared" si="53"/>
        <v>22555.8</v>
      </c>
      <c r="L150" s="353">
        <f t="shared" si="53"/>
        <v>26239.8</v>
      </c>
      <c r="M150" s="336">
        <f t="shared" si="53"/>
        <v>3684</v>
      </c>
      <c r="N150" s="337">
        <f t="shared" si="53"/>
        <v>22555.8</v>
      </c>
    </row>
    <row r="151" spans="1:14" s="1" customFormat="1" ht="12.75" customHeight="1">
      <c r="A151" s="802"/>
      <c r="B151" s="1181" t="s">
        <v>266</v>
      </c>
      <c r="C151" s="1071"/>
      <c r="D151" s="968" t="s">
        <v>525</v>
      </c>
      <c r="E151" s="968" t="s">
        <v>434</v>
      </c>
      <c r="F151" s="968" t="s">
        <v>422</v>
      </c>
      <c r="G151" s="78" t="s">
        <v>391</v>
      </c>
      <c r="H151" s="283" t="s">
        <v>409</v>
      </c>
      <c r="I151" s="381">
        <f>J151+K151</f>
        <v>3320</v>
      </c>
      <c r="J151" s="384">
        <v>3320</v>
      </c>
      <c r="K151" s="385">
        <v>0</v>
      </c>
      <c r="L151" s="381">
        <f>M151+N151</f>
        <v>3684</v>
      </c>
      <c r="M151" s="384">
        <v>3684</v>
      </c>
      <c r="N151" s="385">
        <v>0</v>
      </c>
    </row>
    <row r="152" spans="1:14" s="1" customFormat="1" ht="12.75" customHeight="1">
      <c r="A152" s="802"/>
      <c r="B152" s="1190" t="s">
        <v>274</v>
      </c>
      <c r="C152" s="1191"/>
      <c r="D152" s="1061"/>
      <c r="E152" s="1061"/>
      <c r="F152" s="1061"/>
      <c r="G152" s="155" t="s">
        <v>275</v>
      </c>
      <c r="H152" s="744" t="s">
        <v>409</v>
      </c>
      <c r="I152" s="381">
        <f>J152+K152</f>
        <v>22555.8</v>
      </c>
      <c r="J152" s="384"/>
      <c r="K152" s="385">
        <v>22555.8</v>
      </c>
      <c r="L152" s="381">
        <f>M152+N152</f>
        <v>22555.8</v>
      </c>
      <c r="M152" s="384"/>
      <c r="N152" s="385">
        <v>22555.8</v>
      </c>
    </row>
    <row r="153" spans="1:14" s="1" customFormat="1" ht="10.5" customHeight="1">
      <c r="A153" s="802"/>
      <c r="B153" s="1175" t="s">
        <v>207</v>
      </c>
      <c r="C153" s="1010"/>
      <c r="D153" s="172" t="s">
        <v>525</v>
      </c>
      <c r="E153" s="236" t="s">
        <v>434</v>
      </c>
      <c r="F153" s="172" t="s">
        <v>422</v>
      </c>
      <c r="G153" s="172" t="s">
        <v>419</v>
      </c>
      <c r="H153" s="173" t="s">
        <v>409</v>
      </c>
      <c r="I153" s="353">
        <f aca="true" t="shared" si="54" ref="I153:N153">I154+I155</f>
        <v>12583.2</v>
      </c>
      <c r="J153" s="336">
        <f t="shared" si="54"/>
        <v>2066</v>
      </c>
      <c r="K153" s="337">
        <f t="shared" si="54"/>
        <v>10517.2</v>
      </c>
      <c r="L153" s="353">
        <f t="shared" si="54"/>
        <v>12810.2</v>
      </c>
      <c r="M153" s="336">
        <f t="shared" si="54"/>
        <v>2293</v>
      </c>
      <c r="N153" s="337">
        <f t="shared" si="54"/>
        <v>10517.2</v>
      </c>
    </row>
    <row r="154" spans="1:14" s="1" customFormat="1" ht="12.75" customHeight="1">
      <c r="A154" s="802"/>
      <c r="B154" s="1173" t="s">
        <v>266</v>
      </c>
      <c r="C154" s="1071"/>
      <c r="D154" s="968" t="s">
        <v>525</v>
      </c>
      <c r="E154" s="968" t="s">
        <v>434</v>
      </c>
      <c r="F154" s="968" t="s">
        <v>422</v>
      </c>
      <c r="G154" s="78" t="s">
        <v>391</v>
      </c>
      <c r="H154" s="283" t="s">
        <v>409</v>
      </c>
      <c r="I154" s="381">
        <f>J154+K154</f>
        <v>2066</v>
      </c>
      <c r="J154" s="384">
        <v>2066</v>
      </c>
      <c r="K154" s="385">
        <v>0</v>
      </c>
      <c r="L154" s="381">
        <f>M154+N154</f>
        <v>2293</v>
      </c>
      <c r="M154" s="384">
        <v>2293</v>
      </c>
      <c r="N154" s="385">
        <v>0</v>
      </c>
    </row>
    <row r="155" spans="1:14" s="1" customFormat="1" ht="12.75" customHeight="1">
      <c r="A155" s="802"/>
      <c r="B155" s="1192" t="s">
        <v>274</v>
      </c>
      <c r="C155" s="952"/>
      <c r="D155" s="969"/>
      <c r="E155" s="969"/>
      <c r="F155" s="969"/>
      <c r="G155" s="75" t="s">
        <v>275</v>
      </c>
      <c r="H155" s="745" t="s">
        <v>409</v>
      </c>
      <c r="I155" s="381">
        <f>J155+K155</f>
        <v>10517.2</v>
      </c>
      <c r="J155" s="384"/>
      <c r="K155" s="385">
        <v>10517.2</v>
      </c>
      <c r="L155" s="381">
        <f>M155+N155</f>
        <v>10517.2</v>
      </c>
      <c r="M155" s="384"/>
      <c r="N155" s="385">
        <v>10517.2</v>
      </c>
    </row>
    <row r="156" spans="1:14" s="1" customFormat="1" ht="12.75" customHeight="1">
      <c r="A156" s="802"/>
      <c r="B156" s="987" t="s">
        <v>568</v>
      </c>
      <c r="C156" s="1180"/>
      <c r="D156" s="233" t="s">
        <v>525</v>
      </c>
      <c r="E156" s="101" t="s">
        <v>434</v>
      </c>
      <c r="F156" s="233" t="s">
        <v>422</v>
      </c>
      <c r="G156" s="233" t="s">
        <v>419</v>
      </c>
      <c r="H156" s="743" t="s">
        <v>409</v>
      </c>
      <c r="I156" s="353">
        <f aca="true" t="shared" si="55" ref="I156:N156">I157+I158</f>
        <v>31655.2</v>
      </c>
      <c r="J156" s="336">
        <f t="shared" si="55"/>
        <v>6351</v>
      </c>
      <c r="K156" s="337">
        <f t="shared" si="55"/>
        <v>25304.2</v>
      </c>
      <c r="L156" s="353">
        <f t="shared" si="55"/>
        <v>32391.2</v>
      </c>
      <c r="M156" s="336">
        <f t="shared" si="55"/>
        <v>7087</v>
      </c>
      <c r="N156" s="337">
        <f t="shared" si="55"/>
        <v>25304.2</v>
      </c>
    </row>
    <row r="157" spans="1:14" s="1" customFormat="1" ht="12" customHeight="1">
      <c r="A157" s="802"/>
      <c r="B157" s="1181" t="s">
        <v>266</v>
      </c>
      <c r="C157" s="1071"/>
      <c r="D157" s="968" t="s">
        <v>525</v>
      </c>
      <c r="E157" s="968" t="s">
        <v>434</v>
      </c>
      <c r="F157" s="968" t="s">
        <v>422</v>
      </c>
      <c r="G157" s="78" t="s">
        <v>391</v>
      </c>
      <c r="H157" s="283" t="s">
        <v>409</v>
      </c>
      <c r="I157" s="381">
        <f>J157+K157</f>
        <v>6351</v>
      </c>
      <c r="J157" s="384">
        <v>6351</v>
      </c>
      <c r="K157" s="385">
        <v>0</v>
      </c>
      <c r="L157" s="381">
        <f>M157+N157</f>
        <v>7087</v>
      </c>
      <c r="M157" s="384">
        <v>7087</v>
      </c>
      <c r="N157" s="385">
        <v>0</v>
      </c>
    </row>
    <row r="158" spans="1:14" s="1" customFormat="1" ht="12.75" customHeight="1">
      <c r="A158" s="802"/>
      <c r="B158" s="1190" t="s">
        <v>274</v>
      </c>
      <c r="C158" s="1191"/>
      <c r="D158" s="1061"/>
      <c r="E158" s="1061"/>
      <c r="F158" s="1061"/>
      <c r="G158" s="155" t="s">
        <v>275</v>
      </c>
      <c r="H158" s="744" t="s">
        <v>409</v>
      </c>
      <c r="I158" s="381">
        <f>J158+K158</f>
        <v>25304.2</v>
      </c>
      <c r="J158" s="384"/>
      <c r="K158" s="385">
        <v>25304.2</v>
      </c>
      <c r="L158" s="381">
        <f>M158+N158</f>
        <v>25304.2</v>
      </c>
      <c r="M158" s="384"/>
      <c r="N158" s="385">
        <v>25304.2</v>
      </c>
    </row>
    <row r="159" spans="1:14" s="1" customFormat="1" ht="12.75" customHeight="1">
      <c r="A159" s="802"/>
      <c r="B159" s="1188" t="s">
        <v>569</v>
      </c>
      <c r="C159" s="1189"/>
      <c r="D159" s="172" t="s">
        <v>525</v>
      </c>
      <c r="E159" s="236" t="s">
        <v>434</v>
      </c>
      <c r="F159" s="172" t="s">
        <v>422</v>
      </c>
      <c r="G159" s="172" t="s">
        <v>419</v>
      </c>
      <c r="H159" s="173" t="s">
        <v>409</v>
      </c>
      <c r="I159" s="353">
        <f aca="true" t="shared" si="56" ref="I159:N159">I160+I161</f>
        <v>17693.4</v>
      </c>
      <c r="J159" s="336">
        <f t="shared" si="56"/>
        <v>1978</v>
      </c>
      <c r="K159" s="337">
        <f t="shared" si="56"/>
        <v>15715.4</v>
      </c>
      <c r="L159" s="353">
        <f t="shared" si="56"/>
        <v>17856.4</v>
      </c>
      <c r="M159" s="336">
        <f t="shared" si="56"/>
        <v>2141</v>
      </c>
      <c r="N159" s="337">
        <f t="shared" si="56"/>
        <v>15715.4</v>
      </c>
    </row>
    <row r="160" spans="1:14" s="1" customFormat="1" ht="12.75" customHeight="1">
      <c r="A160" s="802"/>
      <c r="B160" s="1173" t="s">
        <v>266</v>
      </c>
      <c r="C160" s="1071"/>
      <c r="D160" s="968" t="s">
        <v>525</v>
      </c>
      <c r="E160" s="968" t="s">
        <v>434</v>
      </c>
      <c r="F160" s="968" t="s">
        <v>422</v>
      </c>
      <c r="G160" s="78" t="s">
        <v>391</v>
      </c>
      <c r="H160" s="283" t="s">
        <v>409</v>
      </c>
      <c r="I160" s="381">
        <f>J160+K160</f>
        <v>1978</v>
      </c>
      <c r="J160" s="384">
        <v>1978</v>
      </c>
      <c r="K160" s="385">
        <v>0</v>
      </c>
      <c r="L160" s="381">
        <f>M160+N160</f>
        <v>2141</v>
      </c>
      <c r="M160" s="384">
        <v>2141</v>
      </c>
      <c r="N160" s="385">
        <v>0</v>
      </c>
    </row>
    <row r="161" spans="1:14" s="1" customFormat="1" ht="12" customHeight="1">
      <c r="A161" s="802"/>
      <c r="B161" s="1173" t="s">
        <v>274</v>
      </c>
      <c r="C161" s="1071"/>
      <c r="D161" s="969"/>
      <c r="E161" s="969"/>
      <c r="F161" s="969"/>
      <c r="G161" s="78" t="s">
        <v>275</v>
      </c>
      <c r="H161" s="283" t="s">
        <v>409</v>
      </c>
      <c r="I161" s="381">
        <f>J161+K161</f>
        <v>15715.4</v>
      </c>
      <c r="J161" s="384"/>
      <c r="K161" s="385">
        <v>15715.4</v>
      </c>
      <c r="L161" s="381">
        <f>M161+N161</f>
        <v>15715.4</v>
      </c>
      <c r="M161" s="384"/>
      <c r="N161" s="385">
        <v>15715.4</v>
      </c>
    </row>
    <row r="162" spans="1:14" s="1" customFormat="1" ht="12.75" customHeight="1">
      <c r="A162" s="802"/>
      <c r="B162" s="1186" t="s">
        <v>138</v>
      </c>
      <c r="C162" s="1187"/>
      <c r="D162" s="241" t="s">
        <v>525</v>
      </c>
      <c r="E162" s="241" t="s">
        <v>434</v>
      </c>
      <c r="F162" s="242" t="s">
        <v>422</v>
      </c>
      <c r="G162" s="242" t="s">
        <v>419</v>
      </c>
      <c r="H162" s="243" t="s">
        <v>409</v>
      </c>
      <c r="I162" s="382">
        <f aca="true" t="shared" si="57" ref="I162:N162">I163+I164</f>
        <v>168751</v>
      </c>
      <c r="J162" s="386">
        <f t="shared" si="57"/>
        <v>22211</v>
      </c>
      <c r="K162" s="387">
        <f t="shared" si="57"/>
        <v>146540</v>
      </c>
      <c r="L162" s="382">
        <f t="shared" si="57"/>
        <v>171074</v>
      </c>
      <c r="M162" s="386">
        <f t="shared" si="57"/>
        <v>24534</v>
      </c>
      <c r="N162" s="387">
        <f t="shared" si="57"/>
        <v>146540</v>
      </c>
    </row>
    <row r="163" spans="1:14" s="1" customFormat="1" ht="10.5" customHeight="1">
      <c r="A163" s="802"/>
      <c r="B163" s="1059" t="s">
        <v>266</v>
      </c>
      <c r="C163" s="1060"/>
      <c r="D163" s="1043" t="s">
        <v>525</v>
      </c>
      <c r="E163" s="1043" t="s">
        <v>434</v>
      </c>
      <c r="F163" s="1043" t="s">
        <v>422</v>
      </c>
      <c r="G163" s="234" t="s">
        <v>391</v>
      </c>
      <c r="H163" s="284" t="s">
        <v>409</v>
      </c>
      <c r="I163" s="383">
        <f>J163+K163</f>
        <v>22211</v>
      </c>
      <c r="J163" s="388">
        <f>J136+J139+J142+J145+J148+J151+J154+J157+J160</f>
        <v>22211</v>
      </c>
      <c r="K163" s="389">
        <f>K136+K139+K142+K145+K148+K151+K154+K157+K160</f>
        <v>0</v>
      </c>
      <c r="L163" s="383">
        <f>M163+N163</f>
        <v>24534</v>
      </c>
      <c r="M163" s="388">
        <f>M136+M139+M142+M145+M148+M151+M154+M157+M160</f>
        <v>24534</v>
      </c>
      <c r="N163" s="389">
        <f>N136+N139+N142+N145+N148+N151+N154+N157+N160</f>
        <v>0</v>
      </c>
    </row>
    <row r="164" spans="1:14" s="1" customFormat="1" ht="11.25" customHeight="1">
      <c r="A164" s="802"/>
      <c r="B164" s="1059" t="s">
        <v>274</v>
      </c>
      <c r="C164" s="1060"/>
      <c r="D164" s="1043"/>
      <c r="E164" s="1043"/>
      <c r="F164" s="1043"/>
      <c r="G164" s="234" t="s">
        <v>275</v>
      </c>
      <c r="H164" s="284" t="s">
        <v>409</v>
      </c>
      <c r="I164" s="383">
        <f>J164+K164</f>
        <v>146540</v>
      </c>
      <c r="J164" s="388">
        <f>J137+J140+J143+J146+J149+J152+J155+J158+J161</f>
        <v>0</v>
      </c>
      <c r="K164" s="389">
        <f>K137+K140+K143+K146+K149+K152+K155+K158+K161</f>
        <v>146540</v>
      </c>
      <c r="L164" s="383">
        <f>M164+N164</f>
        <v>146540</v>
      </c>
      <c r="M164" s="388">
        <f>M137+M140+M143+M146+M149+M152+M155+M158+M161</f>
        <v>0</v>
      </c>
      <c r="N164" s="389">
        <f>N137+N140+N143+N146+N149+N152+N155+N158+N161</f>
        <v>146540</v>
      </c>
    </row>
    <row r="165" spans="1:14" s="1" customFormat="1" ht="23.25" customHeight="1">
      <c r="A165" s="803"/>
      <c r="B165" s="1334" t="s">
        <v>1</v>
      </c>
      <c r="C165" s="1335"/>
      <c r="D165" s="90" t="s">
        <v>525</v>
      </c>
      <c r="E165" s="90" t="s">
        <v>434</v>
      </c>
      <c r="F165" s="4" t="s">
        <v>422</v>
      </c>
      <c r="G165" s="4" t="s">
        <v>444</v>
      </c>
      <c r="H165" s="5" t="s">
        <v>409</v>
      </c>
      <c r="I165" s="297">
        <f>J165+K165</f>
        <v>5843.4</v>
      </c>
      <c r="J165" s="391">
        <v>0</v>
      </c>
      <c r="K165" s="312">
        <v>5843.4</v>
      </c>
      <c r="L165" s="297">
        <f>M165+N165</f>
        <v>5843.4</v>
      </c>
      <c r="M165" s="391">
        <v>0</v>
      </c>
      <c r="N165" s="312">
        <v>5843.4</v>
      </c>
    </row>
    <row r="166" spans="1:14" s="1" customFormat="1" ht="18.75" customHeight="1">
      <c r="A166" s="860"/>
      <c r="B166" s="861"/>
      <c r="C166" s="862"/>
      <c r="D166" s="863"/>
      <c r="E166" s="863"/>
      <c r="F166" s="863"/>
      <c r="G166" s="863"/>
      <c r="H166" s="863"/>
      <c r="I166" s="230"/>
      <c r="J166" s="231"/>
      <c r="K166" s="231"/>
      <c r="L166" s="856" t="s">
        <v>188</v>
      </c>
      <c r="M166" s="231"/>
      <c r="N166" s="231"/>
    </row>
    <row r="167" spans="1:14" s="1" customFormat="1" ht="8.25" customHeight="1">
      <c r="A167" s="864"/>
      <c r="B167" s="865"/>
      <c r="C167" s="866"/>
      <c r="D167" s="737"/>
      <c r="E167" s="737"/>
      <c r="F167" s="737"/>
      <c r="G167" s="737"/>
      <c r="H167" s="737"/>
      <c r="I167" s="237"/>
      <c r="J167" s="238"/>
      <c r="K167" s="238"/>
      <c r="L167" s="237"/>
      <c r="M167" s="238"/>
      <c r="N167" s="238"/>
    </row>
    <row r="168" spans="1:14" s="1" customFormat="1" ht="17.25" customHeight="1">
      <c r="A168" s="1049" t="s">
        <v>2</v>
      </c>
      <c r="B168" s="1050"/>
      <c r="C168" s="1051"/>
      <c r="D168" s="857" t="s">
        <v>525</v>
      </c>
      <c r="E168" s="857" t="s">
        <v>434</v>
      </c>
      <c r="F168" s="858" t="s">
        <v>422</v>
      </c>
      <c r="G168" s="858" t="s">
        <v>419</v>
      </c>
      <c r="H168" s="859" t="s">
        <v>420</v>
      </c>
      <c r="I168" s="549">
        <f aca="true" t="shared" si="58" ref="I168:N168">I169+I170+I171+I172+I173+I174</f>
        <v>19225.5</v>
      </c>
      <c r="J168" s="550">
        <f t="shared" si="58"/>
        <v>8974</v>
      </c>
      <c r="K168" s="551">
        <f t="shared" si="58"/>
        <v>10251.5</v>
      </c>
      <c r="L168" s="549">
        <f t="shared" si="58"/>
        <v>18957.5</v>
      </c>
      <c r="M168" s="550">
        <f t="shared" si="58"/>
        <v>8706</v>
      </c>
      <c r="N168" s="551">
        <f t="shared" si="58"/>
        <v>10251.5</v>
      </c>
    </row>
    <row r="169" spans="1:14" s="1" customFormat="1" ht="17.25" customHeight="1">
      <c r="A169" s="1052" t="s">
        <v>400</v>
      </c>
      <c r="B169" s="1047" t="s">
        <v>3</v>
      </c>
      <c r="C169" s="1048"/>
      <c r="D169" s="227" t="s">
        <v>525</v>
      </c>
      <c r="E169" s="227" t="s">
        <v>434</v>
      </c>
      <c r="F169" s="100" t="s">
        <v>422</v>
      </c>
      <c r="G169" s="100" t="s">
        <v>419</v>
      </c>
      <c r="H169" s="23" t="s">
        <v>409</v>
      </c>
      <c r="I169" s="294">
        <f aca="true" t="shared" si="59" ref="I169:I174">J169+K169</f>
        <v>16829.5</v>
      </c>
      <c r="J169" s="366">
        <v>7022</v>
      </c>
      <c r="K169" s="306">
        <v>9807.5</v>
      </c>
      <c r="L169" s="294">
        <f aca="true" t="shared" si="60" ref="L169:L174">M169+N169</f>
        <v>16829.5</v>
      </c>
      <c r="M169" s="366">
        <v>7022</v>
      </c>
      <c r="N169" s="306">
        <v>9807.5</v>
      </c>
    </row>
    <row r="170" spans="1:14" s="1" customFormat="1" ht="23.25" customHeight="1">
      <c r="A170" s="1053"/>
      <c r="B170" s="1057" t="s">
        <v>214</v>
      </c>
      <c r="C170" s="1058"/>
      <c r="D170" s="543" t="s">
        <v>277</v>
      </c>
      <c r="E170" s="543" t="s">
        <v>434</v>
      </c>
      <c r="F170" s="98" t="s">
        <v>422</v>
      </c>
      <c r="G170" s="98" t="s">
        <v>300</v>
      </c>
      <c r="H170" s="26" t="s">
        <v>409</v>
      </c>
      <c r="I170" s="295">
        <f t="shared" si="59"/>
        <v>444</v>
      </c>
      <c r="J170" s="342">
        <v>0</v>
      </c>
      <c r="K170" s="308">
        <v>444</v>
      </c>
      <c r="L170" s="295">
        <f t="shared" si="60"/>
        <v>444</v>
      </c>
      <c r="M170" s="342">
        <v>0</v>
      </c>
      <c r="N170" s="308">
        <v>444</v>
      </c>
    </row>
    <row r="171" spans="1:14" s="1" customFormat="1" ht="36.75" customHeight="1">
      <c r="A171" s="1053"/>
      <c r="B171" s="1057" t="s">
        <v>4</v>
      </c>
      <c r="C171" s="1071"/>
      <c r="D171" s="543" t="s">
        <v>277</v>
      </c>
      <c r="E171" s="543" t="s">
        <v>434</v>
      </c>
      <c r="F171" s="98" t="s">
        <v>422</v>
      </c>
      <c r="G171" s="98" t="s">
        <v>5</v>
      </c>
      <c r="H171" s="26" t="s">
        <v>381</v>
      </c>
      <c r="I171" s="295">
        <f t="shared" si="59"/>
        <v>1952</v>
      </c>
      <c r="J171" s="342">
        <v>1952</v>
      </c>
      <c r="K171" s="308">
        <v>0</v>
      </c>
      <c r="L171" s="295">
        <f t="shared" si="60"/>
        <v>1684</v>
      </c>
      <c r="M171" s="342">
        <v>1684</v>
      </c>
      <c r="N171" s="308">
        <v>0</v>
      </c>
    </row>
    <row r="172" spans="1:14" s="1" customFormat="1" ht="21" customHeight="1" hidden="1">
      <c r="A172" s="1053"/>
      <c r="B172" s="1182" t="s">
        <v>286</v>
      </c>
      <c r="C172" s="1071"/>
      <c r="D172" s="543" t="s">
        <v>525</v>
      </c>
      <c r="E172" s="543" t="s">
        <v>434</v>
      </c>
      <c r="F172" s="98" t="s">
        <v>422</v>
      </c>
      <c r="G172" s="98" t="s">
        <v>490</v>
      </c>
      <c r="H172" s="26" t="s">
        <v>381</v>
      </c>
      <c r="I172" s="295">
        <f t="shared" si="59"/>
        <v>0</v>
      </c>
      <c r="J172" s="342">
        <v>0</v>
      </c>
      <c r="K172" s="308"/>
      <c r="L172" s="295">
        <f t="shared" si="60"/>
        <v>0</v>
      </c>
      <c r="M172" s="342">
        <v>0</v>
      </c>
      <c r="N172" s="308"/>
    </row>
    <row r="173" spans="1:14" s="1" customFormat="1" ht="24" customHeight="1" hidden="1">
      <c r="A173" s="1053"/>
      <c r="B173" s="1057" t="s">
        <v>276</v>
      </c>
      <c r="C173" s="1058"/>
      <c r="D173" s="543" t="s">
        <v>525</v>
      </c>
      <c r="E173" s="543" t="s">
        <v>434</v>
      </c>
      <c r="F173" s="98" t="s">
        <v>422</v>
      </c>
      <c r="G173" s="98" t="s">
        <v>228</v>
      </c>
      <c r="H173" s="26" t="s">
        <v>381</v>
      </c>
      <c r="I173" s="295">
        <f t="shared" si="59"/>
        <v>0</v>
      </c>
      <c r="J173" s="342"/>
      <c r="K173" s="308"/>
      <c r="L173" s="295">
        <f t="shared" si="60"/>
        <v>0</v>
      </c>
      <c r="M173" s="342"/>
      <c r="N173" s="308"/>
    </row>
    <row r="174" spans="1:14" s="1" customFormat="1" ht="15" customHeight="1" hidden="1">
      <c r="A174" s="1054"/>
      <c r="B174" s="1055" t="s">
        <v>677</v>
      </c>
      <c r="C174" s="1056"/>
      <c r="D174" s="281" t="s">
        <v>277</v>
      </c>
      <c r="E174" s="281" t="s">
        <v>434</v>
      </c>
      <c r="F174" s="93" t="s">
        <v>422</v>
      </c>
      <c r="G174" s="93" t="s">
        <v>669</v>
      </c>
      <c r="H174" s="67" t="s">
        <v>381</v>
      </c>
      <c r="I174" s="296">
        <f t="shared" si="59"/>
        <v>0</v>
      </c>
      <c r="J174" s="367">
        <v>0</v>
      </c>
      <c r="K174" s="310"/>
      <c r="L174" s="296">
        <f t="shared" si="60"/>
        <v>0</v>
      </c>
      <c r="M174" s="367">
        <v>0</v>
      </c>
      <c r="N174" s="310"/>
    </row>
    <row r="175" spans="1:14" s="1" customFormat="1" ht="16.5" customHeight="1">
      <c r="A175" s="1044" t="s">
        <v>278</v>
      </c>
      <c r="B175" s="1045"/>
      <c r="C175" s="1046"/>
      <c r="D175" s="111" t="s">
        <v>525</v>
      </c>
      <c r="E175" s="19" t="s">
        <v>434</v>
      </c>
      <c r="F175" s="20" t="s">
        <v>422</v>
      </c>
      <c r="G175" s="20" t="s">
        <v>419</v>
      </c>
      <c r="H175" s="21" t="s">
        <v>420</v>
      </c>
      <c r="I175" s="375">
        <f aca="true" t="shared" si="61" ref="I175:N175">I134+I168</f>
        <v>193819.9</v>
      </c>
      <c r="J175" s="546">
        <f t="shared" si="61"/>
        <v>31185</v>
      </c>
      <c r="K175" s="547">
        <f t="shared" si="61"/>
        <v>162634.9</v>
      </c>
      <c r="L175" s="375">
        <f t="shared" si="61"/>
        <v>195874.9</v>
      </c>
      <c r="M175" s="546">
        <f t="shared" si="61"/>
        <v>33240</v>
      </c>
      <c r="N175" s="547">
        <f t="shared" si="61"/>
        <v>162634.9</v>
      </c>
    </row>
    <row r="176" spans="1:14" s="1" customFormat="1" ht="21.75" customHeight="1">
      <c r="A176" s="1228" t="s">
        <v>6</v>
      </c>
      <c r="B176" s="1211"/>
      <c r="C176" s="794"/>
      <c r="D176" s="219" t="s">
        <v>525</v>
      </c>
      <c r="E176" s="548" t="s">
        <v>434</v>
      </c>
      <c r="F176" s="219" t="s">
        <v>422</v>
      </c>
      <c r="G176" s="219" t="s">
        <v>419</v>
      </c>
      <c r="H176" s="511" t="s">
        <v>409</v>
      </c>
      <c r="I176" s="552">
        <f aca="true" t="shared" si="62" ref="I176:N176">I177+I178+I179+I180</f>
        <v>27089.6</v>
      </c>
      <c r="J176" s="553">
        <f t="shared" si="62"/>
        <v>27089.6</v>
      </c>
      <c r="K176" s="554">
        <f t="shared" si="62"/>
        <v>0</v>
      </c>
      <c r="L176" s="552">
        <f t="shared" si="62"/>
        <v>27267.6</v>
      </c>
      <c r="M176" s="553">
        <f t="shared" si="62"/>
        <v>27267.6</v>
      </c>
      <c r="N176" s="554">
        <f t="shared" si="62"/>
        <v>0</v>
      </c>
    </row>
    <row r="177" spans="1:14" s="1" customFormat="1" ht="14.25" customHeight="1">
      <c r="A177" s="1229" t="s">
        <v>400</v>
      </c>
      <c r="B177" s="1175" t="s">
        <v>570</v>
      </c>
      <c r="C177" s="1183"/>
      <c r="D177" s="969" t="s">
        <v>525</v>
      </c>
      <c r="E177" s="1035" t="s">
        <v>434</v>
      </c>
      <c r="F177" s="1035" t="s">
        <v>422</v>
      </c>
      <c r="G177" s="1035" t="s">
        <v>392</v>
      </c>
      <c r="H177" s="1037" t="s">
        <v>409</v>
      </c>
      <c r="I177" s="381">
        <f>J177+K177</f>
        <v>13289.6</v>
      </c>
      <c r="J177" s="384">
        <v>13289.6</v>
      </c>
      <c r="K177" s="385"/>
      <c r="L177" s="381">
        <f>M177+N177</f>
        <v>13382.6</v>
      </c>
      <c r="M177" s="384">
        <v>13382.6</v>
      </c>
      <c r="N177" s="385"/>
    </row>
    <row r="178" spans="1:14" s="1" customFormat="1" ht="13.5" customHeight="1">
      <c r="A178" s="1207"/>
      <c r="B178" s="1184" t="s">
        <v>571</v>
      </c>
      <c r="C178" s="1185"/>
      <c r="D178" s="1084"/>
      <c r="E178" s="1036"/>
      <c r="F178" s="1036"/>
      <c r="G178" s="1036"/>
      <c r="H178" s="1038"/>
      <c r="I178" s="296">
        <f>J178+K178</f>
        <v>2152</v>
      </c>
      <c r="J178" s="367">
        <v>2152</v>
      </c>
      <c r="K178" s="310"/>
      <c r="L178" s="296">
        <f>M178+N178</f>
        <v>2156</v>
      </c>
      <c r="M178" s="367">
        <v>2156</v>
      </c>
      <c r="N178" s="310"/>
    </row>
    <row r="179" spans="1:14" s="1" customFormat="1" ht="15.75" customHeight="1">
      <c r="A179" s="1207"/>
      <c r="B179" s="1235" t="s">
        <v>44</v>
      </c>
      <c r="C179" s="1183"/>
      <c r="D179" s="1231">
        <v>892</v>
      </c>
      <c r="E179" s="1039" t="s">
        <v>434</v>
      </c>
      <c r="F179" s="1039" t="s">
        <v>422</v>
      </c>
      <c r="G179" s="1039" t="s">
        <v>392</v>
      </c>
      <c r="H179" s="1041" t="s">
        <v>409</v>
      </c>
      <c r="I179" s="294">
        <f>J179+K179</f>
        <v>7848</v>
      </c>
      <c r="J179" s="366">
        <v>7848</v>
      </c>
      <c r="K179" s="306"/>
      <c r="L179" s="294">
        <f>M179+N179</f>
        <v>7903</v>
      </c>
      <c r="M179" s="366">
        <v>7903</v>
      </c>
      <c r="N179" s="306"/>
    </row>
    <row r="180" spans="1:14" s="1" customFormat="1" ht="15.75" customHeight="1">
      <c r="A180" s="1207"/>
      <c r="B180" s="1199" t="s">
        <v>46</v>
      </c>
      <c r="C180" s="1233"/>
      <c r="D180" s="1232"/>
      <c r="E180" s="1040"/>
      <c r="F180" s="1040"/>
      <c r="G180" s="1040"/>
      <c r="H180" s="1042"/>
      <c r="I180" s="298">
        <f>J180+K180</f>
        <v>3800</v>
      </c>
      <c r="J180" s="378">
        <v>3800</v>
      </c>
      <c r="K180" s="314"/>
      <c r="L180" s="298">
        <f>M180+N180</f>
        <v>3826</v>
      </c>
      <c r="M180" s="378">
        <v>3826</v>
      </c>
      <c r="N180" s="314"/>
    </row>
    <row r="181" spans="1:14" s="1" customFormat="1" ht="14.25" customHeight="1">
      <c r="A181" s="1230"/>
      <c r="B181" s="1234" t="s">
        <v>137</v>
      </c>
      <c r="C181" s="1191"/>
      <c r="D181" s="128">
        <v>892</v>
      </c>
      <c r="E181" s="129" t="s">
        <v>434</v>
      </c>
      <c r="F181" s="130" t="s">
        <v>422</v>
      </c>
      <c r="G181" s="130" t="s">
        <v>392</v>
      </c>
      <c r="H181" s="131" t="s">
        <v>409</v>
      </c>
      <c r="I181" s="374">
        <f aca="true" t="shared" si="63" ref="I181:N181">I179+I180</f>
        <v>11648</v>
      </c>
      <c r="J181" s="376">
        <f t="shared" si="63"/>
        <v>11648</v>
      </c>
      <c r="K181" s="377">
        <f t="shared" si="63"/>
        <v>0</v>
      </c>
      <c r="L181" s="374">
        <f t="shared" si="63"/>
        <v>11729</v>
      </c>
      <c r="M181" s="376">
        <f t="shared" si="63"/>
        <v>11729</v>
      </c>
      <c r="N181" s="377">
        <f t="shared" si="63"/>
        <v>0</v>
      </c>
    </row>
    <row r="182" spans="1:14" s="1" customFormat="1" ht="16.5" customHeight="1">
      <c r="A182" s="1168" t="s">
        <v>7</v>
      </c>
      <c r="B182" s="1003"/>
      <c r="C182" s="1004"/>
      <c r="D182" s="537" t="s">
        <v>525</v>
      </c>
      <c r="E182" s="537" t="s">
        <v>434</v>
      </c>
      <c r="F182" s="538" t="s">
        <v>422</v>
      </c>
      <c r="G182" s="538" t="s">
        <v>419</v>
      </c>
      <c r="H182" s="539" t="s">
        <v>420</v>
      </c>
      <c r="I182" s="549">
        <f aca="true" t="shared" si="64" ref="I182:N182">I183+I184</f>
        <v>471.8</v>
      </c>
      <c r="J182" s="550">
        <f t="shared" si="64"/>
        <v>471.8</v>
      </c>
      <c r="K182" s="551">
        <f t="shared" si="64"/>
        <v>0</v>
      </c>
      <c r="L182" s="549">
        <f t="shared" si="64"/>
        <v>341.8</v>
      </c>
      <c r="M182" s="550">
        <f t="shared" si="64"/>
        <v>341.8</v>
      </c>
      <c r="N182" s="551">
        <f t="shared" si="64"/>
        <v>0</v>
      </c>
    </row>
    <row r="183" spans="1:14" s="1" customFormat="1" ht="24.75" customHeight="1">
      <c r="A183" s="1169" t="s">
        <v>400</v>
      </c>
      <c r="B183" s="1057" t="s">
        <v>214</v>
      </c>
      <c r="C183" s="1058"/>
      <c r="D183" s="543" t="s">
        <v>277</v>
      </c>
      <c r="E183" s="543" t="s">
        <v>434</v>
      </c>
      <c r="F183" s="98" t="s">
        <v>422</v>
      </c>
      <c r="G183" s="98" t="s">
        <v>392</v>
      </c>
      <c r="H183" s="26" t="s">
        <v>409</v>
      </c>
      <c r="I183" s="381">
        <f>J183+K183</f>
        <v>111.8</v>
      </c>
      <c r="J183" s="384">
        <v>111.8</v>
      </c>
      <c r="K183" s="385"/>
      <c r="L183" s="381">
        <f>M183+N183</f>
        <v>111.8</v>
      </c>
      <c r="M183" s="384">
        <v>111.8</v>
      </c>
      <c r="N183" s="385"/>
    </row>
    <row r="184" spans="1:14" s="1" customFormat="1" ht="35.25" customHeight="1">
      <c r="A184" s="1170"/>
      <c r="B184" s="1198" t="s">
        <v>4</v>
      </c>
      <c r="C184" s="952"/>
      <c r="D184" s="924" t="s">
        <v>277</v>
      </c>
      <c r="E184" s="924" t="s">
        <v>434</v>
      </c>
      <c r="F184" s="73" t="s">
        <v>422</v>
      </c>
      <c r="G184" s="73" t="s">
        <v>5</v>
      </c>
      <c r="H184" s="38" t="s">
        <v>381</v>
      </c>
      <c r="I184" s="867">
        <f>J184+K184</f>
        <v>360</v>
      </c>
      <c r="J184" s="868">
        <v>360</v>
      </c>
      <c r="K184" s="869"/>
      <c r="L184" s="867">
        <f>M184+N184</f>
        <v>230</v>
      </c>
      <c r="M184" s="868">
        <v>230</v>
      </c>
      <c r="N184" s="869"/>
    </row>
    <row r="185" spans="1:14" s="1" customFormat="1" ht="16.5" customHeight="1">
      <c r="A185" s="1210" t="s">
        <v>8</v>
      </c>
      <c r="B185" s="1211"/>
      <c r="C185" s="794"/>
      <c r="D185" s="111" t="s">
        <v>525</v>
      </c>
      <c r="E185" s="19" t="s">
        <v>434</v>
      </c>
      <c r="F185" s="20" t="s">
        <v>422</v>
      </c>
      <c r="G185" s="20" t="s">
        <v>459</v>
      </c>
      <c r="H185" s="21" t="s">
        <v>420</v>
      </c>
      <c r="I185" s="375">
        <f aca="true" t="shared" si="65" ref="I185:N185">I176+I182</f>
        <v>27561.399999999998</v>
      </c>
      <c r="J185" s="546">
        <f t="shared" si="65"/>
        <v>27561.399999999998</v>
      </c>
      <c r="K185" s="547">
        <f t="shared" si="65"/>
        <v>0</v>
      </c>
      <c r="L185" s="375">
        <f t="shared" si="65"/>
        <v>27609.399999999998</v>
      </c>
      <c r="M185" s="546">
        <f t="shared" si="65"/>
        <v>27609.399999999998</v>
      </c>
      <c r="N185" s="547">
        <f t="shared" si="65"/>
        <v>0</v>
      </c>
    </row>
    <row r="186" spans="1:14" s="1" customFormat="1" ht="15" customHeight="1">
      <c r="A186" s="1177" t="s">
        <v>139</v>
      </c>
      <c r="B186" s="1178"/>
      <c r="C186" s="1179"/>
      <c r="D186" s="111" t="s">
        <v>525</v>
      </c>
      <c r="E186" s="19" t="s">
        <v>434</v>
      </c>
      <c r="F186" s="20" t="s">
        <v>422</v>
      </c>
      <c r="G186" s="20" t="s">
        <v>460</v>
      </c>
      <c r="H186" s="21" t="s">
        <v>420</v>
      </c>
      <c r="I186" s="375">
        <f aca="true" t="shared" si="66" ref="I186:N186">I175+I185</f>
        <v>221381.3</v>
      </c>
      <c r="J186" s="546">
        <f t="shared" si="66"/>
        <v>58746.399999999994</v>
      </c>
      <c r="K186" s="547">
        <f t="shared" si="66"/>
        <v>162634.9</v>
      </c>
      <c r="L186" s="375">
        <f t="shared" si="66"/>
        <v>223484.3</v>
      </c>
      <c r="M186" s="546">
        <f t="shared" si="66"/>
        <v>60849.399999999994</v>
      </c>
      <c r="N186" s="547">
        <f t="shared" si="66"/>
        <v>162634.9</v>
      </c>
    </row>
    <row r="187" spans="1:14" s="1" customFormat="1" ht="16.5" customHeight="1">
      <c r="A187" s="1177" t="s">
        <v>145</v>
      </c>
      <c r="B187" s="1208"/>
      <c r="C187" s="1209"/>
      <c r="D187" s="111" t="s">
        <v>525</v>
      </c>
      <c r="E187" s="19" t="s">
        <v>434</v>
      </c>
      <c r="F187" s="20" t="s">
        <v>434</v>
      </c>
      <c r="G187" s="20" t="s">
        <v>419</v>
      </c>
      <c r="H187" s="21" t="s">
        <v>420</v>
      </c>
      <c r="I187" s="375">
        <f aca="true" t="shared" si="67" ref="I187:N187">I188+I191+I194</f>
        <v>4215.3</v>
      </c>
      <c r="J187" s="379">
        <f t="shared" si="67"/>
        <v>4063.2</v>
      </c>
      <c r="K187" s="380">
        <f t="shared" si="67"/>
        <v>152.1</v>
      </c>
      <c r="L187" s="375">
        <f t="shared" si="67"/>
        <v>4396.1</v>
      </c>
      <c r="M187" s="379">
        <f t="shared" si="67"/>
        <v>4237.3</v>
      </c>
      <c r="N187" s="380">
        <f t="shared" si="67"/>
        <v>158.8</v>
      </c>
    </row>
    <row r="188" spans="1:14" s="1" customFormat="1" ht="15.75" customHeight="1">
      <c r="A188" s="1205" t="s">
        <v>400</v>
      </c>
      <c r="B188" s="1201" t="s">
        <v>140</v>
      </c>
      <c r="C188" s="1202"/>
      <c r="D188" s="150" t="s">
        <v>525</v>
      </c>
      <c r="E188" s="151" t="s">
        <v>434</v>
      </c>
      <c r="F188" s="152" t="s">
        <v>434</v>
      </c>
      <c r="G188" s="152" t="s">
        <v>368</v>
      </c>
      <c r="H188" s="153" t="s">
        <v>158</v>
      </c>
      <c r="I188" s="390">
        <f aca="true" t="shared" si="68" ref="I188:N188">I189+I190</f>
        <v>657</v>
      </c>
      <c r="J188" s="331">
        <f t="shared" si="68"/>
        <v>657</v>
      </c>
      <c r="K188" s="188">
        <f t="shared" si="68"/>
        <v>0</v>
      </c>
      <c r="L188" s="390">
        <f t="shared" si="68"/>
        <v>657</v>
      </c>
      <c r="M188" s="331">
        <f t="shared" si="68"/>
        <v>657</v>
      </c>
      <c r="N188" s="188">
        <f t="shared" si="68"/>
        <v>0</v>
      </c>
    </row>
    <row r="189" spans="1:14" s="1" customFormat="1" ht="13.5" customHeight="1">
      <c r="A189" s="1206"/>
      <c r="B189" s="1199" t="s">
        <v>400</v>
      </c>
      <c r="C189" s="163" t="s">
        <v>141</v>
      </c>
      <c r="D189" s="1238">
        <v>892</v>
      </c>
      <c r="E189" s="968" t="s">
        <v>434</v>
      </c>
      <c r="F189" s="968" t="s">
        <v>434</v>
      </c>
      <c r="G189" s="968" t="s">
        <v>368</v>
      </c>
      <c r="H189" s="1227" t="s">
        <v>158</v>
      </c>
      <c r="I189" s="295">
        <f>J189+K189</f>
        <v>388</v>
      </c>
      <c r="J189" s="342">
        <v>388</v>
      </c>
      <c r="K189" s="308"/>
      <c r="L189" s="295">
        <f>M189+N189</f>
        <v>388</v>
      </c>
      <c r="M189" s="342">
        <v>388</v>
      </c>
      <c r="N189" s="308"/>
    </row>
    <row r="190" spans="1:14" s="1" customFormat="1" ht="13.5" customHeight="1">
      <c r="A190" s="1206"/>
      <c r="B190" s="1200"/>
      <c r="C190" s="163" t="s">
        <v>279</v>
      </c>
      <c r="D190" s="799"/>
      <c r="E190" s="928"/>
      <c r="F190" s="928"/>
      <c r="G190" s="928"/>
      <c r="H190" s="1226"/>
      <c r="I190" s="296">
        <f>J190+K190</f>
        <v>269</v>
      </c>
      <c r="J190" s="367">
        <v>269</v>
      </c>
      <c r="K190" s="310"/>
      <c r="L190" s="296">
        <f>M190+N190</f>
        <v>269</v>
      </c>
      <c r="M190" s="367">
        <v>269</v>
      </c>
      <c r="N190" s="310"/>
    </row>
    <row r="191" spans="1:14" s="1" customFormat="1" ht="16.5" customHeight="1">
      <c r="A191" s="1206"/>
      <c r="B191" s="1203" t="s">
        <v>142</v>
      </c>
      <c r="C191" s="1204"/>
      <c r="D191" s="132">
        <v>892</v>
      </c>
      <c r="E191" s="126" t="s">
        <v>434</v>
      </c>
      <c r="F191" s="22" t="s">
        <v>434</v>
      </c>
      <c r="G191" s="22" t="s">
        <v>388</v>
      </c>
      <c r="H191" s="27" t="s">
        <v>158</v>
      </c>
      <c r="I191" s="353">
        <f aca="true" t="shared" si="69" ref="I191:N191">I192+I193</f>
        <v>3518.1</v>
      </c>
      <c r="J191" s="336">
        <f t="shared" si="69"/>
        <v>3366</v>
      </c>
      <c r="K191" s="337">
        <f t="shared" si="69"/>
        <v>152.1</v>
      </c>
      <c r="L191" s="353">
        <f t="shared" si="69"/>
        <v>3688.8</v>
      </c>
      <c r="M191" s="336">
        <f t="shared" si="69"/>
        <v>3530</v>
      </c>
      <c r="N191" s="337">
        <f t="shared" si="69"/>
        <v>158.8</v>
      </c>
    </row>
    <row r="192" spans="1:14" s="1" customFormat="1" ht="12.75" customHeight="1">
      <c r="A192" s="1207"/>
      <c r="B192" s="1199" t="s">
        <v>400</v>
      </c>
      <c r="C192" s="163" t="s">
        <v>143</v>
      </c>
      <c r="D192" s="1238">
        <v>892</v>
      </c>
      <c r="E192" s="968" t="s">
        <v>434</v>
      </c>
      <c r="F192" s="968" t="s">
        <v>434</v>
      </c>
      <c r="G192" s="75" t="s">
        <v>388</v>
      </c>
      <c r="H192" s="1225" t="s">
        <v>158</v>
      </c>
      <c r="I192" s="295">
        <f>J192+K192</f>
        <v>3366</v>
      </c>
      <c r="J192" s="342">
        <v>3366</v>
      </c>
      <c r="K192" s="308"/>
      <c r="L192" s="295">
        <f>M192+N192</f>
        <v>3530</v>
      </c>
      <c r="M192" s="342">
        <v>3530</v>
      </c>
      <c r="N192" s="308"/>
    </row>
    <row r="193" spans="1:14" s="1" customFormat="1" ht="13.5" customHeight="1">
      <c r="A193" s="1207"/>
      <c r="B193" s="1200"/>
      <c r="C193" s="244" t="s">
        <v>144</v>
      </c>
      <c r="D193" s="799"/>
      <c r="E193" s="928"/>
      <c r="F193" s="928"/>
      <c r="G193" s="232" t="s">
        <v>280</v>
      </c>
      <c r="H193" s="1226"/>
      <c r="I193" s="296">
        <f>J193+K193</f>
        <v>152.1</v>
      </c>
      <c r="J193" s="367">
        <v>0</v>
      </c>
      <c r="K193" s="310">
        <v>152.1</v>
      </c>
      <c r="L193" s="296">
        <f>M193+N193</f>
        <v>158.8</v>
      </c>
      <c r="M193" s="367">
        <v>0</v>
      </c>
      <c r="N193" s="310">
        <v>158.8</v>
      </c>
    </row>
    <row r="194" spans="1:14" s="1" customFormat="1" ht="21.75" customHeight="1">
      <c r="A194" s="1207"/>
      <c r="B194" s="1196" t="s">
        <v>281</v>
      </c>
      <c r="C194" s="1197"/>
      <c r="D194" s="870" t="s">
        <v>525</v>
      </c>
      <c r="E194" s="871" t="s">
        <v>434</v>
      </c>
      <c r="F194" s="872" t="s">
        <v>434</v>
      </c>
      <c r="G194" s="872" t="s">
        <v>9</v>
      </c>
      <c r="H194" s="873" t="s">
        <v>381</v>
      </c>
      <c r="I194" s="298">
        <f>J194+K194</f>
        <v>40.2</v>
      </c>
      <c r="J194" s="378">
        <v>40.2</v>
      </c>
      <c r="K194" s="314"/>
      <c r="L194" s="298">
        <f>M194+N194</f>
        <v>50.3</v>
      </c>
      <c r="M194" s="378">
        <v>50.3</v>
      </c>
      <c r="N194" s="314"/>
    </row>
    <row r="195" spans="1:14" s="1" customFormat="1" ht="12" customHeight="1">
      <c r="A195" s="881"/>
      <c r="B195" s="861"/>
      <c r="C195" s="882"/>
      <c r="D195" s="883"/>
      <c r="E195" s="884"/>
      <c r="F195" s="884"/>
      <c r="G195" s="884"/>
      <c r="H195" s="884"/>
      <c r="I195" s="885"/>
      <c r="J195" s="886"/>
      <c r="K195" s="886"/>
      <c r="L195" s="856" t="s">
        <v>189</v>
      </c>
      <c r="M195" s="886"/>
      <c r="N195" s="886"/>
    </row>
    <row r="196" spans="1:14" s="1" customFormat="1" ht="21" customHeight="1">
      <c r="A196" s="1193" t="s">
        <v>146</v>
      </c>
      <c r="B196" s="1194"/>
      <c r="C196" s="1195"/>
      <c r="D196" s="874" t="s">
        <v>525</v>
      </c>
      <c r="E196" s="875" t="s">
        <v>434</v>
      </c>
      <c r="F196" s="876" t="s">
        <v>458</v>
      </c>
      <c r="G196" s="876" t="s">
        <v>419</v>
      </c>
      <c r="H196" s="877" t="s">
        <v>420</v>
      </c>
      <c r="I196" s="878">
        <f aca="true" t="shared" si="70" ref="I196:N196">I197+I198+I201</f>
        <v>7873.4</v>
      </c>
      <c r="J196" s="879">
        <f t="shared" si="70"/>
        <v>7873.4</v>
      </c>
      <c r="K196" s="880">
        <f t="shared" si="70"/>
        <v>0</v>
      </c>
      <c r="L196" s="878">
        <f t="shared" si="70"/>
        <v>7914.4</v>
      </c>
      <c r="M196" s="879">
        <f t="shared" si="70"/>
        <v>7914.4</v>
      </c>
      <c r="N196" s="880">
        <f t="shared" si="70"/>
        <v>0</v>
      </c>
    </row>
    <row r="197" spans="1:14" s="1" customFormat="1" ht="18" customHeight="1">
      <c r="A197" s="985" t="s">
        <v>400</v>
      </c>
      <c r="B197" s="1342" t="s">
        <v>282</v>
      </c>
      <c r="C197" s="1343"/>
      <c r="D197" s="11" t="s">
        <v>525</v>
      </c>
      <c r="E197" s="11" t="s">
        <v>434</v>
      </c>
      <c r="F197" s="11" t="s">
        <v>458</v>
      </c>
      <c r="G197" s="11" t="s">
        <v>377</v>
      </c>
      <c r="H197" s="555" t="s">
        <v>381</v>
      </c>
      <c r="I197" s="297">
        <f>J197+K197</f>
        <v>4817</v>
      </c>
      <c r="J197" s="391">
        <v>4817</v>
      </c>
      <c r="K197" s="312"/>
      <c r="L197" s="297">
        <f>M197+N197</f>
        <v>4836</v>
      </c>
      <c r="M197" s="391">
        <v>4836</v>
      </c>
      <c r="N197" s="312"/>
    </row>
    <row r="198" spans="1:14" s="1" customFormat="1" ht="15.75" customHeight="1">
      <c r="A198" s="947"/>
      <c r="B198" s="1214" t="s">
        <v>10</v>
      </c>
      <c r="C198" s="1215"/>
      <c r="D198" s="556"/>
      <c r="E198" s="556"/>
      <c r="F198" s="556"/>
      <c r="G198" s="22" t="s">
        <v>393</v>
      </c>
      <c r="H198" s="27" t="s">
        <v>409</v>
      </c>
      <c r="I198" s="557">
        <f aca="true" t="shared" si="71" ref="I198:N198">I199+I200</f>
        <v>2916.4</v>
      </c>
      <c r="J198" s="331">
        <f t="shared" si="71"/>
        <v>2916.4</v>
      </c>
      <c r="K198" s="188">
        <f t="shared" si="71"/>
        <v>0</v>
      </c>
      <c r="L198" s="557">
        <f t="shared" si="71"/>
        <v>2938.4</v>
      </c>
      <c r="M198" s="331">
        <f t="shared" si="71"/>
        <v>2938.4</v>
      </c>
      <c r="N198" s="188">
        <f t="shared" si="71"/>
        <v>0</v>
      </c>
    </row>
    <row r="199" spans="1:14" s="1" customFormat="1" ht="13.5" customHeight="1">
      <c r="A199" s="947"/>
      <c r="B199" s="1024" t="s">
        <v>400</v>
      </c>
      <c r="C199" s="558" t="s">
        <v>11</v>
      </c>
      <c r="D199" s="1219">
        <v>892</v>
      </c>
      <c r="E199" s="1013" t="s">
        <v>434</v>
      </c>
      <c r="F199" s="1013" t="s">
        <v>458</v>
      </c>
      <c r="G199" s="1013" t="s">
        <v>12</v>
      </c>
      <c r="H199" s="62" t="s">
        <v>409</v>
      </c>
      <c r="I199" s="559">
        <f>J199+K199</f>
        <v>2902</v>
      </c>
      <c r="J199" s="342">
        <v>2902</v>
      </c>
      <c r="K199" s="308"/>
      <c r="L199" s="559">
        <f>M199+N199</f>
        <v>2924</v>
      </c>
      <c r="M199" s="342">
        <v>2924</v>
      </c>
      <c r="N199" s="308"/>
    </row>
    <row r="200" spans="1:14" s="1" customFormat="1" ht="12" customHeight="1">
      <c r="A200" s="947"/>
      <c r="B200" s="1025"/>
      <c r="C200" s="560" t="s">
        <v>13</v>
      </c>
      <c r="D200" s="1220"/>
      <c r="E200" s="1031"/>
      <c r="F200" s="1031"/>
      <c r="G200" s="1032"/>
      <c r="H200" s="156" t="s">
        <v>409</v>
      </c>
      <c r="I200" s="561">
        <f>J200+K200</f>
        <v>14.4</v>
      </c>
      <c r="J200" s="367">
        <v>14.4</v>
      </c>
      <c r="K200" s="310"/>
      <c r="L200" s="561">
        <f>M200+N200</f>
        <v>14.4</v>
      </c>
      <c r="M200" s="367">
        <v>14.4</v>
      </c>
      <c r="N200" s="310"/>
    </row>
    <row r="201" spans="1:14" s="1" customFormat="1" ht="15.75" customHeight="1">
      <c r="A201" s="947"/>
      <c r="B201" s="1217" t="s">
        <v>283</v>
      </c>
      <c r="C201" s="1218"/>
      <c r="D201" s="245">
        <v>892</v>
      </c>
      <c r="E201" s="246" t="s">
        <v>434</v>
      </c>
      <c r="F201" s="247" t="s">
        <v>458</v>
      </c>
      <c r="G201" s="247" t="s">
        <v>419</v>
      </c>
      <c r="H201" s="248" t="s">
        <v>420</v>
      </c>
      <c r="I201" s="552">
        <f aca="true" t="shared" si="72" ref="I201:N201">I202+I203+I204</f>
        <v>140</v>
      </c>
      <c r="J201" s="329">
        <f t="shared" si="72"/>
        <v>140</v>
      </c>
      <c r="K201" s="330">
        <f t="shared" si="72"/>
        <v>0</v>
      </c>
      <c r="L201" s="552">
        <f t="shared" si="72"/>
        <v>140</v>
      </c>
      <c r="M201" s="329">
        <f t="shared" si="72"/>
        <v>140</v>
      </c>
      <c r="N201" s="330">
        <f t="shared" si="72"/>
        <v>0</v>
      </c>
    </row>
    <row r="202" spans="1:14" s="1" customFormat="1" ht="23.25" customHeight="1">
      <c r="A202" s="947"/>
      <c r="B202" s="1026" t="s">
        <v>285</v>
      </c>
      <c r="C202" s="1027"/>
      <c r="D202" s="277">
        <v>892</v>
      </c>
      <c r="E202" s="98" t="s">
        <v>434</v>
      </c>
      <c r="F202" s="98" t="s">
        <v>458</v>
      </c>
      <c r="G202" s="278" t="s">
        <v>190</v>
      </c>
      <c r="H202" s="279" t="s">
        <v>381</v>
      </c>
      <c r="I202" s="295">
        <f>J202+K202</f>
        <v>140</v>
      </c>
      <c r="J202" s="342">
        <v>140</v>
      </c>
      <c r="K202" s="308"/>
      <c r="L202" s="295">
        <f>M202+N202</f>
        <v>140</v>
      </c>
      <c r="M202" s="342">
        <v>140</v>
      </c>
      <c r="N202" s="308"/>
    </row>
    <row r="203" spans="1:14" s="1" customFormat="1" ht="25.5" customHeight="1" hidden="1">
      <c r="A203" s="947"/>
      <c r="B203" s="1026" t="s">
        <v>43</v>
      </c>
      <c r="C203" s="1027"/>
      <c r="D203" s="275">
        <v>892</v>
      </c>
      <c r="E203" s="276" t="s">
        <v>434</v>
      </c>
      <c r="F203" s="78" t="s">
        <v>458</v>
      </c>
      <c r="G203" s="98" t="s">
        <v>231</v>
      </c>
      <c r="H203" s="62" t="s">
        <v>158</v>
      </c>
      <c r="I203" s="295">
        <f>J203+K203</f>
        <v>0</v>
      </c>
      <c r="J203" s="342">
        <v>0</v>
      </c>
      <c r="K203" s="308">
        <v>0</v>
      </c>
      <c r="L203" s="295">
        <f>M203+N203</f>
        <v>0</v>
      </c>
      <c r="M203" s="342">
        <v>0</v>
      </c>
      <c r="N203" s="308">
        <v>0</v>
      </c>
    </row>
    <row r="204" spans="1:14" s="1" customFormat="1" ht="15" customHeight="1">
      <c r="A204" s="803"/>
      <c r="B204" s="1033" t="s">
        <v>661</v>
      </c>
      <c r="C204" s="1034"/>
      <c r="D204" s="280" t="s">
        <v>525</v>
      </c>
      <c r="E204" s="281" t="s">
        <v>434</v>
      </c>
      <c r="F204" s="93" t="s">
        <v>458</v>
      </c>
      <c r="G204" s="93" t="s">
        <v>99</v>
      </c>
      <c r="H204" s="282" t="s">
        <v>100</v>
      </c>
      <c r="I204" s="296">
        <f>J204+K204</f>
        <v>0</v>
      </c>
      <c r="J204" s="367">
        <v>0</v>
      </c>
      <c r="K204" s="310"/>
      <c r="L204" s="296">
        <f>M204+N204</f>
        <v>0</v>
      </c>
      <c r="M204" s="367">
        <v>0</v>
      </c>
      <c r="N204" s="310"/>
    </row>
    <row r="205" spans="1:14" s="1" customFormat="1" ht="7.5" customHeight="1" thickBot="1">
      <c r="A205" s="249"/>
      <c r="B205" s="250"/>
      <c r="C205" s="250"/>
      <c r="D205" s="228"/>
      <c r="E205" s="229"/>
      <c r="F205" s="229"/>
      <c r="G205" s="229"/>
      <c r="H205" s="229"/>
      <c r="I205" s="230"/>
      <c r="J205" s="231"/>
      <c r="K205" s="231"/>
      <c r="L205" s="230"/>
      <c r="M205" s="231"/>
      <c r="N205" s="231"/>
    </row>
    <row r="206" spans="1:14" s="1" customFormat="1" ht="21" customHeight="1" thickBot="1">
      <c r="A206" s="953" t="s">
        <v>147</v>
      </c>
      <c r="B206" s="1212"/>
      <c r="C206" s="1213"/>
      <c r="D206" s="110" t="s">
        <v>525</v>
      </c>
      <c r="E206" s="393" t="s">
        <v>461</v>
      </c>
      <c r="F206" s="394" t="s">
        <v>418</v>
      </c>
      <c r="G206" s="393" t="s">
        <v>419</v>
      </c>
      <c r="H206" s="9" t="s">
        <v>420</v>
      </c>
      <c r="I206" s="290">
        <f aca="true" t="shared" si="73" ref="I206:N206">I208+I219</f>
        <v>21212</v>
      </c>
      <c r="J206" s="327">
        <f t="shared" si="73"/>
        <v>21212</v>
      </c>
      <c r="K206" s="154">
        <f t="shared" si="73"/>
        <v>0</v>
      </c>
      <c r="L206" s="290">
        <f t="shared" si="73"/>
        <v>21696</v>
      </c>
      <c r="M206" s="327">
        <f t="shared" si="73"/>
        <v>21696</v>
      </c>
      <c r="N206" s="154">
        <f t="shared" si="73"/>
        <v>0</v>
      </c>
    </row>
    <row r="207" spans="1:14" s="1" customFormat="1" ht="13.5" customHeight="1" thickBot="1">
      <c r="A207" s="1028" t="s">
        <v>523</v>
      </c>
      <c r="B207" s="1029"/>
      <c r="C207" s="1030"/>
      <c r="D207" s="562"/>
      <c r="E207" s="563"/>
      <c r="F207" s="564"/>
      <c r="G207" s="564"/>
      <c r="H207" s="565"/>
      <c r="I207" s="566">
        <f aca="true" t="shared" si="74" ref="I207:N207">I206/I269</f>
        <v>0.04034607237300221</v>
      </c>
      <c r="J207" s="567">
        <f t="shared" si="74"/>
        <v>0.06156296563305199</v>
      </c>
      <c r="K207" s="568">
        <f t="shared" si="74"/>
        <v>0</v>
      </c>
      <c r="L207" s="566">
        <f t="shared" si="74"/>
        <v>0.04108336157940681</v>
      </c>
      <c r="M207" s="567">
        <f t="shared" si="74"/>
        <v>0.06262131508802514</v>
      </c>
      <c r="N207" s="568">
        <f t="shared" si="74"/>
        <v>0</v>
      </c>
    </row>
    <row r="208" spans="1:14" s="1" customFormat="1" ht="18" customHeight="1" thickBot="1">
      <c r="A208" s="1005" t="s">
        <v>475</v>
      </c>
      <c r="B208" s="1006"/>
      <c r="C208" s="1007"/>
      <c r="D208" s="569" t="s">
        <v>525</v>
      </c>
      <c r="E208" s="570" t="s">
        <v>461</v>
      </c>
      <c r="F208" s="570" t="s">
        <v>417</v>
      </c>
      <c r="G208" s="570" t="s">
        <v>419</v>
      </c>
      <c r="H208" s="571" t="s">
        <v>420</v>
      </c>
      <c r="I208" s="572">
        <f aca="true" t="shared" si="75" ref="I208:N208">I209+I217</f>
        <v>21148</v>
      </c>
      <c r="J208" s="573">
        <f t="shared" si="75"/>
        <v>21148</v>
      </c>
      <c r="K208" s="574">
        <f t="shared" si="75"/>
        <v>0</v>
      </c>
      <c r="L208" s="572">
        <f t="shared" si="75"/>
        <v>21626</v>
      </c>
      <c r="M208" s="573">
        <f t="shared" si="75"/>
        <v>21626</v>
      </c>
      <c r="N208" s="574">
        <f t="shared" si="75"/>
        <v>0</v>
      </c>
    </row>
    <row r="209" spans="1:14" s="1" customFormat="1" ht="20.25" customHeight="1">
      <c r="A209" s="1018" t="s">
        <v>14</v>
      </c>
      <c r="B209" s="1019"/>
      <c r="C209" s="1020"/>
      <c r="D209" s="575" t="s">
        <v>525</v>
      </c>
      <c r="E209" s="576" t="s">
        <v>461</v>
      </c>
      <c r="F209" s="575" t="s">
        <v>417</v>
      </c>
      <c r="G209" s="575" t="s">
        <v>419</v>
      </c>
      <c r="H209" s="577" t="s">
        <v>409</v>
      </c>
      <c r="I209" s="578">
        <f aca="true" t="shared" si="76" ref="I209:N209">I210+I211+I213+I214+I216</f>
        <v>21148</v>
      </c>
      <c r="J209" s="579">
        <f t="shared" si="76"/>
        <v>21148</v>
      </c>
      <c r="K209" s="580">
        <f t="shared" si="76"/>
        <v>0</v>
      </c>
      <c r="L209" s="578">
        <f t="shared" si="76"/>
        <v>21626</v>
      </c>
      <c r="M209" s="579">
        <f t="shared" si="76"/>
        <v>21626</v>
      </c>
      <c r="N209" s="580">
        <f t="shared" si="76"/>
        <v>0</v>
      </c>
    </row>
    <row r="210" spans="1:14" s="1" customFormat="1" ht="16.5" customHeight="1">
      <c r="A210" s="1021" t="s">
        <v>400</v>
      </c>
      <c r="B210" s="987" t="s">
        <v>572</v>
      </c>
      <c r="C210" s="1180"/>
      <c r="D210" s="1016" t="s">
        <v>525</v>
      </c>
      <c r="E210" s="1016" t="s">
        <v>461</v>
      </c>
      <c r="F210" s="1016" t="s">
        <v>417</v>
      </c>
      <c r="G210" s="1017" t="s">
        <v>394</v>
      </c>
      <c r="H210" s="1011" t="s">
        <v>409</v>
      </c>
      <c r="I210" s="294">
        <f>J210+K210</f>
        <v>9373</v>
      </c>
      <c r="J210" s="366">
        <v>9373</v>
      </c>
      <c r="K210" s="306"/>
      <c r="L210" s="294">
        <f>M210+N210</f>
        <v>9606</v>
      </c>
      <c r="M210" s="366">
        <v>9606</v>
      </c>
      <c r="N210" s="306"/>
    </row>
    <row r="211" spans="1:14" s="1" customFormat="1" ht="13.5" customHeight="1">
      <c r="A211" s="802"/>
      <c r="B211" s="1022" t="s">
        <v>573</v>
      </c>
      <c r="C211" s="1023"/>
      <c r="D211" s="927"/>
      <c r="E211" s="927"/>
      <c r="F211" s="927"/>
      <c r="G211" s="1013"/>
      <c r="H211" s="1012"/>
      <c r="I211" s="295">
        <f>J211+K211</f>
        <v>3255</v>
      </c>
      <c r="J211" s="342">
        <v>3255</v>
      </c>
      <c r="K211" s="308"/>
      <c r="L211" s="295">
        <f>M211+N211</f>
        <v>3314</v>
      </c>
      <c r="M211" s="342">
        <v>3314</v>
      </c>
      <c r="N211" s="308"/>
    </row>
    <row r="212" spans="1:14" s="1" customFormat="1" ht="13.5" customHeight="1">
      <c r="A212" s="802"/>
      <c r="B212" s="1022" t="s">
        <v>485</v>
      </c>
      <c r="C212" s="1071"/>
      <c r="D212" s="927"/>
      <c r="E212" s="927"/>
      <c r="F212" s="927"/>
      <c r="G212" s="40" t="s">
        <v>394</v>
      </c>
      <c r="H212" s="41" t="s">
        <v>409</v>
      </c>
      <c r="I212" s="348">
        <f aca="true" t="shared" si="77" ref="I212:N212">I210+I211</f>
        <v>12628</v>
      </c>
      <c r="J212" s="338">
        <f t="shared" si="77"/>
        <v>12628</v>
      </c>
      <c r="K212" s="339">
        <f t="shared" si="77"/>
        <v>0</v>
      </c>
      <c r="L212" s="348">
        <f t="shared" si="77"/>
        <v>12920</v>
      </c>
      <c r="M212" s="338">
        <f t="shared" si="77"/>
        <v>12920</v>
      </c>
      <c r="N212" s="339">
        <f t="shared" si="77"/>
        <v>0</v>
      </c>
    </row>
    <row r="213" spans="1:14" s="1" customFormat="1" ht="13.5" customHeight="1">
      <c r="A213" s="802"/>
      <c r="B213" s="1341" t="s">
        <v>574</v>
      </c>
      <c r="C213" s="1216"/>
      <c r="D213" s="927"/>
      <c r="E213" s="927"/>
      <c r="F213" s="927"/>
      <c r="G213" s="1013" t="s">
        <v>395</v>
      </c>
      <c r="H213" s="1012" t="s">
        <v>409</v>
      </c>
      <c r="I213" s="295">
        <f>J213+K213</f>
        <v>1903</v>
      </c>
      <c r="J213" s="342">
        <v>1903</v>
      </c>
      <c r="K213" s="308"/>
      <c r="L213" s="295">
        <f>M213+N213</f>
        <v>1989</v>
      </c>
      <c r="M213" s="342">
        <v>1989</v>
      </c>
      <c r="N213" s="308"/>
    </row>
    <row r="214" spans="1:14" s="1" customFormat="1" ht="18" customHeight="1">
      <c r="A214" s="802"/>
      <c r="B214" s="1022" t="s">
        <v>575</v>
      </c>
      <c r="C214" s="1216"/>
      <c r="D214" s="927"/>
      <c r="E214" s="927"/>
      <c r="F214" s="927"/>
      <c r="G214" s="1013"/>
      <c r="H214" s="1012"/>
      <c r="I214" s="295">
        <f>J214+K214</f>
        <v>1282</v>
      </c>
      <c r="J214" s="342">
        <v>1282</v>
      </c>
      <c r="K214" s="308"/>
      <c r="L214" s="295">
        <f>M214+N214</f>
        <v>1365</v>
      </c>
      <c r="M214" s="342">
        <v>1365</v>
      </c>
      <c r="N214" s="308"/>
    </row>
    <row r="215" spans="1:14" s="1" customFormat="1" ht="12.75" customHeight="1">
      <c r="A215" s="802"/>
      <c r="B215" s="1022" t="s">
        <v>477</v>
      </c>
      <c r="C215" s="1071"/>
      <c r="D215" s="927"/>
      <c r="E215" s="927"/>
      <c r="F215" s="927"/>
      <c r="G215" s="104" t="s">
        <v>462</v>
      </c>
      <c r="H215" s="71" t="s">
        <v>420</v>
      </c>
      <c r="I215" s="348">
        <f aca="true" t="shared" si="78" ref="I215:N215">I213+I214</f>
        <v>3185</v>
      </c>
      <c r="J215" s="338">
        <f t="shared" si="78"/>
        <v>3185</v>
      </c>
      <c r="K215" s="339">
        <f t="shared" si="78"/>
        <v>0</v>
      </c>
      <c r="L215" s="348">
        <f t="shared" si="78"/>
        <v>3354</v>
      </c>
      <c r="M215" s="338">
        <f t="shared" si="78"/>
        <v>3354</v>
      </c>
      <c r="N215" s="339">
        <f t="shared" si="78"/>
        <v>0</v>
      </c>
    </row>
    <row r="216" spans="1:14" s="1" customFormat="1" ht="15" customHeight="1">
      <c r="A216" s="802"/>
      <c r="B216" s="1014" t="s">
        <v>47</v>
      </c>
      <c r="C216" s="1015"/>
      <c r="D216" s="927"/>
      <c r="E216" s="927"/>
      <c r="F216" s="927"/>
      <c r="G216" s="75" t="s">
        <v>396</v>
      </c>
      <c r="H216" s="125" t="s">
        <v>409</v>
      </c>
      <c r="I216" s="298">
        <f>J216+K216</f>
        <v>5335</v>
      </c>
      <c r="J216" s="378">
        <v>5335</v>
      </c>
      <c r="K216" s="314">
        <v>0</v>
      </c>
      <c r="L216" s="298">
        <f>M216+N216</f>
        <v>5352</v>
      </c>
      <c r="M216" s="378">
        <v>5352</v>
      </c>
      <c r="N216" s="314">
        <v>0</v>
      </c>
    </row>
    <row r="217" spans="1:14" s="1" customFormat="1" ht="15.75" customHeight="1">
      <c r="A217" s="1002" t="s">
        <v>15</v>
      </c>
      <c r="B217" s="1003"/>
      <c r="C217" s="1004"/>
      <c r="D217" s="537" t="s">
        <v>525</v>
      </c>
      <c r="E217" s="537" t="s">
        <v>461</v>
      </c>
      <c r="F217" s="538" t="s">
        <v>417</v>
      </c>
      <c r="G217" s="538" t="s">
        <v>419</v>
      </c>
      <c r="H217" s="539" t="s">
        <v>420</v>
      </c>
      <c r="I217" s="581">
        <f aca="true" t="shared" si="79" ref="I217:N217">I218</f>
        <v>0</v>
      </c>
      <c r="J217" s="582">
        <f t="shared" si="79"/>
        <v>0</v>
      </c>
      <c r="K217" s="583">
        <f t="shared" si="79"/>
        <v>0</v>
      </c>
      <c r="L217" s="581">
        <f t="shared" si="79"/>
        <v>0</v>
      </c>
      <c r="M217" s="582">
        <f t="shared" si="79"/>
        <v>0</v>
      </c>
      <c r="N217" s="583">
        <f t="shared" si="79"/>
        <v>0</v>
      </c>
    </row>
    <row r="218" spans="1:14" s="1" customFormat="1" ht="14.25" customHeight="1" thickBot="1">
      <c r="A218" s="836"/>
      <c r="B218" s="1331" t="s">
        <v>401</v>
      </c>
      <c r="C218" s="1332"/>
      <c r="D218" s="259">
        <v>892</v>
      </c>
      <c r="E218" s="495" t="s">
        <v>461</v>
      </c>
      <c r="F218" s="495" t="s">
        <v>417</v>
      </c>
      <c r="G218" s="75" t="s">
        <v>227</v>
      </c>
      <c r="H218" s="125" t="s">
        <v>409</v>
      </c>
      <c r="I218" s="352">
        <f>J218+K218</f>
        <v>0</v>
      </c>
      <c r="J218" s="334"/>
      <c r="K218" s="335"/>
      <c r="L218" s="352">
        <f>M218+N218</f>
        <v>0</v>
      </c>
      <c r="M218" s="334"/>
      <c r="N218" s="335"/>
    </row>
    <row r="219" spans="1:14" s="1" customFormat="1" ht="18.75" customHeight="1" thickBot="1">
      <c r="A219" s="1005" t="s">
        <v>154</v>
      </c>
      <c r="B219" s="1006"/>
      <c r="C219" s="1007"/>
      <c r="D219" s="584" t="s">
        <v>525</v>
      </c>
      <c r="E219" s="585" t="s">
        <v>461</v>
      </c>
      <c r="F219" s="585" t="s">
        <v>429</v>
      </c>
      <c r="G219" s="584" t="s">
        <v>419</v>
      </c>
      <c r="H219" s="585" t="s">
        <v>420</v>
      </c>
      <c r="I219" s="572">
        <f aca="true" t="shared" si="80" ref="I219:N219">I220+I221</f>
        <v>64</v>
      </c>
      <c r="J219" s="573">
        <f t="shared" si="80"/>
        <v>64</v>
      </c>
      <c r="K219" s="574">
        <f t="shared" si="80"/>
        <v>0</v>
      </c>
      <c r="L219" s="572">
        <f t="shared" si="80"/>
        <v>70</v>
      </c>
      <c r="M219" s="573">
        <f t="shared" si="80"/>
        <v>70</v>
      </c>
      <c r="N219" s="574">
        <f t="shared" si="80"/>
        <v>0</v>
      </c>
    </row>
    <row r="220" spans="1:14" s="1" customFormat="1" ht="18.75" customHeight="1">
      <c r="A220" s="947" t="s">
        <v>468</v>
      </c>
      <c r="B220" s="1009" t="s">
        <v>166</v>
      </c>
      <c r="C220" s="1010"/>
      <c r="D220" s="998">
        <v>892</v>
      </c>
      <c r="E220" s="1000" t="s">
        <v>461</v>
      </c>
      <c r="F220" s="969" t="s">
        <v>429</v>
      </c>
      <c r="G220" s="493" t="s">
        <v>16</v>
      </c>
      <c r="H220" s="496" t="s">
        <v>381</v>
      </c>
      <c r="I220" s="381">
        <f>J220+K220</f>
        <v>0</v>
      </c>
      <c r="J220" s="384">
        <v>0</v>
      </c>
      <c r="K220" s="385"/>
      <c r="L220" s="381">
        <f>M220+N220</f>
        <v>0</v>
      </c>
      <c r="M220" s="384">
        <v>0</v>
      </c>
      <c r="N220" s="385"/>
    </row>
    <row r="221" spans="1:14" s="1" customFormat="1" ht="32.25" customHeight="1" thickBot="1">
      <c r="A221" s="1008"/>
      <c r="B221" s="996" t="s">
        <v>124</v>
      </c>
      <c r="C221" s="1001"/>
      <c r="D221" s="999"/>
      <c r="E221" s="999"/>
      <c r="F221" s="999"/>
      <c r="G221" s="43" t="s">
        <v>17</v>
      </c>
      <c r="H221" s="392" t="s">
        <v>381</v>
      </c>
      <c r="I221" s="354">
        <f>J221+K221</f>
        <v>64</v>
      </c>
      <c r="J221" s="343">
        <v>64</v>
      </c>
      <c r="K221" s="317"/>
      <c r="L221" s="354">
        <f>M221+N221</f>
        <v>70</v>
      </c>
      <c r="M221" s="343">
        <v>70</v>
      </c>
      <c r="N221" s="317"/>
    </row>
    <row r="222" spans="1:14" s="1" customFormat="1" ht="27" customHeight="1">
      <c r="A222" s="887"/>
      <c r="B222" s="740"/>
      <c r="C222" s="888"/>
      <c r="D222" s="890"/>
      <c r="E222" s="891"/>
      <c r="F222" s="891"/>
      <c r="G222" s="891"/>
      <c r="H222" s="891"/>
      <c r="I222" s="892"/>
      <c r="J222" s="893"/>
      <c r="K222" s="893"/>
      <c r="L222" s="894" t="s">
        <v>191</v>
      </c>
      <c r="M222" s="893"/>
      <c r="N222" s="893"/>
    </row>
    <row r="223" spans="1:14" s="1" customFormat="1" ht="22.5" customHeight="1" thickBot="1">
      <c r="A223" s="989" t="s">
        <v>153</v>
      </c>
      <c r="B223" s="990"/>
      <c r="C223" s="991"/>
      <c r="D223" s="822" t="s">
        <v>525</v>
      </c>
      <c r="E223" s="824" t="s">
        <v>458</v>
      </c>
      <c r="F223" s="895" t="s">
        <v>418</v>
      </c>
      <c r="G223" s="824" t="s">
        <v>419</v>
      </c>
      <c r="H223" s="826" t="s">
        <v>420</v>
      </c>
      <c r="I223" s="896">
        <f aca="true" t="shared" si="81" ref="I223:N223">I225</f>
        <v>215.2</v>
      </c>
      <c r="J223" s="897">
        <f t="shared" si="81"/>
        <v>215.2</v>
      </c>
      <c r="K223" s="898">
        <f t="shared" si="81"/>
        <v>0</v>
      </c>
      <c r="L223" s="896">
        <f t="shared" si="81"/>
        <v>215.2</v>
      </c>
      <c r="M223" s="897">
        <f t="shared" si="81"/>
        <v>215.2</v>
      </c>
      <c r="N223" s="899">
        <f t="shared" si="81"/>
        <v>0</v>
      </c>
    </row>
    <row r="224" spans="1:14" s="1" customFormat="1" ht="14.25" customHeight="1">
      <c r="A224" s="992" t="s">
        <v>523</v>
      </c>
      <c r="B224" s="962"/>
      <c r="C224" s="963"/>
      <c r="D224" s="103"/>
      <c r="E224" s="84"/>
      <c r="F224" s="85"/>
      <c r="G224" s="85"/>
      <c r="H224" s="95"/>
      <c r="I224" s="587">
        <f aca="true" t="shared" si="82" ref="I224:N224">I223/I269</f>
        <v>0.0004093190069144859</v>
      </c>
      <c r="J224" s="175">
        <f t="shared" si="82"/>
        <v>0.000624568650020403</v>
      </c>
      <c r="K224" s="588">
        <f t="shared" si="82"/>
        <v>0</v>
      </c>
      <c r="L224" s="587">
        <f t="shared" si="82"/>
        <v>0.00040750089472199233</v>
      </c>
      <c r="M224" s="175">
        <f t="shared" si="82"/>
        <v>0.000621133250688745</v>
      </c>
      <c r="N224" s="69">
        <f t="shared" si="82"/>
        <v>0</v>
      </c>
    </row>
    <row r="225" spans="1:14" s="1" customFormat="1" ht="21.75" customHeight="1">
      <c r="A225" s="993" t="s">
        <v>155</v>
      </c>
      <c r="B225" s="994"/>
      <c r="C225" s="995"/>
      <c r="D225" s="63" t="s">
        <v>525</v>
      </c>
      <c r="E225" s="46" t="s">
        <v>458</v>
      </c>
      <c r="F225" s="46" t="s">
        <v>458</v>
      </c>
      <c r="G225" s="79" t="s">
        <v>419</v>
      </c>
      <c r="H225" s="47" t="s">
        <v>420</v>
      </c>
      <c r="I225" s="589">
        <f aca="true" t="shared" si="83" ref="I225:N225">I226</f>
        <v>215.2</v>
      </c>
      <c r="J225" s="183">
        <f t="shared" si="83"/>
        <v>215.2</v>
      </c>
      <c r="K225" s="590">
        <f t="shared" si="83"/>
        <v>0</v>
      </c>
      <c r="L225" s="589">
        <f t="shared" si="83"/>
        <v>215.2</v>
      </c>
      <c r="M225" s="183">
        <f t="shared" si="83"/>
        <v>215.2</v>
      </c>
      <c r="N225" s="53">
        <f t="shared" si="83"/>
        <v>0</v>
      </c>
    </row>
    <row r="226" spans="1:14" s="1" customFormat="1" ht="25.5" customHeight="1" thickBot="1">
      <c r="A226" s="900" t="s">
        <v>468</v>
      </c>
      <c r="B226" s="996" t="s">
        <v>156</v>
      </c>
      <c r="C226" s="997"/>
      <c r="D226" s="784"/>
      <c r="E226" s="784"/>
      <c r="F226" s="784"/>
      <c r="G226" s="43" t="s">
        <v>18</v>
      </c>
      <c r="H226" s="392" t="s">
        <v>381</v>
      </c>
      <c r="I226" s="591">
        <f>J226+K226</f>
        <v>215.2</v>
      </c>
      <c r="J226" s="901">
        <v>215.2</v>
      </c>
      <c r="K226" s="592"/>
      <c r="L226" s="591">
        <f>M226+N226</f>
        <v>215.2</v>
      </c>
      <c r="M226" s="901">
        <v>215.2</v>
      </c>
      <c r="N226" s="902"/>
    </row>
    <row r="227" spans="1:14" s="1" customFormat="1" ht="19.5" customHeight="1" thickBot="1">
      <c r="A227" s="912"/>
      <c r="B227" s="913"/>
      <c r="C227" s="914"/>
      <c r="D227" s="915"/>
      <c r="E227" s="915"/>
      <c r="F227" s="915"/>
      <c r="G227" s="916"/>
      <c r="H227" s="916"/>
      <c r="I227" s="917"/>
      <c r="J227" s="918"/>
      <c r="K227" s="918"/>
      <c r="L227" s="917"/>
      <c r="M227" s="918"/>
      <c r="N227" s="918"/>
    </row>
    <row r="228" spans="1:14" s="1" customFormat="1" ht="23.25" customHeight="1" thickBot="1">
      <c r="A228" s="953" t="s">
        <v>464</v>
      </c>
      <c r="B228" s="1212"/>
      <c r="C228" s="1213"/>
      <c r="D228" s="110" t="s">
        <v>525</v>
      </c>
      <c r="E228" s="65" t="s">
        <v>465</v>
      </c>
      <c r="F228" s="66" t="s">
        <v>418</v>
      </c>
      <c r="G228" s="65" t="s">
        <v>419</v>
      </c>
      <c r="H228" s="9" t="s">
        <v>420</v>
      </c>
      <c r="I228" s="593">
        <f aca="true" t="shared" si="84" ref="I228:N228">I230+I233+I242+I256</f>
        <v>23242.4</v>
      </c>
      <c r="J228" s="174">
        <f t="shared" si="84"/>
        <v>5767</v>
      </c>
      <c r="K228" s="586">
        <f t="shared" si="84"/>
        <v>17475.4</v>
      </c>
      <c r="L228" s="593">
        <f t="shared" si="84"/>
        <v>24205.1</v>
      </c>
      <c r="M228" s="174">
        <f t="shared" si="84"/>
        <v>6303</v>
      </c>
      <c r="N228" s="154">
        <f t="shared" si="84"/>
        <v>17902.1</v>
      </c>
    </row>
    <row r="229" spans="1:14" s="1" customFormat="1" ht="12.75" customHeight="1">
      <c r="A229" s="961" t="s">
        <v>523</v>
      </c>
      <c r="B229" s="962"/>
      <c r="C229" s="963"/>
      <c r="D229" s="103"/>
      <c r="E229" s="84"/>
      <c r="F229" s="85"/>
      <c r="G229" s="85"/>
      <c r="H229" s="95"/>
      <c r="I229" s="587">
        <f aca="true" t="shared" si="85" ref="I229:N229">I228/I269</f>
        <v>0.04420797437876045</v>
      </c>
      <c r="J229" s="175">
        <f t="shared" si="85"/>
        <v>0.016737395003102527</v>
      </c>
      <c r="K229" s="588">
        <f t="shared" si="85"/>
        <v>0.09644606456633378</v>
      </c>
      <c r="L229" s="587">
        <f t="shared" si="85"/>
        <v>0.045834572057784836</v>
      </c>
      <c r="M229" s="175">
        <f t="shared" si="85"/>
        <v>0.018192392560832528</v>
      </c>
      <c r="N229" s="157">
        <f t="shared" si="85"/>
        <v>0.09856166401021837</v>
      </c>
    </row>
    <row r="230" spans="1:14" s="1" customFormat="1" ht="20.25" customHeight="1">
      <c r="A230" s="984" t="s">
        <v>442</v>
      </c>
      <c r="B230" s="940"/>
      <c r="C230" s="941"/>
      <c r="D230" s="112" t="s">
        <v>525</v>
      </c>
      <c r="E230" s="49" t="s">
        <v>465</v>
      </c>
      <c r="F230" s="49" t="s">
        <v>417</v>
      </c>
      <c r="G230" s="105" t="s">
        <v>466</v>
      </c>
      <c r="H230" s="49" t="s">
        <v>467</v>
      </c>
      <c r="I230" s="589">
        <f aca="true" t="shared" si="86" ref="I230:N230">I231+I232</f>
        <v>2537</v>
      </c>
      <c r="J230" s="183">
        <f t="shared" si="86"/>
        <v>2537</v>
      </c>
      <c r="K230" s="590">
        <f t="shared" si="86"/>
        <v>0</v>
      </c>
      <c r="L230" s="589">
        <f t="shared" si="86"/>
        <v>2682</v>
      </c>
      <c r="M230" s="183">
        <f t="shared" si="86"/>
        <v>2682</v>
      </c>
      <c r="N230" s="358">
        <f t="shared" si="86"/>
        <v>0</v>
      </c>
    </row>
    <row r="231" spans="1:14" s="1" customFormat="1" ht="20.25" customHeight="1">
      <c r="A231" s="985" t="s">
        <v>468</v>
      </c>
      <c r="B231" s="987" t="s">
        <v>45</v>
      </c>
      <c r="C231" s="988"/>
      <c r="D231" s="982" t="s">
        <v>525</v>
      </c>
      <c r="E231" s="982" t="s">
        <v>465</v>
      </c>
      <c r="F231" s="982" t="s">
        <v>417</v>
      </c>
      <c r="G231" s="106" t="s">
        <v>370</v>
      </c>
      <c r="H231" s="24" t="s">
        <v>430</v>
      </c>
      <c r="I231" s="594">
        <f>J231+K231</f>
        <v>2273</v>
      </c>
      <c r="J231" s="176">
        <v>2273</v>
      </c>
      <c r="K231" s="595"/>
      <c r="L231" s="594">
        <f>M231+N231</f>
        <v>2392</v>
      </c>
      <c r="M231" s="176">
        <v>2392</v>
      </c>
      <c r="N231" s="306"/>
    </row>
    <row r="232" spans="1:14" s="1" customFormat="1" ht="21" customHeight="1">
      <c r="A232" s="986"/>
      <c r="B232" s="1336" t="s">
        <v>369</v>
      </c>
      <c r="C232" s="1185"/>
      <c r="D232" s="799"/>
      <c r="E232" s="983"/>
      <c r="F232" s="983"/>
      <c r="G232" s="107" t="s">
        <v>371</v>
      </c>
      <c r="H232" s="25" t="s">
        <v>430</v>
      </c>
      <c r="I232" s="596">
        <f>J232+K232</f>
        <v>264</v>
      </c>
      <c r="J232" s="180">
        <v>264</v>
      </c>
      <c r="K232" s="597"/>
      <c r="L232" s="596">
        <f>M232+N232</f>
        <v>290</v>
      </c>
      <c r="M232" s="180">
        <v>290</v>
      </c>
      <c r="N232" s="314"/>
    </row>
    <row r="233" spans="1:14" s="1" customFormat="1" ht="20.25" customHeight="1">
      <c r="A233" s="984" t="s">
        <v>469</v>
      </c>
      <c r="B233" s="940"/>
      <c r="C233" s="941"/>
      <c r="D233" s="112" t="s">
        <v>525</v>
      </c>
      <c r="E233" s="50" t="s">
        <v>465</v>
      </c>
      <c r="F233" s="50" t="s">
        <v>423</v>
      </c>
      <c r="G233" s="108" t="s">
        <v>419</v>
      </c>
      <c r="H233" s="50" t="s">
        <v>420</v>
      </c>
      <c r="I233" s="589">
        <f aca="true" t="shared" si="87" ref="I233:N233">I234+I238+I239</f>
        <v>3230</v>
      </c>
      <c r="J233" s="183">
        <f t="shared" si="87"/>
        <v>3230</v>
      </c>
      <c r="K233" s="590">
        <f t="shared" si="87"/>
        <v>0</v>
      </c>
      <c r="L233" s="589">
        <f t="shared" si="87"/>
        <v>3621</v>
      </c>
      <c r="M233" s="183">
        <f t="shared" si="87"/>
        <v>3621</v>
      </c>
      <c r="N233" s="358">
        <f t="shared" si="87"/>
        <v>0</v>
      </c>
    </row>
    <row r="234" spans="1:14" s="1" customFormat="1" ht="18.75" customHeight="1">
      <c r="A234" s="801" t="s">
        <v>438</v>
      </c>
      <c r="B234" s="1345" t="s">
        <v>192</v>
      </c>
      <c r="C234" s="1346"/>
      <c r="D234" s="233" t="s">
        <v>525</v>
      </c>
      <c r="E234" s="233" t="s">
        <v>465</v>
      </c>
      <c r="F234" s="233" t="s">
        <v>423</v>
      </c>
      <c r="G234" s="172" t="s">
        <v>167</v>
      </c>
      <c r="H234" s="173" t="s">
        <v>420</v>
      </c>
      <c r="I234" s="598">
        <f aca="true" t="shared" si="88" ref="I234:N234">I235+I236+I237</f>
        <v>3000</v>
      </c>
      <c r="J234" s="184">
        <f t="shared" si="88"/>
        <v>3000</v>
      </c>
      <c r="K234" s="599">
        <f t="shared" si="88"/>
        <v>0</v>
      </c>
      <c r="L234" s="598">
        <f t="shared" si="88"/>
        <v>3391</v>
      </c>
      <c r="M234" s="184">
        <f t="shared" si="88"/>
        <v>3391</v>
      </c>
      <c r="N234" s="337">
        <f t="shared" si="88"/>
        <v>0</v>
      </c>
    </row>
    <row r="235" spans="1:14" s="1" customFormat="1" ht="13.5" customHeight="1">
      <c r="A235" s="1344"/>
      <c r="B235" s="1347" t="s">
        <v>400</v>
      </c>
      <c r="C235" s="163" t="s">
        <v>143</v>
      </c>
      <c r="D235" s="974">
        <v>892</v>
      </c>
      <c r="E235" s="974">
        <v>10</v>
      </c>
      <c r="F235" s="974" t="s">
        <v>423</v>
      </c>
      <c r="G235" s="98" t="s">
        <v>167</v>
      </c>
      <c r="H235" s="26" t="s">
        <v>430</v>
      </c>
      <c r="I235" s="600">
        <f>J235+K235</f>
        <v>3000</v>
      </c>
      <c r="J235" s="177">
        <v>3000</v>
      </c>
      <c r="K235" s="601">
        <v>0</v>
      </c>
      <c r="L235" s="600">
        <f>M235+N235</f>
        <v>3391</v>
      </c>
      <c r="M235" s="177">
        <v>3391</v>
      </c>
      <c r="N235" s="308">
        <v>0</v>
      </c>
    </row>
    <row r="236" spans="1:14" s="1" customFormat="1" ht="15" customHeight="1">
      <c r="A236" s="1344"/>
      <c r="B236" s="1348"/>
      <c r="C236" s="163" t="s">
        <v>229</v>
      </c>
      <c r="D236" s="975"/>
      <c r="E236" s="975"/>
      <c r="F236" s="975"/>
      <c r="G236" s="98" t="s">
        <v>167</v>
      </c>
      <c r="H236" s="26" t="s">
        <v>102</v>
      </c>
      <c r="I236" s="600">
        <f>J236+K236</f>
        <v>0</v>
      </c>
      <c r="J236" s="177">
        <v>0</v>
      </c>
      <c r="K236" s="601"/>
      <c r="L236" s="600">
        <f>M236+N236</f>
        <v>0</v>
      </c>
      <c r="M236" s="177">
        <v>0</v>
      </c>
      <c r="N236" s="308"/>
    </row>
    <row r="237" spans="1:14" s="1" customFormat="1" ht="14.25" customHeight="1">
      <c r="A237" s="1344"/>
      <c r="B237" s="1348"/>
      <c r="C237" s="244" t="s">
        <v>565</v>
      </c>
      <c r="D237" s="975"/>
      <c r="E237" s="975"/>
      <c r="F237" s="975"/>
      <c r="G237" s="73" t="s">
        <v>167</v>
      </c>
      <c r="H237" s="38" t="s">
        <v>102</v>
      </c>
      <c r="I237" s="602">
        <f>J237+K237</f>
        <v>0</v>
      </c>
      <c r="J237" s="180">
        <v>0</v>
      </c>
      <c r="K237" s="601"/>
      <c r="L237" s="602">
        <f>M237+N237</f>
        <v>0</v>
      </c>
      <c r="M237" s="180">
        <v>0</v>
      </c>
      <c r="N237" s="308"/>
    </row>
    <row r="238" spans="1:14" s="1" customFormat="1" ht="32.25" customHeight="1">
      <c r="A238" s="1344"/>
      <c r="B238" s="1339" t="s">
        <v>287</v>
      </c>
      <c r="C238" s="1340"/>
      <c r="D238" s="164" t="s">
        <v>525</v>
      </c>
      <c r="E238" s="164" t="s">
        <v>465</v>
      </c>
      <c r="F238" s="164" t="s">
        <v>423</v>
      </c>
      <c r="G238" s="4" t="s">
        <v>489</v>
      </c>
      <c r="H238" s="166" t="s">
        <v>430</v>
      </c>
      <c r="I238" s="603">
        <f>J238+K238</f>
        <v>230</v>
      </c>
      <c r="J238" s="179">
        <v>230</v>
      </c>
      <c r="K238" s="604"/>
      <c r="L238" s="603">
        <f>M238+N238</f>
        <v>230</v>
      </c>
      <c r="M238" s="179">
        <v>230</v>
      </c>
      <c r="N238" s="312"/>
    </row>
    <row r="239" spans="1:14" s="1" customFormat="1" ht="19.5" customHeight="1" hidden="1">
      <c r="A239" s="1344"/>
      <c r="B239" s="978" t="s">
        <v>171</v>
      </c>
      <c r="C239" s="979"/>
      <c r="D239" s="252" t="s">
        <v>525</v>
      </c>
      <c r="E239" s="247" t="s">
        <v>465</v>
      </c>
      <c r="F239" s="247" t="s">
        <v>423</v>
      </c>
      <c r="G239" s="247" t="s">
        <v>488</v>
      </c>
      <c r="H239" s="253" t="s">
        <v>430</v>
      </c>
      <c r="I239" s="605">
        <f aca="true" t="shared" si="89" ref="I239:N239">I240+I241</f>
        <v>0</v>
      </c>
      <c r="J239" s="254">
        <f t="shared" si="89"/>
        <v>0</v>
      </c>
      <c r="K239" s="606">
        <f t="shared" si="89"/>
        <v>0</v>
      </c>
      <c r="L239" s="605">
        <f t="shared" si="89"/>
        <v>0</v>
      </c>
      <c r="M239" s="254">
        <f t="shared" si="89"/>
        <v>0</v>
      </c>
      <c r="N239" s="339">
        <f t="shared" si="89"/>
        <v>0</v>
      </c>
    </row>
    <row r="240" spans="1:14" s="1" customFormat="1" ht="25.5" customHeight="1" hidden="1">
      <c r="A240" s="947"/>
      <c r="B240" s="976" t="s">
        <v>172</v>
      </c>
      <c r="C240" s="977"/>
      <c r="D240" s="974" t="s">
        <v>525</v>
      </c>
      <c r="E240" s="968" t="s">
        <v>465</v>
      </c>
      <c r="F240" s="968" t="s">
        <v>423</v>
      </c>
      <c r="G240" s="98" t="s">
        <v>217</v>
      </c>
      <c r="H240" s="26" t="s">
        <v>430</v>
      </c>
      <c r="I240" s="600">
        <f>J240+K240</f>
        <v>0</v>
      </c>
      <c r="J240" s="177"/>
      <c r="K240" s="601"/>
      <c r="L240" s="600">
        <f>M240+N240</f>
        <v>0</v>
      </c>
      <c r="M240" s="177"/>
      <c r="N240" s="308"/>
    </row>
    <row r="241" spans="1:14" s="1" customFormat="1" ht="30.75" customHeight="1" hidden="1">
      <c r="A241" s="947"/>
      <c r="B241" s="980" t="s">
        <v>216</v>
      </c>
      <c r="C241" s="981"/>
      <c r="D241" s="975"/>
      <c r="E241" s="969"/>
      <c r="F241" s="969"/>
      <c r="G241" s="73" t="s">
        <v>218</v>
      </c>
      <c r="H241" s="38" t="s">
        <v>430</v>
      </c>
      <c r="I241" s="602">
        <f>J241+K241</f>
        <v>0</v>
      </c>
      <c r="J241" s="180"/>
      <c r="K241" s="597"/>
      <c r="L241" s="602">
        <f>M241+N241</f>
        <v>0</v>
      </c>
      <c r="M241" s="180"/>
      <c r="N241" s="314"/>
    </row>
    <row r="242" spans="1:14" s="1" customFormat="1" ht="20.25" customHeight="1">
      <c r="A242" s="984" t="s">
        <v>385</v>
      </c>
      <c r="B242" s="940"/>
      <c r="C242" s="941"/>
      <c r="D242" s="112" t="s">
        <v>525</v>
      </c>
      <c r="E242" s="50" t="s">
        <v>465</v>
      </c>
      <c r="F242" s="108" t="s">
        <v>429</v>
      </c>
      <c r="G242" s="108" t="s">
        <v>419</v>
      </c>
      <c r="H242" s="50" t="s">
        <v>420</v>
      </c>
      <c r="I242" s="589">
        <f aca="true" t="shared" si="90" ref="I242:N242">I243+I244+I245+I248+I252+I253+I254+I255</f>
        <v>16311.600000000002</v>
      </c>
      <c r="J242" s="183">
        <f t="shared" si="90"/>
        <v>0</v>
      </c>
      <c r="K242" s="590">
        <f t="shared" si="90"/>
        <v>16311.600000000002</v>
      </c>
      <c r="L242" s="589">
        <f t="shared" si="90"/>
        <v>16735.8</v>
      </c>
      <c r="M242" s="183">
        <f t="shared" si="90"/>
        <v>0</v>
      </c>
      <c r="N242" s="358">
        <f t="shared" si="90"/>
        <v>16735.8</v>
      </c>
    </row>
    <row r="243" spans="1:14" s="1" customFormat="1" ht="24.75" customHeight="1">
      <c r="A243" s="801" t="s">
        <v>438</v>
      </c>
      <c r="B243" s="795" t="s">
        <v>470</v>
      </c>
      <c r="C243" s="946"/>
      <c r="D243" s="804" t="s">
        <v>525</v>
      </c>
      <c r="E243" s="800" t="s">
        <v>465</v>
      </c>
      <c r="F243" s="800" t="s">
        <v>429</v>
      </c>
      <c r="G243" s="4" t="s">
        <v>374</v>
      </c>
      <c r="H243" s="5" t="s">
        <v>430</v>
      </c>
      <c r="I243" s="603">
        <f>J243+K243</f>
        <v>123.7</v>
      </c>
      <c r="J243" s="179"/>
      <c r="K243" s="604">
        <v>123.7</v>
      </c>
      <c r="L243" s="603">
        <f>M243+N243</f>
        <v>129.9</v>
      </c>
      <c r="M243" s="179"/>
      <c r="N243" s="312">
        <v>129.9</v>
      </c>
    </row>
    <row r="244" spans="1:14" s="1" customFormat="1" ht="32.25" customHeight="1">
      <c r="A244" s="802"/>
      <c r="B244" s="795" t="s">
        <v>518</v>
      </c>
      <c r="C244" s="794"/>
      <c r="D244" s="805"/>
      <c r="E244" s="927"/>
      <c r="F244" s="927"/>
      <c r="G244" s="4" t="s">
        <v>289</v>
      </c>
      <c r="H244" s="5" t="s">
        <v>430</v>
      </c>
      <c r="I244" s="603">
        <f>J244+K244</f>
        <v>4131.6</v>
      </c>
      <c r="J244" s="179"/>
      <c r="K244" s="604">
        <v>4131.6</v>
      </c>
      <c r="L244" s="603">
        <f>M244+N244</f>
        <v>4131.6</v>
      </c>
      <c r="M244" s="179"/>
      <c r="N244" s="312">
        <v>4131.6</v>
      </c>
    </row>
    <row r="245" spans="1:14" s="1" customFormat="1" ht="24" customHeight="1">
      <c r="A245" s="803"/>
      <c r="B245" s="945" t="s">
        <v>526</v>
      </c>
      <c r="C245" s="946"/>
      <c r="D245" s="799"/>
      <c r="E245" s="928"/>
      <c r="F245" s="928"/>
      <c r="G245" s="4" t="s">
        <v>372</v>
      </c>
      <c r="H245" s="5" t="s">
        <v>430</v>
      </c>
      <c r="I245" s="603">
        <f>J245+K245</f>
        <v>4460.9</v>
      </c>
      <c r="J245" s="179"/>
      <c r="K245" s="604">
        <v>4460.9</v>
      </c>
      <c r="L245" s="603">
        <f>M245+N245</f>
        <v>4460.9</v>
      </c>
      <c r="M245" s="179"/>
      <c r="N245" s="312">
        <v>4460.9</v>
      </c>
    </row>
    <row r="246" spans="1:14" s="1" customFormat="1" ht="27.75" customHeight="1">
      <c r="A246" s="881"/>
      <c r="B246" s="905"/>
      <c r="C246" s="905"/>
      <c r="D246" s="906"/>
      <c r="E246" s="907"/>
      <c r="F246" s="907"/>
      <c r="G246" s="863"/>
      <c r="H246" s="863"/>
      <c r="I246" s="885"/>
      <c r="J246" s="886"/>
      <c r="K246" s="886"/>
      <c r="L246" s="911" t="s">
        <v>193</v>
      </c>
      <c r="M246" s="886"/>
      <c r="N246" s="886"/>
    </row>
    <row r="247" spans="1:14" s="1" customFormat="1" ht="6.75" customHeight="1">
      <c r="A247" s="269"/>
      <c r="B247" s="908"/>
      <c r="C247" s="908"/>
      <c r="D247" s="909"/>
      <c r="E247" s="910"/>
      <c r="F247" s="910"/>
      <c r="G247" s="737"/>
      <c r="H247" s="737"/>
      <c r="I247" s="208"/>
      <c r="J247" s="207"/>
      <c r="K247" s="207"/>
      <c r="L247" s="208"/>
      <c r="M247" s="207"/>
      <c r="N247" s="207"/>
    </row>
    <row r="248" spans="1:14" s="1" customFormat="1" ht="24" customHeight="1">
      <c r="A248" s="947" t="s">
        <v>438</v>
      </c>
      <c r="B248" s="943" t="s">
        <v>170</v>
      </c>
      <c r="C248" s="944"/>
      <c r="D248" s="903" t="s">
        <v>525</v>
      </c>
      <c r="E248" s="247">
        <v>10</v>
      </c>
      <c r="F248" s="247" t="s">
        <v>429</v>
      </c>
      <c r="G248" s="247" t="s">
        <v>386</v>
      </c>
      <c r="H248" s="253" t="s">
        <v>430</v>
      </c>
      <c r="I248" s="605">
        <f aca="true" t="shared" si="91" ref="I248:N248">I249+I250+I251</f>
        <v>6954.1</v>
      </c>
      <c r="J248" s="254">
        <f t="shared" si="91"/>
        <v>0</v>
      </c>
      <c r="K248" s="904">
        <f t="shared" si="91"/>
        <v>6954.1</v>
      </c>
      <c r="L248" s="605">
        <f t="shared" si="91"/>
        <v>7372.1</v>
      </c>
      <c r="M248" s="254">
        <f t="shared" si="91"/>
        <v>0</v>
      </c>
      <c r="N248" s="919">
        <f t="shared" si="91"/>
        <v>7372.1</v>
      </c>
    </row>
    <row r="249" spans="1:14" s="1" customFormat="1" ht="12.75" customHeight="1">
      <c r="A249" s="802"/>
      <c r="B249" s="972" t="s">
        <v>481</v>
      </c>
      <c r="C249" s="973"/>
      <c r="D249" s="966" t="s">
        <v>525</v>
      </c>
      <c r="E249" s="968">
        <v>10</v>
      </c>
      <c r="F249" s="968" t="s">
        <v>429</v>
      </c>
      <c r="G249" s="74" t="s">
        <v>373</v>
      </c>
      <c r="H249" s="38" t="s">
        <v>430</v>
      </c>
      <c r="I249" s="600">
        <f aca="true" t="shared" si="92" ref="I249:I255">J249+K249</f>
        <v>240</v>
      </c>
      <c r="J249" s="177"/>
      <c r="K249" s="601">
        <v>240</v>
      </c>
      <c r="L249" s="600">
        <f aca="true" t="shared" si="93" ref="L249:L255">M249+N249</f>
        <v>240</v>
      </c>
      <c r="M249" s="177"/>
      <c r="N249" s="308">
        <v>240</v>
      </c>
    </row>
    <row r="250" spans="1:14" s="1" customFormat="1" ht="13.5" customHeight="1">
      <c r="A250" s="802"/>
      <c r="B250" s="1337" t="s">
        <v>67</v>
      </c>
      <c r="C250" s="1338"/>
      <c r="D250" s="967"/>
      <c r="E250" s="969"/>
      <c r="F250" s="969"/>
      <c r="G250" s="73" t="s">
        <v>443</v>
      </c>
      <c r="H250" s="12" t="s">
        <v>430</v>
      </c>
      <c r="I250" s="602">
        <f t="shared" si="92"/>
        <v>175</v>
      </c>
      <c r="J250" s="180"/>
      <c r="K250" s="597">
        <v>175</v>
      </c>
      <c r="L250" s="602">
        <f t="shared" si="93"/>
        <v>175</v>
      </c>
      <c r="M250" s="180"/>
      <c r="N250" s="314">
        <v>175</v>
      </c>
    </row>
    <row r="251" spans="1:14" s="1" customFormat="1" ht="16.5" customHeight="1">
      <c r="A251" s="802"/>
      <c r="B251" s="970" t="s">
        <v>482</v>
      </c>
      <c r="C251" s="971"/>
      <c r="D251" s="967"/>
      <c r="E251" s="927"/>
      <c r="F251" s="927"/>
      <c r="G251" s="93" t="s">
        <v>491</v>
      </c>
      <c r="H251" s="39" t="s">
        <v>430</v>
      </c>
      <c r="I251" s="596">
        <f t="shared" si="92"/>
        <v>6539.1</v>
      </c>
      <c r="J251" s="178"/>
      <c r="K251" s="608">
        <v>6539.1</v>
      </c>
      <c r="L251" s="596">
        <f t="shared" si="93"/>
        <v>6957.1</v>
      </c>
      <c r="M251" s="178"/>
      <c r="N251" s="310">
        <v>6957.1</v>
      </c>
    </row>
    <row r="252" spans="1:14" s="1" customFormat="1" ht="32.25" customHeight="1">
      <c r="A252" s="802"/>
      <c r="B252" s="793" t="s">
        <v>62</v>
      </c>
      <c r="C252" s="794"/>
      <c r="D252" s="609">
        <v>892</v>
      </c>
      <c r="E252" s="164">
        <v>10</v>
      </c>
      <c r="F252" s="499" t="s">
        <v>429</v>
      </c>
      <c r="G252" s="73" t="s">
        <v>290</v>
      </c>
      <c r="H252" s="610" t="s">
        <v>134</v>
      </c>
      <c r="I252" s="602">
        <f t="shared" si="92"/>
        <v>278.6</v>
      </c>
      <c r="J252" s="180"/>
      <c r="K252" s="597">
        <v>278.6</v>
      </c>
      <c r="L252" s="602">
        <f t="shared" si="93"/>
        <v>278.6</v>
      </c>
      <c r="M252" s="180"/>
      <c r="N252" s="314">
        <v>278.6</v>
      </c>
    </row>
    <row r="253" spans="1:14" s="1" customFormat="1" ht="15" customHeight="1">
      <c r="A253" s="802"/>
      <c r="B253" s="795" t="s">
        <v>222</v>
      </c>
      <c r="C253" s="794"/>
      <c r="D253" s="609">
        <v>892</v>
      </c>
      <c r="E253" s="164">
        <v>10</v>
      </c>
      <c r="F253" s="164" t="s">
        <v>429</v>
      </c>
      <c r="G253" s="4" t="s">
        <v>291</v>
      </c>
      <c r="H253" s="287" t="s">
        <v>134</v>
      </c>
      <c r="I253" s="603">
        <f t="shared" si="92"/>
        <v>162.7</v>
      </c>
      <c r="J253" s="179"/>
      <c r="K253" s="604">
        <v>162.7</v>
      </c>
      <c r="L253" s="603">
        <f t="shared" si="93"/>
        <v>162.7</v>
      </c>
      <c r="M253" s="179"/>
      <c r="N253" s="312">
        <v>162.7</v>
      </c>
    </row>
    <row r="254" spans="1:14" s="1" customFormat="1" ht="30.75" customHeight="1">
      <c r="A254" s="802"/>
      <c r="B254" s="796" t="s">
        <v>309</v>
      </c>
      <c r="C254" s="797"/>
      <c r="D254" s="261">
        <v>892</v>
      </c>
      <c r="E254" s="259" t="s">
        <v>465</v>
      </c>
      <c r="F254" s="259" t="s">
        <v>429</v>
      </c>
      <c r="G254" s="74" t="s">
        <v>308</v>
      </c>
      <c r="H254" s="260" t="s">
        <v>134</v>
      </c>
      <c r="I254" s="611">
        <f t="shared" si="92"/>
        <v>50</v>
      </c>
      <c r="J254" s="612"/>
      <c r="K254" s="613">
        <v>50</v>
      </c>
      <c r="L254" s="611">
        <f t="shared" si="93"/>
        <v>50</v>
      </c>
      <c r="M254" s="612"/>
      <c r="N254" s="385">
        <v>50</v>
      </c>
    </row>
    <row r="255" spans="1:14" s="1" customFormat="1" ht="22.5" customHeight="1">
      <c r="A255" s="803"/>
      <c r="B255" s="795" t="s">
        <v>288</v>
      </c>
      <c r="C255" s="942"/>
      <c r="D255" s="285">
        <v>892</v>
      </c>
      <c r="E255" s="286">
        <v>10</v>
      </c>
      <c r="F255" s="164" t="s">
        <v>429</v>
      </c>
      <c r="G255" s="4" t="s">
        <v>225</v>
      </c>
      <c r="H255" s="287" t="s">
        <v>430</v>
      </c>
      <c r="I255" s="603">
        <f t="shared" si="92"/>
        <v>150</v>
      </c>
      <c r="J255" s="179"/>
      <c r="K255" s="604">
        <v>150</v>
      </c>
      <c r="L255" s="603">
        <f t="shared" si="93"/>
        <v>150</v>
      </c>
      <c r="M255" s="179"/>
      <c r="N255" s="312">
        <v>150</v>
      </c>
    </row>
    <row r="256" spans="1:14" s="1" customFormat="1" ht="16.5" customHeight="1">
      <c r="A256" s="798" t="s">
        <v>471</v>
      </c>
      <c r="B256" s="940"/>
      <c r="C256" s="941"/>
      <c r="D256" s="112" t="s">
        <v>525</v>
      </c>
      <c r="E256" s="50" t="s">
        <v>465</v>
      </c>
      <c r="F256" s="50" t="s">
        <v>432</v>
      </c>
      <c r="G256" s="108" t="s">
        <v>419</v>
      </c>
      <c r="H256" s="50" t="s">
        <v>420</v>
      </c>
      <c r="I256" s="589">
        <f aca="true" t="shared" si="94" ref="I256:N256">I257</f>
        <v>1163.8</v>
      </c>
      <c r="J256" s="183">
        <f t="shared" si="94"/>
        <v>0</v>
      </c>
      <c r="K256" s="53">
        <f t="shared" si="94"/>
        <v>1163.8</v>
      </c>
      <c r="L256" s="589">
        <f t="shared" si="94"/>
        <v>1166.3</v>
      </c>
      <c r="M256" s="183">
        <f t="shared" si="94"/>
        <v>0</v>
      </c>
      <c r="N256" s="358">
        <f t="shared" si="94"/>
        <v>1166.3</v>
      </c>
    </row>
    <row r="257" spans="1:14" s="1" customFormat="1" ht="21.75" customHeight="1" thickBot="1">
      <c r="A257" s="920" t="s">
        <v>468</v>
      </c>
      <c r="B257" s="951" t="s">
        <v>499</v>
      </c>
      <c r="C257" s="952"/>
      <c r="D257" s="124">
        <v>892</v>
      </c>
      <c r="E257" s="124">
        <v>10</v>
      </c>
      <c r="F257" s="124" t="s">
        <v>432</v>
      </c>
      <c r="G257" s="73" t="s">
        <v>367</v>
      </c>
      <c r="H257" s="38" t="s">
        <v>381</v>
      </c>
      <c r="I257" s="602">
        <f>J257+K257</f>
        <v>1163.8</v>
      </c>
      <c r="J257" s="180"/>
      <c r="K257" s="52">
        <v>1163.8</v>
      </c>
      <c r="L257" s="602">
        <f>M257+N257</f>
        <v>1166.3</v>
      </c>
      <c r="M257" s="180"/>
      <c r="N257" s="314">
        <v>1166.3</v>
      </c>
    </row>
    <row r="258" spans="1:14" s="1" customFormat="1" ht="21" customHeight="1" thickBot="1">
      <c r="A258" s="953" t="s">
        <v>389</v>
      </c>
      <c r="B258" s="954"/>
      <c r="C258" s="955"/>
      <c r="D258" s="110" t="s">
        <v>525</v>
      </c>
      <c r="E258" s="133" t="s">
        <v>63</v>
      </c>
      <c r="F258" s="133" t="s">
        <v>418</v>
      </c>
      <c r="G258" s="134" t="s">
        <v>419</v>
      </c>
      <c r="H258" s="135" t="s">
        <v>420</v>
      </c>
      <c r="I258" s="593">
        <f aca="true" t="shared" si="95" ref="I258:N258">I260</f>
        <v>650</v>
      </c>
      <c r="J258" s="174">
        <f t="shared" si="95"/>
        <v>650</v>
      </c>
      <c r="K258" s="51">
        <f t="shared" si="95"/>
        <v>0</v>
      </c>
      <c r="L258" s="593">
        <f t="shared" si="95"/>
        <v>650</v>
      </c>
      <c r="M258" s="174">
        <f t="shared" si="95"/>
        <v>650</v>
      </c>
      <c r="N258" s="154">
        <f t="shared" si="95"/>
        <v>0</v>
      </c>
    </row>
    <row r="259" spans="1:14" s="1" customFormat="1" ht="13.5" customHeight="1">
      <c r="A259" s="961" t="s">
        <v>523</v>
      </c>
      <c r="B259" s="962"/>
      <c r="C259" s="963"/>
      <c r="D259" s="94"/>
      <c r="E259" s="84"/>
      <c r="F259" s="85"/>
      <c r="G259" s="57"/>
      <c r="H259" s="58"/>
      <c r="I259" s="587">
        <f aca="true" t="shared" si="96" ref="I259:N259">I258/I269</f>
        <v>0.0012363259967212634</v>
      </c>
      <c r="J259" s="175">
        <f t="shared" si="96"/>
        <v>0.0018864759410467562</v>
      </c>
      <c r="K259" s="69">
        <f t="shared" si="96"/>
        <v>0</v>
      </c>
      <c r="L259" s="587">
        <f t="shared" si="96"/>
        <v>0.0012308344868461666</v>
      </c>
      <c r="M259" s="175">
        <f t="shared" si="96"/>
        <v>0.001876099502545001</v>
      </c>
      <c r="N259" s="157">
        <f t="shared" si="96"/>
        <v>0</v>
      </c>
    </row>
    <row r="260" spans="1:14" s="1" customFormat="1" ht="18.75" customHeight="1">
      <c r="A260" s="956" t="s">
        <v>148</v>
      </c>
      <c r="B260" s="957"/>
      <c r="C260" s="958"/>
      <c r="D260" s="140" t="s">
        <v>525</v>
      </c>
      <c r="E260" s="141" t="s">
        <v>63</v>
      </c>
      <c r="F260" s="141" t="s">
        <v>417</v>
      </c>
      <c r="G260" s="142" t="s">
        <v>419</v>
      </c>
      <c r="H260" s="143" t="s">
        <v>420</v>
      </c>
      <c r="I260" s="614">
        <f aca="true" t="shared" si="97" ref="I260:N260">I261</f>
        <v>650</v>
      </c>
      <c r="J260" s="185">
        <f t="shared" si="97"/>
        <v>650</v>
      </c>
      <c r="K260" s="144">
        <f t="shared" si="97"/>
        <v>0</v>
      </c>
      <c r="L260" s="614">
        <f t="shared" si="97"/>
        <v>650</v>
      </c>
      <c r="M260" s="185">
        <f t="shared" si="97"/>
        <v>650</v>
      </c>
      <c r="N260" s="330">
        <f t="shared" si="97"/>
        <v>0</v>
      </c>
    </row>
    <row r="261" spans="1:14" s="1" customFormat="1" ht="20.25" customHeight="1" thickBot="1">
      <c r="A261" s="921"/>
      <c r="B261" s="959" t="s">
        <v>149</v>
      </c>
      <c r="C261" s="960"/>
      <c r="D261" s="167" t="s">
        <v>525</v>
      </c>
      <c r="E261" s="168" t="s">
        <v>63</v>
      </c>
      <c r="F261" s="168" t="s">
        <v>417</v>
      </c>
      <c r="G261" s="169" t="s">
        <v>375</v>
      </c>
      <c r="H261" s="170" t="s">
        <v>381</v>
      </c>
      <c r="I261" s="607">
        <f>J261+K261</f>
        <v>650</v>
      </c>
      <c r="J261" s="181">
        <v>650</v>
      </c>
      <c r="K261" s="119">
        <v>0</v>
      </c>
      <c r="L261" s="607">
        <f>M261+N261</f>
        <v>650</v>
      </c>
      <c r="M261" s="181">
        <v>650</v>
      </c>
      <c r="N261" s="316">
        <v>0</v>
      </c>
    </row>
    <row r="262" spans="1:14" s="1" customFormat="1" ht="18.75" customHeight="1" thickBot="1">
      <c r="A262" s="953" t="s">
        <v>463</v>
      </c>
      <c r="B262" s="954"/>
      <c r="C262" s="955"/>
      <c r="D262" s="110" t="s">
        <v>525</v>
      </c>
      <c r="E262" s="133" t="s">
        <v>410</v>
      </c>
      <c r="F262" s="133" t="s">
        <v>418</v>
      </c>
      <c r="G262" s="134" t="s">
        <v>419</v>
      </c>
      <c r="H262" s="135" t="s">
        <v>420</v>
      </c>
      <c r="I262" s="593">
        <f aca="true" t="shared" si="98" ref="I262:N262">I264</f>
        <v>1335</v>
      </c>
      <c r="J262" s="174">
        <f t="shared" si="98"/>
        <v>1335</v>
      </c>
      <c r="K262" s="51">
        <f t="shared" si="98"/>
        <v>0</v>
      </c>
      <c r="L262" s="593">
        <f t="shared" si="98"/>
        <v>1335</v>
      </c>
      <c r="M262" s="174">
        <f t="shared" si="98"/>
        <v>1335</v>
      </c>
      <c r="N262" s="154">
        <f t="shared" si="98"/>
        <v>0</v>
      </c>
    </row>
    <row r="263" spans="1:14" s="1" customFormat="1" ht="14.25" customHeight="1">
      <c r="A263" s="961" t="s">
        <v>523</v>
      </c>
      <c r="B263" s="962"/>
      <c r="C263" s="963"/>
      <c r="D263" s="94"/>
      <c r="E263" s="84"/>
      <c r="F263" s="85"/>
      <c r="G263" s="57"/>
      <c r="H263" s="58"/>
      <c r="I263" s="587">
        <f aca="true" t="shared" si="99" ref="I263:N263">I262/I269</f>
        <v>0.0025392233932659794</v>
      </c>
      <c r="J263" s="175">
        <f t="shared" si="99"/>
        <v>0.003874531355842184</v>
      </c>
      <c r="K263" s="69">
        <f t="shared" si="99"/>
        <v>0</v>
      </c>
      <c r="L263" s="587">
        <f t="shared" si="99"/>
        <v>0.0025279446768302037</v>
      </c>
      <c r="M263" s="175">
        <f t="shared" si="99"/>
        <v>0.003853219747534733</v>
      </c>
      <c r="N263" s="157">
        <f t="shared" si="99"/>
        <v>0</v>
      </c>
    </row>
    <row r="264" spans="1:14" s="1" customFormat="1" ht="17.25" customHeight="1">
      <c r="A264" s="956" t="s">
        <v>157</v>
      </c>
      <c r="B264" s="957"/>
      <c r="C264" s="958"/>
      <c r="D264" s="140" t="s">
        <v>525</v>
      </c>
      <c r="E264" s="141" t="s">
        <v>410</v>
      </c>
      <c r="F264" s="141" t="s">
        <v>417</v>
      </c>
      <c r="G264" s="142" t="s">
        <v>419</v>
      </c>
      <c r="H264" s="143" t="s">
        <v>420</v>
      </c>
      <c r="I264" s="614">
        <f aca="true" t="shared" si="100" ref="I264:N264">I265</f>
        <v>1335</v>
      </c>
      <c r="J264" s="185">
        <f t="shared" si="100"/>
        <v>1335</v>
      </c>
      <c r="K264" s="144">
        <f t="shared" si="100"/>
        <v>0</v>
      </c>
      <c r="L264" s="614">
        <f t="shared" si="100"/>
        <v>1335</v>
      </c>
      <c r="M264" s="185">
        <f t="shared" si="100"/>
        <v>1335</v>
      </c>
      <c r="N264" s="330">
        <f t="shared" si="100"/>
        <v>0</v>
      </c>
    </row>
    <row r="265" spans="1:14" s="1" customFormat="1" ht="20.25" customHeight="1" thickBot="1">
      <c r="A265" s="921"/>
      <c r="B265" s="964" t="s">
        <v>576</v>
      </c>
      <c r="C265" s="965"/>
      <c r="D265" s="136" t="s">
        <v>525</v>
      </c>
      <c r="E265" s="137" t="s">
        <v>410</v>
      </c>
      <c r="F265" s="137" t="s">
        <v>417</v>
      </c>
      <c r="G265" s="138" t="s">
        <v>397</v>
      </c>
      <c r="H265" s="139" t="s">
        <v>409</v>
      </c>
      <c r="I265" s="611">
        <f>J265+K265</f>
        <v>1335</v>
      </c>
      <c r="J265" s="182">
        <v>1335</v>
      </c>
      <c r="K265" s="118"/>
      <c r="L265" s="611">
        <f>M265+N265</f>
        <v>1335</v>
      </c>
      <c r="M265" s="182">
        <v>1335</v>
      </c>
      <c r="N265" s="869"/>
    </row>
    <row r="266" spans="1:14" s="1" customFormat="1" ht="20.25" customHeight="1" thickBot="1">
      <c r="A266" s="953" t="s">
        <v>151</v>
      </c>
      <c r="B266" s="954"/>
      <c r="C266" s="955"/>
      <c r="D266" s="110" t="s">
        <v>525</v>
      </c>
      <c r="E266" s="133" t="s">
        <v>136</v>
      </c>
      <c r="F266" s="133" t="s">
        <v>418</v>
      </c>
      <c r="G266" s="134" t="s">
        <v>419</v>
      </c>
      <c r="H266" s="135" t="s">
        <v>420</v>
      </c>
      <c r="I266" s="593">
        <f aca="true" t="shared" si="101" ref="I266:N266">I268</f>
        <v>352</v>
      </c>
      <c r="J266" s="174">
        <f t="shared" si="101"/>
        <v>352</v>
      </c>
      <c r="K266" s="51">
        <f t="shared" si="101"/>
        <v>0</v>
      </c>
      <c r="L266" s="593">
        <f t="shared" si="101"/>
        <v>0</v>
      </c>
      <c r="M266" s="174">
        <f t="shared" si="101"/>
        <v>0</v>
      </c>
      <c r="N266" s="154">
        <f t="shared" si="101"/>
        <v>0</v>
      </c>
    </row>
    <row r="267" spans="1:14" s="1" customFormat="1" ht="12.75" customHeight="1">
      <c r="A267" s="1028" t="s">
        <v>523</v>
      </c>
      <c r="B267" s="1029"/>
      <c r="C267" s="1030"/>
      <c r="D267" s="94"/>
      <c r="E267" s="84"/>
      <c r="F267" s="85"/>
      <c r="G267" s="57"/>
      <c r="H267" s="58"/>
      <c r="I267" s="587">
        <f aca="true" t="shared" si="102" ref="I267:N267">I266/I269</f>
        <v>0.000669518078224438</v>
      </c>
      <c r="J267" s="175">
        <f t="shared" si="102"/>
        <v>0.0010215992788437818</v>
      </c>
      <c r="K267" s="69">
        <f t="shared" si="102"/>
        <v>0</v>
      </c>
      <c r="L267" s="587">
        <f t="shared" si="102"/>
        <v>0</v>
      </c>
      <c r="M267" s="175">
        <f t="shared" si="102"/>
        <v>0</v>
      </c>
      <c r="N267" s="157">
        <f t="shared" si="102"/>
        <v>0</v>
      </c>
    </row>
    <row r="268" spans="1:14" s="1" customFormat="1" ht="18.75" customHeight="1" thickBot="1">
      <c r="A268" s="948" t="s">
        <v>152</v>
      </c>
      <c r="B268" s="949"/>
      <c r="C268" s="950"/>
      <c r="D268" s="145" t="s">
        <v>525</v>
      </c>
      <c r="E268" s="146" t="s">
        <v>136</v>
      </c>
      <c r="F268" s="146" t="s">
        <v>417</v>
      </c>
      <c r="G268" s="147" t="s">
        <v>150</v>
      </c>
      <c r="H268" s="148" t="s">
        <v>381</v>
      </c>
      <c r="I268" s="615">
        <f>J268+K268</f>
        <v>352</v>
      </c>
      <c r="J268" s="186">
        <v>352</v>
      </c>
      <c r="K268" s="149"/>
      <c r="L268" s="615">
        <f>M268+N268</f>
        <v>0</v>
      </c>
      <c r="M268" s="186">
        <v>0</v>
      </c>
      <c r="N268" s="922"/>
    </row>
    <row r="269" spans="1:14" s="1" customFormat="1" ht="24.75" customHeight="1" thickBot="1">
      <c r="A269" s="1292" t="s">
        <v>472</v>
      </c>
      <c r="B269" s="1293"/>
      <c r="C269" s="1294"/>
      <c r="D269" s="109" t="s">
        <v>420</v>
      </c>
      <c r="E269" s="28" t="s">
        <v>473</v>
      </c>
      <c r="F269" s="28" t="s">
        <v>418</v>
      </c>
      <c r="G269" s="65" t="s">
        <v>419</v>
      </c>
      <c r="H269" s="9" t="s">
        <v>420</v>
      </c>
      <c r="I269" s="593">
        <f aca="true" t="shared" si="103" ref="I269:N269">I13+I39+I63+I105+I206+I223+I228+I258+I262+I266</f>
        <v>525751.3</v>
      </c>
      <c r="J269" s="187">
        <f t="shared" si="103"/>
        <v>344557.8</v>
      </c>
      <c r="K269" s="160">
        <f t="shared" si="103"/>
        <v>181193.5</v>
      </c>
      <c r="L269" s="593">
        <f t="shared" si="103"/>
        <v>528097</v>
      </c>
      <c r="M269" s="187">
        <f t="shared" si="103"/>
        <v>346463.5</v>
      </c>
      <c r="N269" s="923">
        <f t="shared" si="103"/>
        <v>181633.5</v>
      </c>
    </row>
    <row r="270" spans="1:12" s="1" customFormat="1" ht="17.25" customHeight="1">
      <c r="A270" s="29"/>
      <c r="B270" s="30"/>
      <c r="C270" s="31"/>
      <c r="D270" s="31"/>
      <c r="E270" s="31"/>
      <c r="F270" s="31"/>
      <c r="G270" s="31"/>
      <c r="H270" s="31"/>
      <c r="K270" s="35"/>
      <c r="L270" s="894" t="s">
        <v>194</v>
      </c>
    </row>
  </sheetData>
  <mergeCells count="409">
    <mergeCell ref="H11:H12"/>
    <mergeCell ref="D3:N3"/>
    <mergeCell ref="D4:N4"/>
    <mergeCell ref="D5:N5"/>
    <mergeCell ref="D11:D12"/>
    <mergeCell ref="E11:E12"/>
    <mergeCell ref="F11:F12"/>
    <mergeCell ref="G11:G12"/>
    <mergeCell ref="J11:K11"/>
    <mergeCell ref="M11:N11"/>
    <mergeCell ref="I10:K10"/>
    <mergeCell ref="L10:N10"/>
    <mergeCell ref="I11:I12"/>
    <mergeCell ref="L11:L12"/>
    <mergeCell ref="L2:N2"/>
    <mergeCell ref="I2:K2"/>
    <mergeCell ref="A39:C39"/>
    <mergeCell ref="B55:C55"/>
    <mergeCell ref="A40:C40"/>
    <mergeCell ref="D10:H10"/>
    <mergeCell ref="H30:H33"/>
    <mergeCell ref="E23:E24"/>
    <mergeCell ref="D17:D19"/>
    <mergeCell ref="E30:E33"/>
    <mergeCell ref="F30:F33"/>
    <mergeCell ref="D26:D27"/>
    <mergeCell ref="B27:C27"/>
    <mergeCell ref="A29:C29"/>
    <mergeCell ref="A234:A241"/>
    <mergeCell ref="B234:C234"/>
    <mergeCell ref="B235:B237"/>
    <mergeCell ref="A242:C242"/>
    <mergeCell ref="B123:C123"/>
    <mergeCell ref="E192:E193"/>
    <mergeCell ref="B232:C232"/>
    <mergeCell ref="B250:C250"/>
    <mergeCell ref="B238:C238"/>
    <mergeCell ref="B244:C244"/>
    <mergeCell ref="B213:C213"/>
    <mergeCell ref="B212:C212"/>
    <mergeCell ref="B202:C202"/>
    <mergeCell ref="B197:C197"/>
    <mergeCell ref="B19:C19"/>
    <mergeCell ref="E189:E190"/>
    <mergeCell ref="B218:C218"/>
    <mergeCell ref="B112:C112"/>
    <mergeCell ref="B116:C116"/>
    <mergeCell ref="B117:C117"/>
    <mergeCell ref="B121:C121"/>
    <mergeCell ref="B114:C114"/>
    <mergeCell ref="B165:C165"/>
    <mergeCell ref="B149:C149"/>
    <mergeCell ref="E17:E19"/>
    <mergeCell ref="F17:F19"/>
    <mergeCell ref="F23:F24"/>
    <mergeCell ref="F26:F27"/>
    <mergeCell ref="E26:E27"/>
    <mergeCell ref="B110:C110"/>
    <mergeCell ref="B94:C94"/>
    <mergeCell ref="A63:C63"/>
    <mergeCell ref="B82:C82"/>
    <mergeCell ref="B87:C87"/>
    <mergeCell ref="B84:C84"/>
    <mergeCell ref="B69:C69"/>
    <mergeCell ref="B76:C76"/>
    <mergeCell ref="B80:C80"/>
    <mergeCell ref="B77:C77"/>
    <mergeCell ref="A14:C14"/>
    <mergeCell ref="B17:C17"/>
    <mergeCell ref="B18:C18"/>
    <mergeCell ref="A15:C15"/>
    <mergeCell ref="A16:C16"/>
    <mergeCell ref="A269:C269"/>
    <mergeCell ref="A263:C263"/>
    <mergeCell ref="B36:C36"/>
    <mergeCell ref="A66:A82"/>
    <mergeCell ref="A262:C262"/>
    <mergeCell ref="A267:C267"/>
    <mergeCell ref="A266:C266"/>
    <mergeCell ref="B66:C66"/>
    <mergeCell ref="A30:A36"/>
    <mergeCell ref="B33:C33"/>
    <mergeCell ref="A7:K7"/>
    <mergeCell ref="A8:K8"/>
    <mergeCell ref="A13:C13"/>
    <mergeCell ref="B31:C31"/>
    <mergeCell ref="A17:A19"/>
    <mergeCell ref="A21:C21"/>
    <mergeCell ref="A25:C25"/>
    <mergeCell ref="A10:C12"/>
    <mergeCell ref="A23:A24"/>
    <mergeCell ref="B23:C23"/>
    <mergeCell ref="D23:D24"/>
    <mergeCell ref="B101:C101"/>
    <mergeCell ref="B113:C113"/>
    <mergeCell ref="B107:C107"/>
    <mergeCell ref="A105:C105"/>
    <mergeCell ref="B108:C108"/>
    <mergeCell ref="B67:C67"/>
    <mergeCell ref="A59:A60"/>
    <mergeCell ref="B24:C24"/>
    <mergeCell ref="B32:C32"/>
    <mergeCell ref="A20:C20"/>
    <mergeCell ref="A22:C22"/>
    <mergeCell ref="B45:C45"/>
    <mergeCell ref="B46:C46"/>
    <mergeCell ref="B35:C35"/>
    <mergeCell ref="B30:C30"/>
    <mergeCell ref="B34:C34"/>
    <mergeCell ref="A28:C28"/>
    <mergeCell ref="D189:D190"/>
    <mergeCell ref="D192:D193"/>
    <mergeCell ref="B26:C26"/>
    <mergeCell ref="A26:A27"/>
    <mergeCell ref="A41:C41"/>
    <mergeCell ref="A42:C42"/>
    <mergeCell ref="B43:C43"/>
    <mergeCell ref="D30:D33"/>
    <mergeCell ref="A64:C64"/>
    <mergeCell ref="A65:C65"/>
    <mergeCell ref="F192:F193"/>
    <mergeCell ref="F189:F190"/>
    <mergeCell ref="B93:C93"/>
    <mergeCell ref="B99:C99"/>
    <mergeCell ref="B95:C95"/>
    <mergeCell ref="B150:C150"/>
    <mergeCell ref="B97:C97"/>
    <mergeCell ref="B153:C153"/>
    <mergeCell ref="B157:C157"/>
    <mergeCell ref="B138:C138"/>
    <mergeCell ref="H192:H193"/>
    <mergeCell ref="H189:H190"/>
    <mergeCell ref="G189:G190"/>
    <mergeCell ref="B173:C173"/>
    <mergeCell ref="A176:C176"/>
    <mergeCell ref="A177:A181"/>
    <mergeCell ref="D179:D180"/>
    <mergeCell ref="B180:C180"/>
    <mergeCell ref="B181:C181"/>
    <mergeCell ref="B179:C179"/>
    <mergeCell ref="B137:C137"/>
    <mergeCell ref="A131:C131"/>
    <mergeCell ref="A134:C134"/>
    <mergeCell ref="A135:A165"/>
    <mergeCell ref="A228:C228"/>
    <mergeCell ref="B198:C198"/>
    <mergeCell ref="A206:C206"/>
    <mergeCell ref="D210:D216"/>
    <mergeCell ref="B214:C214"/>
    <mergeCell ref="B210:C210"/>
    <mergeCell ref="B215:C215"/>
    <mergeCell ref="B201:C201"/>
    <mergeCell ref="D199:D200"/>
    <mergeCell ref="A208:C208"/>
    <mergeCell ref="A196:C196"/>
    <mergeCell ref="B194:C194"/>
    <mergeCell ref="B184:C184"/>
    <mergeCell ref="B189:B190"/>
    <mergeCell ref="B188:C188"/>
    <mergeCell ref="B191:C191"/>
    <mergeCell ref="A188:A194"/>
    <mergeCell ref="B192:B193"/>
    <mergeCell ref="A187:C187"/>
    <mergeCell ref="A185:C185"/>
    <mergeCell ref="E136:E137"/>
    <mergeCell ref="F136:F137"/>
    <mergeCell ref="F142:F143"/>
    <mergeCell ref="B139:C139"/>
    <mergeCell ref="B140:C140"/>
    <mergeCell ref="E139:E140"/>
    <mergeCell ref="F139:F140"/>
    <mergeCell ref="D136:D137"/>
    <mergeCell ref="D139:D140"/>
    <mergeCell ref="D142:D143"/>
    <mergeCell ref="F145:F146"/>
    <mergeCell ref="E148:E149"/>
    <mergeCell ref="F148:F149"/>
    <mergeCell ref="B143:C143"/>
    <mergeCell ref="B144:C144"/>
    <mergeCell ref="B147:C147"/>
    <mergeCell ref="B148:C148"/>
    <mergeCell ref="B146:C146"/>
    <mergeCell ref="E145:E146"/>
    <mergeCell ref="E142:E143"/>
    <mergeCell ref="F154:F155"/>
    <mergeCell ref="B151:C151"/>
    <mergeCell ref="B152:C152"/>
    <mergeCell ref="E151:E152"/>
    <mergeCell ref="F151:F152"/>
    <mergeCell ref="B155:C155"/>
    <mergeCell ref="B154:C154"/>
    <mergeCell ref="E154:E155"/>
    <mergeCell ref="F157:F158"/>
    <mergeCell ref="B163:C163"/>
    <mergeCell ref="B162:C162"/>
    <mergeCell ref="B159:C159"/>
    <mergeCell ref="B160:C160"/>
    <mergeCell ref="F160:F161"/>
    <mergeCell ref="D163:D164"/>
    <mergeCell ref="E163:E164"/>
    <mergeCell ref="B158:C158"/>
    <mergeCell ref="B161:C161"/>
    <mergeCell ref="D157:D158"/>
    <mergeCell ref="E157:E158"/>
    <mergeCell ref="B172:C172"/>
    <mergeCell ref="D177:D178"/>
    <mergeCell ref="E177:E178"/>
    <mergeCell ref="B177:C177"/>
    <mergeCell ref="B178:C178"/>
    <mergeCell ref="B171:C171"/>
    <mergeCell ref="A186:C186"/>
    <mergeCell ref="B183:C183"/>
    <mergeCell ref="B142:C142"/>
    <mergeCell ref="B156:C156"/>
    <mergeCell ref="B145:C145"/>
    <mergeCell ref="B70:C70"/>
    <mergeCell ref="B71:C71"/>
    <mergeCell ref="A182:C182"/>
    <mergeCell ref="A183:A184"/>
    <mergeCell ref="B135:C135"/>
    <mergeCell ref="B136:C136"/>
    <mergeCell ref="B88:C88"/>
    <mergeCell ref="B91:C91"/>
    <mergeCell ref="B141:C141"/>
    <mergeCell ref="B125:C125"/>
    <mergeCell ref="B68:C68"/>
    <mergeCell ref="B44:C44"/>
    <mergeCell ref="H43:H45"/>
    <mergeCell ref="B47:C47"/>
    <mergeCell ref="A48:C48"/>
    <mergeCell ref="A43:A47"/>
    <mergeCell ref="D43:D45"/>
    <mergeCell ref="E43:E45"/>
    <mergeCell ref="F43:F45"/>
    <mergeCell ref="F53:F54"/>
    <mergeCell ref="G53:G54"/>
    <mergeCell ref="B50:B51"/>
    <mergeCell ref="D50:D51"/>
    <mergeCell ref="E50:E51"/>
    <mergeCell ref="B52:C52"/>
    <mergeCell ref="B53:B54"/>
    <mergeCell ref="D53:D54"/>
    <mergeCell ref="E53:E54"/>
    <mergeCell ref="E56:E57"/>
    <mergeCell ref="F56:F57"/>
    <mergeCell ref="G56:G57"/>
    <mergeCell ref="A58:C58"/>
    <mergeCell ref="A49:A57"/>
    <mergeCell ref="B49:C49"/>
    <mergeCell ref="B56:B57"/>
    <mergeCell ref="D56:D57"/>
    <mergeCell ref="F50:F51"/>
    <mergeCell ref="G50:G51"/>
    <mergeCell ref="D59:D60"/>
    <mergeCell ref="E59:E60"/>
    <mergeCell ref="F59:F60"/>
    <mergeCell ref="B60:C60"/>
    <mergeCell ref="B59:C59"/>
    <mergeCell ref="E71:E72"/>
    <mergeCell ref="F71:F72"/>
    <mergeCell ref="B74:B75"/>
    <mergeCell ref="G74:G75"/>
    <mergeCell ref="E74:E75"/>
    <mergeCell ref="F74:F75"/>
    <mergeCell ref="D74:D75"/>
    <mergeCell ref="B73:C73"/>
    <mergeCell ref="B72:C72"/>
    <mergeCell ref="D78:D79"/>
    <mergeCell ref="E78:E79"/>
    <mergeCell ref="F78:F79"/>
    <mergeCell ref="B79:C79"/>
    <mergeCell ref="B78:C78"/>
    <mergeCell ref="B81:C81"/>
    <mergeCell ref="A83:C83"/>
    <mergeCell ref="A85:C85"/>
    <mergeCell ref="A86:A99"/>
    <mergeCell ref="B98:C98"/>
    <mergeCell ref="B92:C92"/>
    <mergeCell ref="B89:C89"/>
    <mergeCell ref="B96:C96"/>
    <mergeCell ref="B86:C86"/>
    <mergeCell ref="B90:C90"/>
    <mergeCell ref="D87:D89"/>
    <mergeCell ref="E87:E89"/>
    <mergeCell ref="F87:F89"/>
    <mergeCell ref="G87:G89"/>
    <mergeCell ref="H87:H89"/>
    <mergeCell ref="H91:H92"/>
    <mergeCell ref="H94:H95"/>
    <mergeCell ref="H97:H99"/>
    <mergeCell ref="A100:C100"/>
    <mergeCell ref="A101:A102"/>
    <mergeCell ref="B102:C102"/>
    <mergeCell ref="A106:C106"/>
    <mergeCell ref="A107:A110"/>
    <mergeCell ref="A111:C111"/>
    <mergeCell ref="A112:A123"/>
    <mergeCell ref="D112:D123"/>
    <mergeCell ref="B122:C122"/>
    <mergeCell ref="B119:C119"/>
    <mergeCell ref="B109:C109"/>
    <mergeCell ref="B115:C115"/>
    <mergeCell ref="B120:C120"/>
    <mergeCell ref="B118:C118"/>
    <mergeCell ref="E112:E123"/>
    <mergeCell ref="F112:F123"/>
    <mergeCell ref="G112:G123"/>
    <mergeCell ref="H112:H123"/>
    <mergeCell ref="A124:C124"/>
    <mergeCell ref="A125:A130"/>
    <mergeCell ref="B128:C128"/>
    <mergeCell ref="B129:C129"/>
    <mergeCell ref="B130:C130"/>
    <mergeCell ref="B127:C127"/>
    <mergeCell ref="B126:C126"/>
    <mergeCell ref="D145:D146"/>
    <mergeCell ref="D148:D149"/>
    <mergeCell ref="D151:D152"/>
    <mergeCell ref="D154:D155"/>
    <mergeCell ref="F163:F164"/>
    <mergeCell ref="D160:D161"/>
    <mergeCell ref="E160:E161"/>
    <mergeCell ref="A175:C175"/>
    <mergeCell ref="B169:C169"/>
    <mergeCell ref="A168:C168"/>
    <mergeCell ref="A169:A174"/>
    <mergeCell ref="B174:C174"/>
    <mergeCell ref="B170:C170"/>
    <mergeCell ref="B164:C164"/>
    <mergeCell ref="F177:F178"/>
    <mergeCell ref="G177:G178"/>
    <mergeCell ref="H177:H178"/>
    <mergeCell ref="E179:E180"/>
    <mergeCell ref="F179:F180"/>
    <mergeCell ref="G179:G180"/>
    <mergeCell ref="H179:H180"/>
    <mergeCell ref="E199:E200"/>
    <mergeCell ref="F199:F200"/>
    <mergeCell ref="G199:G200"/>
    <mergeCell ref="B204:C204"/>
    <mergeCell ref="A209:C209"/>
    <mergeCell ref="A210:A216"/>
    <mergeCell ref="B211:C211"/>
    <mergeCell ref="A197:A204"/>
    <mergeCell ref="B199:B200"/>
    <mergeCell ref="B203:C203"/>
    <mergeCell ref="A207:C207"/>
    <mergeCell ref="H210:H211"/>
    <mergeCell ref="G213:G214"/>
    <mergeCell ref="H213:H214"/>
    <mergeCell ref="B216:C216"/>
    <mergeCell ref="E210:E216"/>
    <mergeCell ref="F210:F216"/>
    <mergeCell ref="G210:G211"/>
    <mergeCell ref="A217:C217"/>
    <mergeCell ref="A219:C219"/>
    <mergeCell ref="A220:A221"/>
    <mergeCell ref="B220:C220"/>
    <mergeCell ref="D220:D221"/>
    <mergeCell ref="E220:E221"/>
    <mergeCell ref="F220:F221"/>
    <mergeCell ref="B221:C221"/>
    <mergeCell ref="A223:C223"/>
    <mergeCell ref="A224:C224"/>
    <mergeCell ref="A225:C225"/>
    <mergeCell ref="B226:C226"/>
    <mergeCell ref="A229:C229"/>
    <mergeCell ref="A230:C230"/>
    <mergeCell ref="A231:A232"/>
    <mergeCell ref="B231:C231"/>
    <mergeCell ref="D231:D232"/>
    <mergeCell ref="E231:E232"/>
    <mergeCell ref="F231:F232"/>
    <mergeCell ref="A233:C233"/>
    <mergeCell ref="D235:D237"/>
    <mergeCell ref="E235:E237"/>
    <mergeCell ref="F235:F237"/>
    <mergeCell ref="B240:C240"/>
    <mergeCell ref="D240:D241"/>
    <mergeCell ref="E240:E241"/>
    <mergeCell ref="F240:F241"/>
    <mergeCell ref="B239:C239"/>
    <mergeCell ref="B241:C241"/>
    <mergeCell ref="D249:D251"/>
    <mergeCell ref="E249:E251"/>
    <mergeCell ref="F249:F251"/>
    <mergeCell ref="B251:C251"/>
    <mergeCell ref="B249:C249"/>
    <mergeCell ref="A268:C268"/>
    <mergeCell ref="B257:C257"/>
    <mergeCell ref="A258:C258"/>
    <mergeCell ref="A260:C260"/>
    <mergeCell ref="B261:C261"/>
    <mergeCell ref="A259:C259"/>
    <mergeCell ref="A264:C264"/>
    <mergeCell ref="B265:C265"/>
    <mergeCell ref="B248:C248"/>
    <mergeCell ref="B245:C245"/>
    <mergeCell ref="B243:C243"/>
    <mergeCell ref="A248:A255"/>
    <mergeCell ref="B252:C252"/>
    <mergeCell ref="B253:C253"/>
    <mergeCell ref="B254:C254"/>
    <mergeCell ref="A256:C256"/>
    <mergeCell ref="B255:C255"/>
    <mergeCell ref="D243:D245"/>
    <mergeCell ref="E243:E245"/>
    <mergeCell ref="F243:F245"/>
    <mergeCell ref="A243:A245"/>
  </mergeCells>
  <printOptions/>
  <pageMargins left="0.984251968503937" right="0" top="0.984251968503937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2012-11-12T17:43:46Z</cp:lastPrinted>
  <dcterms:created xsi:type="dcterms:W3CDTF">2007-08-05T11:42:44Z</dcterms:created>
  <dcterms:modified xsi:type="dcterms:W3CDTF">2012-11-12T17:47:06Z</dcterms:modified>
  <cp:category/>
  <cp:version/>
  <cp:contentType/>
  <cp:contentStatus/>
</cp:coreProperties>
</file>