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1"/>
  </bookViews>
  <sheets>
    <sheet name="Прил 2 (дох) 2013_попр июнь" sheetId="1" r:id="rId1"/>
    <sheet name="Прил 4 (расх) 2013_попр июнь" sheetId="2" r:id="rId2"/>
  </sheets>
  <definedNames>
    <definedName name="_xlnm.Print_Titles" localSheetId="0">'Прил 2 (дох) 2013_попр июнь'!$10:$11</definedName>
    <definedName name="_xlnm.Print_Titles" localSheetId="1">'Прил 4 (расх) 2013_попр июнь'!$10:$13</definedName>
  </definedNames>
  <calcPr fullCalcOnLoad="1"/>
</workbook>
</file>

<file path=xl/sharedStrings.xml><?xml version="1.0" encoding="utf-8"?>
<sst xmlns="http://schemas.openxmlformats.org/spreadsheetml/2006/main" count="1592" uniqueCount="690">
  <si>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</si>
  <si>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</si>
  <si>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</si>
  <si>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</si>
  <si>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 xml:space="preserve">в том числе: </t>
  </si>
  <si>
    <t>Субсидия учреждениям дошкольного образования на выполнение муниципального задания (всего)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</si>
  <si>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</si>
  <si>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</si>
  <si>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Субсидия общеобразовательным учреждениям  на выполнение муниципального задания (всего)</t>
  </si>
  <si>
    <t>На возмещение затрат по питанию учащихся (ЦС 421 99 00 и 670 00 00)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</si>
  <si>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</si>
  <si>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</si>
  <si>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По предложениям избирателей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</si>
  <si>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</si>
  <si>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</si>
  <si>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</si>
  <si>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</si>
  <si>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</si>
  <si>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</si>
  <si>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</si>
  <si>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</si>
  <si>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</si>
  <si>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</si>
  <si>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</si>
  <si>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</si>
  <si>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Дотации бюджетам субъектов Российской Федерации и муниципальных образований</t>
  </si>
  <si>
    <r>
      <t xml:space="preserve">795 00 </t>
    </r>
    <r>
      <rPr>
        <b/>
        <sz val="8"/>
        <rFont val="Times New Roman"/>
        <family val="1"/>
      </rPr>
      <t>08</t>
    </r>
  </si>
  <si>
    <t>Бюджетные поступления от других бюджетов бюджетной системы Российской Федерации</t>
  </si>
  <si>
    <t xml:space="preserve"> - 1 -</t>
  </si>
  <si>
    <t xml:space="preserve"> - 2 -</t>
  </si>
  <si>
    <t xml:space="preserve"> - 3 -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</si>
  <si>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</si>
  <si>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</si>
  <si>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Утверждено на 2013 год</t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</si>
  <si>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</si>
  <si>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</si>
  <si>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</si>
  <si>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</si>
  <si>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Бюджет на 2013 год</t>
  </si>
  <si>
    <t>(тыс.руб)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</si>
  <si>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</si>
  <si>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</si>
  <si>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</si>
  <si>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</si>
  <si>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>МБОУДОД "Мценская детская художественная школа"</t>
  </si>
  <si>
    <t>МБУ "Централизованная библиотечная система"</t>
  </si>
  <si>
    <t>Уменьшение прочих остатков средств бюджетов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</si>
  <si>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</si>
  <si>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</si>
  <si>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</si>
  <si>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 xml:space="preserve"> к решению Мценского городского Совета народных депутатов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</si>
  <si>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</si>
  <si>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</si>
  <si>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</si>
  <si>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</si>
  <si>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</si>
  <si>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Приложение 2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</si>
  <si>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</si>
  <si>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</si>
  <si>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</si>
  <si>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 xml:space="preserve">-Вознаграждение приёмному родителю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</si>
  <si>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</si>
  <si>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</si>
  <si>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</si>
  <si>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</si>
  <si>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</si>
  <si>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</si>
  <si>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</si>
  <si>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</si>
  <si>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</si>
  <si>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</si>
  <si>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</si>
  <si>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</si>
  <si>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</si>
  <si>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</si>
  <si>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</si>
  <si>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</si>
  <si>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</si>
  <si>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</si>
  <si>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</si>
  <si>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</si>
  <si>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t>"Обеспечение мероприятий по капитальному ремонту многоквартирных домов и переселение граждан из аварийного жилищного фонда и модернизации систем коммунальной инфраструктуры" -(всего)</t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</si>
  <si>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</si>
  <si>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</si>
  <si>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</si>
  <si>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</si>
  <si>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</si>
  <si>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</si>
  <si>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</si>
  <si>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</si>
  <si>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</si>
  <si>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</si>
  <si>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</si>
  <si>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Прогнозируемое поступление доходов в бюджет города Мценска 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</si>
  <si>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</si>
  <si>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</si>
  <si>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</si>
  <si>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</si>
  <si>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</si>
  <si>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</si>
  <si>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</si>
  <si>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</si>
  <si>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</si>
  <si>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</si>
  <si>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Муниципальная целевая программа "Развитие сети дошкольных образовательных учреждений города Мценска на 2012-2016 годы"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</si>
  <si>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</si>
  <si>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</si>
  <si>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</si>
  <si>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</si>
  <si>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</si>
  <si>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</si>
  <si>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</si>
  <si>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</si>
  <si>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>975 00 16</t>
  </si>
  <si>
    <t>Распределение бюджетных ассигнований в бюджете города Мценска на 2013год</t>
  </si>
  <si>
    <t>Бюджет на  2013 год   (всего)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</si>
  <si>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</si>
  <si>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</si>
  <si>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поэтапное введение отраслевой системы оплаты труда работников муниципальных учреждений культуры</t>
  </si>
  <si>
    <t>Резервный фонд Правительства Орловской области                                                         (ремонт кровли детского сада № 15)</t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</si>
  <si>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</si>
  <si>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</si>
  <si>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Итого:(по ЦС 00204 00 и переданным полномочиям)</t>
  </si>
  <si>
    <t xml:space="preserve">          - текущий ремонт дорог </t>
  </si>
  <si>
    <t xml:space="preserve">          - строительство дорог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</si>
  <si>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</si>
  <si>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795 00 </t>
    </r>
    <r>
      <rPr>
        <b/>
        <sz val="8"/>
        <rFont val="Times New Roman"/>
        <family val="1"/>
      </rPr>
      <t>02</t>
    </r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</si>
  <si>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</si>
  <si>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</si>
  <si>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</si>
  <si>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</si>
  <si>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03</t>
    </r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</si>
  <si>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</si>
  <si>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</si>
  <si>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</si>
  <si>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</si>
  <si>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</si>
  <si>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</si>
  <si>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</si>
  <si>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</si>
  <si>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</si>
  <si>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</si>
  <si>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</si>
  <si>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</si>
  <si>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</si>
  <si>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</si>
  <si>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</si>
  <si>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</si>
  <si>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</si>
  <si>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</si>
  <si>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</si>
  <si>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</si>
  <si>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</si>
  <si>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</si>
  <si>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</si>
  <si>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</si>
  <si>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</si>
  <si>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</si>
  <si>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</si>
  <si>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в т.ч. - городская 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</si>
  <si>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</si>
  <si>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</si>
  <si>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</si>
  <si>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</si>
  <si>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r>
      <t xml:space="preserve">795 00 </t>
    </r>
    <r>
      <rPr>
        <b/>
        <sz val="8"/>
        <rFont val="Times New Roman"/>
        <family val="1"/>
      </rPr>
      <t>04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</si>
  <si>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</si>
  <si>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Телевидение и радиовещание</t>
  </si>
  <si>
    <t>022</t>
  </si>
  <si>
    <t>в т.ч. - уличное освещение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</si>
  <si>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</si>
  <si>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</si>
  <si>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</si>
  <si>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</si>
  <si>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</si>
  <si>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 xml:space="preserve">  от "____" июня  2013 года № _________ - МПА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</si>
  <si>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</si>
  <si>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</si>
  <si>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</si>
  <si>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</si>
  <si>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t>505 21 04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</si>
  <si>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</si>
  <si>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</si>
  <si>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</si>
  <si>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</si>
  <si>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</si>
  <si>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</si>
  <si>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</si>
  <si>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</si>
  <si>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На обеспечение жильём молодых семей  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</si>
  <si>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</si>
  <si>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</si>
  <si>
    <t>за счёт собственных средств</t>
  </si>
  <si>
    <t>за счёт федеральных и областных средств</t>
  </si>
  <si>
    <t>Изменения ("+" или "-")</t>
  </si>
  <si>
    <t>Всего с учётом изменений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</si>
  <si>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</si>
  <si>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</si>
  <si>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</si>
  <si>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</si>
  <si>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</si>
  <si>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</si>
  <si>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</si>
  <si>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</si>
  <si>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</si>
  <si>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t>Изменения в приложение 2 к решению Мценского городсклго Совета народных депутатов от 20 декабря 2012 года № 543 - МПА</t>
  </si>
  <si>
    <t>Изменения в приложение 4 к решению Мценского городского Совета народных депутатов от 20 декабря 2012 года № 543 - МПА</t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</si>
  <si>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</si>
  <si>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</si>
  <si>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>Удельный вес (в объёме налоговых и неналоговых доходов)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</si>
  <si>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</si>
  <si>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</si>
  <si>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</si>
  <si>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</si>
  <si>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</si>
  <si>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</si>
  <si>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</si>
  <si>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</si>
  <si>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</si>
  <si>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 xml:space="preserve"> Судебная система (составление (изменение и дополнение) списков кандидатов в присяжные заседатели)</t>
  </si>
  <si>
    <t>в т.числе:</t>
  </si>
  <si>
    <t>Приложение 1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</si>
  <si>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</si>
  <si>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</si>
  <si>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</si>
  <si>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</si>
  <si>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</si>
  <si>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</si>
  <si>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</si>
  <si>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>Гор.цел.программа"Обеспечение жильём молодых семей"                                на 2011-2015 годы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</si>
  <si>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</si>
  <si>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</si>
  <si>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</si>
  <si>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r>
      <t xml:space="preserve">795 01 </t>
    </r>
    <r>
      <rPr>
        <b/>
        <sz val="8"/>
        <rFont val="Times New Roman"/>
        <family val="1"/>
      </rPr>
      <t>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</si>
  <si>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</si>
  <si>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</si>
  <si>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</si>
  <si>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 xml:space="preserve">795 00 </t>
    </r>
    <r>
      <rPr>
        <b/>
        <sz val="8"/>
        <rFont val="Times New Roman"/>
        <family val="1"/>
      </rPr>
      <t>15</t>
    </r>
  </si>
  <si>
    <t>Доходы от компенсации затрат государства</t>
  </si>
  <si>
    <t xml:space="preserve"> - из резервного фонда Правительства Орловской области                                                               (на установку кнопки тревожной сигнализации)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</si>
  <si>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</si>
  <si>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</si>
  <si>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</si>
  <si>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</si>
  <si>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</si>
  <si>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</si>
  <si>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</si>
  <si>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</si>
  <si>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</si>
  <si>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</si>
  <si>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</si>
  <si>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</si>
  <si>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</si>
  <si>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</si>
  <si>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</si>
  <si>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</si>
  <si>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>-ремонт улично-дорожной сети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</si>
  <si>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</si>
  <si>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</si>
  <si>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</si>
  <si>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</si>
  <si>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</si>
  <si>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</si>
  <si>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</si>
  <si>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</si>
  <si>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</si>
  <si>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          - наказы избирателей депутатам областного Совета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</si>
  <si>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</si>
  <si>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</si>
  <si>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</si>
  <si>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</si>
  <si>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</si>
  <si>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</si>
  <si>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</si>
  <si>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</si>
  <si>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</si>
  <si>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</si>
  <si>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</si>
  <si>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</si>
  <si>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</si>
  <si>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</si>
  <si>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</si>
  <si>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</si>
  <si>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</si>
  <si>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</si>
  <si>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</si>
  <si>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</si>
  <si>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</si>
  <si>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</si>
  <si>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</si>
  <si>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</si>
  <si>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</si>
  <si>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</si>
  <si>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</si>
  <si>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</si>
  <si>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</si>
  <si>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</si>
  <si>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</si>
  <si>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</si>
  <si>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</si>
  <si>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</si>
  <si>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</si>
  <si>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</si>
  <si>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</si>
  <si>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</si>
  <si>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</si>
  <si>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</si>
  <si>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</si>
  <si>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</si>
  <si>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</si>
  <si>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</si>
  <si>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</si>
  <si>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</si>
  <si>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</si>
  <si>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</si>
  <si>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</si>
  <si>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</si>
  <si>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</si>
  <si>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</si>
  <si>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</si>
  <si>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</si>
  <si>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</si>
  <si>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</si>
  <si>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</si>
  <si>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</si>
  <si>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</si>
  <si>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</si>
  <si>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</si>
  <si>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</si>
  <si>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</si>
  <si>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</si>
  <si>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</si>
  <si>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</si>
  <si>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</si>
  <si>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</si>
  <si>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</si>
  <si>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</si>
  <si>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</si>
  <si>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</si>
  <si>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</si>
  <si>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</si>
  <si>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</si>
  <si>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</si>
  <si>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</si>
  <si>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</si>
  <si>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</si>
  <si>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</si>
  <si>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</si>
  <si>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в т.ч.: - на содержание и обеспечение деятельности учреждения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</si>
  <si>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</si>
  <si>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</si>
  <si>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</si>
  <si>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</si>
  <si>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</si>
  <si>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</si>
  <si>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</si>
  <si>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</si>
  <si>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</si>
  <si>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</si>
  <si>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</si>
  <si>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</si>
  <si>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</si>
  <si>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</si>
  <si>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</si>
  <si>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</si>
  <si>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</si>
  <si>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</si>
  <si>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</si>
  <si>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</si>
  <si>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Единый сельскохозяйственный налог (за налоговые периоды, истекшие до 1 января 2011 года)</t>
  </si>
  <si>
    <t xml:space="preserve">  от "______" июня 2013 года № _________ - МПА</t>
  </si>
  <si>
    <t xml:space="preserve"> - на реализацию долгосрочной областной целевой программы "Развитие отрасли культуры в Орловской области на 2011-2015 годы"</t>
  </si>
  <si>
    <t xml:space="preserve"> Долгосрочная областная целеваяпрограмма "Развитие отрасли культуры в Орловской области на 2011-2015 годы"</t>
  </si>
  <si>
    <t>522 32 0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</si>
  <si>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</si>
  <si>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</si>
  <si>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</si>
  <si>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</si>
  <si>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</si>
  <si>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</si>
  <si>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Доходы от сдачи в аренду имущества,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</si>
  <si>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</si>
  <si>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</si>
  <si>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</si>
  <si>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</si>
  <si>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</si>
  <si>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</si>
  <si>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</si>
  <si>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</si>
  <si>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</si>
  <si>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</si>
  <si>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</si>
  <si>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</si>
  <si>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</si>
  <si>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</si>
  <si>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</si>
  <si>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</si>
  <si>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>МБОУ "Центр психолого-медико-социального сопровождения"  (всего)</t>
  </si>
  <si>
    <t>435 9 00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</si>
  <si>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</si>
  <si>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</si>
  <si>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</si>
  <si>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00 0000 130 </t>
    </r>
  </si>
  <si>
    <r>
      <t xml:space="preserve">000 2 02 </t>
    </r>
    <r>
      <rPr>
        <b/>
        <sz val="8"/>
        <rFont val="Times New Roman"/>
        <family val="1"/>
      </rPr>
      <t>02041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</si>
  <si>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</si>
  <si>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02088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</si>
  <si>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02089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</si>
  <si>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02145</t>
    </r>
    <r>
      <rPr>
        <sz val="8"/>
        <rFont val="Times New Roman"/>
        <family val="1"/>
      </rPr>
      <t xml:space="preserve"> 04 0000 151</t>
    </r>
  </si>
  <si>
    <t xml:space="preserve">000 2 18 00000 00 0000 000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</si>
  <si>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</si>
  <si>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000 2 18 04000 04 0000 151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</si>
  <si>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</si>
  <si>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</si>
  <si>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</si>
  <si>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</si>
  <si>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</si>
  <si>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 выполнение муниципального задания</t>
  </si>
  <si>
    <t>Субсидия учреждениям культуры на выполнение муниципального задания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</si>
  <si>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</si>
  <si>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</si>
  <si>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t>Субсидия учреждениям культуры на иные цели (всего)</t>
  </si>
  <si>
    <r>
      <t xml:space="preserve">795 00 </t>
    </r>
    <r>
      <rPr>
        <b/>
        <sz val="8"/>
        <rFont val="Times New Roman"/>
        <family val="1"/>
      </rPr>
      <t>11</t>
    </r>
  </si>
  <si>
    <r>
      <t xml:space="preserve">795 00 </t>
    </r>
    <r>
      <rPr>
        <b/>
        <sz val="8"/>
        <rFont val="Times New Roman"/>
        <family val="1"/>
      </rPr>
      <t>07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</si>
  <si>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</si>
  <si>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</si>
  <si>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</si>
  <si>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</si>
  <si>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</si>
  <si>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</si>
  <si>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</si>
  <si>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</si>
  <si>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</si>
  <si>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</si>
  <si>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</si>
  <si>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</si>
  <si>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</si>
  <si>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</si>
  <si>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</si>
  <si>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</si>
  <si>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</si>
  <si>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</si>
  <si>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</si>
  <si>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</si>
  <si>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</si>
  <si>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</si>
  <si>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</si>
  <si>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</si>
  <si>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</si>
  <si>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</si>
  <si>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</si>
  <si>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</si>
  <si>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</si>
  <si>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</si>
  <si>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</si>
  <si>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</si>
  <si>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</si>
  <si>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</si>
  <si>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</si>
  <si>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</si>
  <si>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440 99 00</t>
  </si>
  <si>
    <t>441 99 00</t>
  </si>
  <si>
    <t>442 99 00</t>
  </si>
  <si>
    <t>453 99 00</t>
  </si>
  <si>
    <t xml:space="preserve">090 02 00 </t>
  </si>
  <si>
    <t>092 03 00</t>
  </si>
  <si>
    <t>- строительство дорог</t>
  </si>
  <si>
    <t xml:space="preserve">               - по переселению (за счёт Фонда)</t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</si>
  <si>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02</t>
    </r>
  </si>
  <si>
    <t xml:space="preserve">  - по переселению (за счёт бюджетов) - всего</t>
  </si>
  <si>
    <t xml:space="preserve">  - по переселению (за счёт областного бюджета)</t>
  </si>
  <si>
    <t xml:space="preserve">  - по переселению (за счёт городского бюджета)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</si>
  <si>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02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</si>
  <si>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02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</si>
  <si>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02</t>
    </r>
  </si>
  <si>
    <t xml:space="preserve">        - доля собственника по капремонту (15 % за счёт городского бюджета)</t>
  </si>
  <si>
    <t>На изготовление схемы теплоснабжения города</t>
  </si>
  <si>
    <t>Резервный фонд Правительства Орловской области                                                         (на установку кнопки тревожной сигнализации)</t>
  </si>
  <si>
    <t xml:space="preserve"> - 9  - </t>
  </si>
  <si>
    <t xml:space="preserve"> - 10 -</t>
  </si>
  <si>
    <t xml:space="preserve">- строительство объектов дорожной инфраструктуры в целях повышения безопасности дорожного движения 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</si>
  <si>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</si>
  <si>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</si>
  <si>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</si>
  <si>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</si>
  <si>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</si>
  <si>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</si>
  <si>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</si>
  <si>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</si>
  <si>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</si>
  <si>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</si>
  <si>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</si>
  <si>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</si>
  <si>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</si>
  <si>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</si>
  <si>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</si>
  <si>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</si>
  <si>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 xml:space="preserve">                 - на методическую литературу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</si>
  <si>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</si>
  <si>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</si>
  <si>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</si>
  <si>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</si>
  <si>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</si>
  <si>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</si>
  <si>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</si>
  <si>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</si>
  <si>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</si>
  <si>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</si>
  <si>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</si>
  <si>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</si>
  <si>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</si>
  <si>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</si>
  <si>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</si>
  <si>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</si>
  <si>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</si>
  <si>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</si>
  <si>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</si>
  <si>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</si>
  <si>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 xml:space="preserve">Муниципальные пенсии и доплаты 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</si>
  <si>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</si>
  <si>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</si>
  <si>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</si>
  <si>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</si>
  <si>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</si>
  <si>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</si>
  <si>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</si>
  <si>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</si>
  <si>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</si>
  <si>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</si>
  <si>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</si>
  <si>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</si>
  <si>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</si>
  <si>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</si>
  <si>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</si>
  <si>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</si>
  <si>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</si>
  <si>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</si>
  <si>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</si>
  <si>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</si>
  <si>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</si>
  <si>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</si>
  <si>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</si>
  <si>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</si>
  <si>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</si>
  <si>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</si>
  <si>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</si>
  <si>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</si>
  <si>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</si>
  <si>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</si>
  <si>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</si>
  <si>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</si>
  <si>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</si>
  <si>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</si>
  <si>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</si>
  <si>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</si>
  <si>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</si>
  <si>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</si>
  <si>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</si>
  <si>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</si>
  <si>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</si>
  <si>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</si>
  <si>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</si>
  <si>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Субсидия учреждениям дополнительного образования детей на выполнение муниципального задания (всего)</t>
  </si>
  <si>
    <t>Всего по учреждениям дополнительного образования детей</t>
  </si>
  <si>
    <t>Субсидия учреждениям дополнительного образования детей на иные цели (всего)</t>
  </si>
  <si>
    <t>Изменения              ("+" или "-")</t>
  </si>
  <si>
    <t xml:space="preserve">000 01 03 0000 00 0000 000 </t>
  </si>
  <si>
    <t xml:space="preserve">892 01 03 0000 04 0000 710 </t>
  </si>
  <si>
    <t xml:space="preserve">892 01 03 0000 04 0000 810 </t>
  </si>
  <si>
    <t xml:space="preserve">000 01 05 0000 00 0000 600 </t>
  </si>
  <si>
    <t xml:space="preserve">000 01 05 0200 00 0000 610 </t>
  </si>
  <si>
    <t xml:space="preserve">892 01 05 0201 04 0000 610 </t>
  </si>
  <si>
    <t xml:space="preserve">000 01 06 0000 00 0000 000 </t>
  </si>
  <si>
    <t xml:space="preserve">892 01 06 0100 04 0000 630 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</si>
  <si>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</si>
  <si>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</si>
  <si>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</si>
  <si>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</si>
  <si>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</si>
  <si>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</si>
  <si>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</si>
  <si>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</si>
  <si>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</si>
  <si>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</si>
  <si>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</si>
  <si>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</si>
  <si>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</si>
  <si>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</si>
  <si>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</si>
  <si>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</si>
  <si>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</si>
  <si>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</si>
  <si>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</si>
  <si>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</si>
  <si>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</si>
  <si>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</si>
  <si>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</si>
  <si>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</si>
  <si>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</si>
  <si>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>"О бюджете города Мценска на 2013 год и на плановый период 2014 и 2015 годов"</t>
  </si>
  <si>
    <t xml:space="preserve">  на 2013 год </t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</si>
  <si>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</si>
  <si>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</si>
  <si>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</si>
  <si>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</si>
  <si>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</si>
  <si>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</si>
  <si>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</si>
  <si>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04 0005 120   </t>
    </r>
  </si>
  <si>
    <r>
      <t xml:space="preserve"> - денежные взыскания (штрафы) за нарушение зак-ва о налогах и сборах, предусм. статьями 116, 118, п.2 статьи 119, статьей 119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, п. 1 и 2 статьи 120, статьями 125, 126, 128, 129, 129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,  статьями 129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, 132, 133, 134, 135, 135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 xml:space="preserve"> и 135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НК РФ, а также штрафы, взыскание которых осуществ-ся на основании ранее действовавшей статьи 117 НК РФ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</si>
  <si>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00 0000 140  </t>
    </r>
  </si>
  <si>
    <t>Денежные взыскания (штрафы) за нарушение законодательства РФ о недрах, об особо охраняемых природных тер-ях, об охране и использ. животного мира, об эколог-кой экспертизе, в области охраны окруж.среды, о рыболовстве и сохранении водных биологических ресурсов, земельного зак-ва, лесного зак-ва, водного зак-тва</t>
  </si>
  <si>
    <r>
      <t xml:space="preserve">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</t>
    </r>
  </si>
  <si>
    <t xml:space="preserve">На составление (изменение) списков кандидатов присяжных заседателей </t>
  </si>
  <si>
    <t xml:space="preserve">На выплату единовременного пособия при всех формах устройства детей, лишённых родительского попечения, в семью </t>
  </si>
  <si>
    <t>На  ежемесячное денежное вознаграждение за классное руководство</t>
  </si>
  <si>
    <t xml:space="preserve">На выполнение передаваемых полномочий субъектов  </t>
  </si>
  <si>
    <t>На  компенсацию части родительской платы за содержание ребенка в муниц.образ.учреждениях, реализующих основную общеобраз.программу дошкольного образования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</si>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</sst>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Narrow"/>
      <family val="2"/>
    </font>
    <font>
      <vertAlign val="superscript"/>
      <sz val="7"/>
      <name val="Times New Roman"/>
      <family val="1"/>
    </font>
    <font>
      <b/>
      <sz val="7"/>
      <name val="Arial"/>
      <family val="2"/>
    </font>
    <font>
      <sz val="6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ck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hair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hair"/>
      <right style="thin"/>
      <top style="medium"/>
      <bottom style="medium"/>
    </border>
    <border>
      <left style="hair"/>
      <right style="thin"/>
      <top style="medium"/>
      <bottom style="thin"/>
    </border>
    <border>
      <left style="hair"/>
      <right style="medium"/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49" fontId="17" fillId="6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17" fillId="3" borderId="25" xfId="0" applyNumberFormat="1" applyFont="1" applyFill="1" applyBorder="1" applyAlignment="1" applyProtection="1">
      <alignment vertical="center" wrapText="1"/>
      <protection/>
    </xf>
    <xf numFmtId="49" fontId="17" fillId="3" borderId="26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7" fillId="5" borderId="27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2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2" xfId="0" applyNumberFormat="1" applyFont="1" applyFill="1" applyBorder="1" applyAlignment="1" applyProtection="1">
      <alignment horizontal="center" vertical="center" wrapText="1"/>
      <protection/>
    </xf>
    <xf numFmtId="49" fontId="16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17" fillId="3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2" borderId="3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4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16" fillId="3" borderId="25" xfId="0" applyNumberFormat="1" applyFont="1" applyFill="1" applyBorder="1" applyAlignment="1" applyProtection="1">
      <alignment horizontal="center" vertical="center"/>
      <protection/>
    </xf>
    <xf numFmtId="167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36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vertical="center"/>
    </xf>
    <xf numFmtId="0" fontId="13" fillId="6" borderId="26" xfId="0" applyFont="1" applyFill="1" applyBorder="1" applyAlignment="1">
      <alignment vertical="center"/>
    </xf>
    <xf numFmtId="0" fontId="22" fillId="0" borderId="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3" fillId="0" borderId="39" xfId="0" applyNumberFormat="1" applyFont="1" applyBorder="1" applyAlignment="1">
      <alignment horizontal="left" vertical="center" wrapText="1"/>
    </xf>
    <xf numFmtId="0" fontId="26" fillId="2" borderId="39" xfId="0" applyFont="1" applyFill="1" applyBorder="1" applyAlignment="1">
      <alignment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9" fillId="6" borderId="40" xfId="0" applyNumberFormat="1" applyFont="1" applyFill="1" applyBorder="1" applyAlignment="1">
      <alignment horizontal="left" vertical="center" wrapText="1"/>
    </xf>
    <xf numFmtId="0" fontId="26" fillId="0" borderId="41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49" fontId="19" fillId="6" borderId="3" xfId="0" applyNumberFormat="1" applyFont="1" applyFill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0" fillId="0" borderId="38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right" vertical="center"/>
    </xf>
    <xf numFmtId="49" fontId="19" fillId="3" borderId="43" xfId="0" applyNumberFormat="1" applyFont="1" applyFill="1" applyBorder="1" applyAlignment="1">
      <alignment vertical="center" wrapText="1"/>
    </xf>
    <xf numFmtId="49" fontId="13" fillId="0" borderId="3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26" fillId="0" borderId="8" xfId="0" applyFont="1" applyBorder="1" applyAlignment="1">
      <alignment vertical="center" wrapText="1"/>
    </xf>
    <xf numFmtId="0" fontId="26" fillId="0" borderId="4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0" fontId="25" fillId="3" borderId="29" xfId="0" applyNumberFormat="1" applyFont="1" applyFill="1" applyBorder="1" applyAlignment="1">
      <alignment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42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8" fontId="25" fillId="3" borderId="29" xfId="0" applyNumberFormat="1" applyFont="1" applyFill="1" applyBorder="1" applyAlignment="1">
      <alignment vertical="center"/>
    </xf>
    <xf numFmtId="168" fontId="25" fillId="3" borderId="44" xfId="0" applyNumberFormat="1" applyFont="1" applyFill="1" applyBorder="1" applyAlignment="1">
      <alignment vertical="center"/>
    </xf>
    <xf numFmtId="10" fontId="25" fillId="0" borderId="45" xfId="0" applyNumberFormat="1" applyFont="1" applyFill="1" applyBorder="1" applyAlignment="1">
      <alignment vertical="center"/>
    </xf>
    <xf numFmtId="10" fontId="25" fillId="0" borderId="46" xfId="0" applyNumberFormat="1" applyFont="1" applyFill="1" applyBorder="1" applyAlignment="1">
      <alignment vertical="center"/>
    </xf>
    <xf numFmtId="0" fontId="19" fillId="6" borderId="3" xfId="0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167" fontId="19" fillId="2" borderId="47" xfId="0" applyNumberFormat="1" applyFont="1" applyFill="1" applyBorder="1" applyAlignment="1">
      <alignment vertical="center"/>
    </xf>
    <xf numFmtId="167" fontId="19" fillId="2" borderId="48" xfId="0" applyNumberFormat="1" applyFont="1" applyFill="1" applyBorder="1" applyAlignment="1">
      <alignment vertical="center"/>
    </xf>
    <xf numFmtId="167" fontId="19" fillId="6" borderId="49" xfId="0" applyNumberFormat="1" applyFont="1" applyFill="1" applyBorder="1" applyAlignment="1">
      <alignment vertical="center"/>
    </xf>
    <xf numFmtId="10" fontId="13" fillId="6" borderId="49" xfId="0" applyNumberFormat="1" applyFont="1" applyFill="1" applyBorder="1" applyAlignment="1">
      <alignment vertical="center"/>
    </xf>
    <xf numFmtId="10" fontId="13" fillId="6" borderId="29" xfId="0" applyNumberFormat="1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vertical="center"/>
    </xf>
    <xf numFmtId="167" fontId="3" fillId="0" borderId="50" xfId="0" applyNumberFormat="1" applyFont="1" applyFill="1" applyBorder="1" applyAlignment="1">
      <alignment vertical="center"/>
    </xf>
    <xf numFmtId="167" fontId="3" fillId="2" borderId="44" xfId="0" applyNumberFormat="1" applyFont="1" applyFill="1" applyBorder="1" applyAlignment="1">
      <alignment vertical="center"/>
    </xf>
    <xf numFmtId="167" fontId="3" fillId="0" borderId="48" xfId="0" applyNumberFormat="1" applyFont="1" applyFill="1" applyBorder="1" applyAlignment="1">
      <alignment vertical="center"/>
    </xf>
    <xf numFmtId="167" fontId="3" fillId="2" borderId="48" xfId="0" applyNumberFormat="1" applyFont="1" applyFill="1" applyBorder="1" applyAlignment="1">
      <alignment vertical="center"/>
    </xf>
    <xf numFmtId="167" fontId="19" fillId="3" borderId="49" xfId="0" applyNumberFormat="1" applyFont="1" applyFill="1" applyBorder="1" applyAlignment="1">
      <alignment horizontal="right" vertical="center"/>
    </xf>
    <xf numFmtId="10" fontId="25" fillId="6" borderId="29" xfId="0" applyNumberFormat="1" applyFont="1" applyFill="1" applyBorder="1" applyAlignment="1">
      <alignment vertical="center"/>
    </xf>
    <xf numFmtId="167" fontId="19" fillId="4" borderId="50" xfId="0" applyNumberFormat="1" applyFont="1" applyFill="1" applyBorder="1" applyAlignment="1">
      <alignment horizontal="right" vertical="center"/>
    </xf>
    <xf numFmtId="167" fontId="3" fillId="2" borderId="48" xfId="0" applyNumberFormat="1" applyFont="1" applyFill="1" applyBorder="1" applyAlignment="1">
      <alignment horizontal="right" vertical="center"/>
    </xf>
    <xf numFmtId="167" fontId="20" fillId="2" borderId="48" xfId="0" applyNumberFormat="1" applyFont="1" applyFill="1" applyBorder="1" applyAlignment="1">
      <alignment horizontal="right" vertical="center"/>
    </xf>
    <xf numFmtId="167" fontId="19" fillId="4" borderId="44" xfId="0" applyNumberFormat="1" applyFont="1" applyFill="1" applyBorder="1" applyAlignment="1">
      <alignment horizontal="right" vertical="center"/>
    </xf>
    <xf numFmtId="167" fontId="19" fillId="6" borderId="49" xfId="0" applyNumberFormat="1" applyFont="1" applyFill="1" applyBorder="1" applyAlignment="1">
      <alignment horizontal="right" vertical="center"/>
    </xf>
    <xf numFmtId="167" fontId="3" fillId="0" borderId="44" xfId="0" applyNumberFormat="1" applyFont="1" applyFill="1" applyBorder="1" applyAlignment="1">
      <alignment vertical="center"/>
    </xf>
    <xf numFmtId="167" fontId="19" fillId="6" borderId="51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horizontal="right" vertical="center"/>
    </xf>
    <xf numFmtId="167" fontId="3" fillId="2" borderId="44" xfId="0" applyNumberFormat="1" applyFont="1" applyFill="1" applyBorder="1" applyAlignment="1">
      <alignment horizontal="right" vertical="center"/>
    </xf>
    <xf numFmtId="167" fontId="3" fillId="2" borderId="47" xfId="0" applyNumberFormat="1" applyFont="1" applyFill="1" applyBorder="1" applyAlignment="1">
      <alignment horizontal="right" vertical="center"/>
    </xf>
    <xf numFmtId="167" fontId="3" fillId="0" borderId="53" xfId="0" applyNumberFormat="1" applyFont="1" applyFill="1" applyBorder="1" applyAlignment="1">
      <alignment vertical="center"/>
    </xf>
    <xf numFmtId="167" fontId="19" fillId="3" borderId="49" xfId="0" applyNumberFormat="1" applyFont="1" applyFill="1" applyBorder="1" applyAlignment="1">
      <alignment vertical="center"/>
    </xf>
    <xf numFmtId="167" fontId="3" fillId="7" borderId="44" xfId="0" applyNumberFormat="1" applyFont="1" applyFill="1" applyBorder="1" applyAlignment="1">
      <alignment vertical="center"/>
    </xf>
    <xf numFmtId="167" fontId="19" fillId="3" borderId="54" xfId="0" applyNumberFormat="1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167" fontId="19" fillId="7" borderId="44" xfId="0" applyNumberFormat="1" applyFont="1" applyFill="1" applyBorder="1" applyAlignment="1">
      <alignment vertical="center"/>
    </xf>
    <xf numFmtId="167" fontId="3" fillId="0" borderId="47" xfId="0" applyNumberFormat="1" applyFont="1" applyFill="1" applyBorder="1" applyAlignment="1">
      <alignment vertical="center"/>
    </xf>
    <xf numFmtId="167" fontId="3" fillId="0" borderId="46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7" fontId="3" fillId="0" borderId="5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167" fontId="3" fillId="0" borderId="57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 wrapText="1"/>
    </xf>
    <xf numFmtId="49" fontId="30" fillId="0" borderId="39" xfId="0" applyNumberFormat="1" applyFont="1" applyBorder="1" applyAlignment="1">
      <alignment horizontal="left" vertical="center" wrapText="1"/>
    </xf>
    <xf numFmtId="167" fontId="3" fillId="0" borderId="46" xfId="0" applyNumberFormat="1" applyFont="1" applyFill="1" applyBorder="1" applyAlignment="1">
      <alignment horizontal="right" vertical="center"/>
    </xf>
    <xf numFmtId="167" fontId="3" fillId="0" borderId="53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horizontal="right" vertical="center"/>
    </xf>
    <xf numFmtId="167" fontId="3" fillId="0" borderId="48" xfId="0" applyNumberFormat="1" applyFont="1" applyFill="1" applyBorder="1" applyAlignment="1">
      <alignment horizontal="right" vertical="center"/>
    </xf>
    <xf numFmtId="167" fontId="3" fillId="2" borderId="53" xfId="0" applyNumberFormat="1" applyFont="1" applyFill="1" applyBorder="1" applyAlignment="1">
      <alignment horizontal="right" vertical="center"/>
    </xf>
    <xf numFmtId="167" fontId="3" fillId="0" borderId="51" xfId="0" applyNumberFormat="1" applyFont="1" applyFill="1" applyBorder="1" applyAlignment="1">
      <alignment vertical="center"/>
    </xf>
    <xf numFmtId="167" fontId="3" fillId="2" borderId="47" xfId="0" applyNumberFormat="1" applyFont="1" applyFill="1" applyBorder="1" applyAlignment="1">
      <alignment vertical="center"/>
    </xf>
    <xf numFmtId="49" fontId="19" fillId="6" borderId="3" xfId="0" applyNumberFormat="1" applyFont="1" applyFill="1" applyBorder="1" applyAlignment="1">
      <alignment vertical="center"/>
    </xf>
    <xf numFmtId="10" fontId="25" fillId="3" borderId="44" xfId="0" applyNumberFormat="1" applyFont="1" applyFill="1" applyBorder="1" applyAlignment="1">
      <alignment vertical="center"/>
    </xf>
    <xf numFmtId="49" fontId="13" fillId="0" borderId="58" xfId="0" applyNumberFormat="1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37" xfId="0" applyNumberFormat="1" applyFont="1" applyFill="1" applyBorder="1" applyAlignment="1" applyProtection="1">
      <alignment horizontal="center" vertical="center"/>
      <protection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67" fontId="3" fillId="2" borderId="52" xfId="0" applyNumberFormat="1" applyFont="1" applyFill="1" applyBorder="1" applyAlignment="1">
      <alignment horizontal="right" vertical="center"/>
    </xf>
    <xf numFmtId="10" fontId="10" fillId="3" borderId="62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56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67" fontId="3" fillId="0" borderId="5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61" xfId="0" applyNumberFormat="1" applyFont="1" applyBorder="1" applyAlignment="1" applyProtection="1">
      <alignment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 applyProtection="1">
      <alignment vertical="center" wrapText="1"/>
      <protection/>
    </xf>
    <xf numFmtId="49" fontId="10" fillId="0" borderId="5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3" xfId="0" applyNumberFormat="1" applyFont="1" applyFill="1" applyBorder="1" applyAlignment="1" applyProtection="1">
      <alignment horizontal="center" vertical="center"/>
      <protection/>
    </xf>
    <xf numFmtId="49" fontId="4" fillId="5" borderId="38" xfId="0" applyNumberFormat="1" applyFont="1" applyFill="1" applyBorder="1" applyAlignment="1" applyProtection="1">
      <alignment horizontal="center" vertical="center"/>
      <protection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4" fillId="0" borderId="63" xfId="0" applyNumberFormat="1" applyFont="1" applyBorder="1" applyAlignment="1" applyProtection="1">
      <alignment horizontal="center" vertical="center" wrapText="1"/>
      <protection/>
    </xf>
    <xf numFmtId="167" fontId="11" fillId="0" borderId="63" xfId="0" applyNumberFormat="1" applyFont="1" applyBorder="1" applyAlignment="1">
      <alignment vertical="center"/>
    </xf>
    <xf numFmtId="167" fontId="10" fillId="0" borderId="63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167" fontId="11" fillId="0" borderId="39" xfId="0" applyNumberFormat="1" applyFont="1" applyFill="1" applyBorder="1" applyAlignment="1">
      <alignment vertical="center"/>
    </xf>
    <xf numFmtId="167" fontId="10" fillId="0" borderId="39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49" fontId="4" fillId="2" borderId="37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4" xfId="0" applyNumberFormat="1" applyFont="1" applyFill="1" applyBorder="1" applyAlignment="1" applyProtection="1">
      <alignment horizontal="center" vertical="center"/>
      <protection/>
    </xf>
    <xf numFmtId="49" fontId="11" fillId="3" borderId="23" xfId="0" applyNumberFormat="1" applyFont="1" applyFill="1" applyBorder="1" applyAlignment="1" applyProtection="1">
      <alignment horizontal="center" vertical="center"/>
      <protection/>
    </xf>
    <xf numFmtId="49" fontId="11" fillId="3" borderId="38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left" vertical="center" wrapText="1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67" fontId="11" fillId="0" borderId="28" xfId="0" applyNumberFormat="1" applyFont="1" applyFill="1" applyBorder="1" applyAlignment="1">
      <alignment vertical="center"/>
    </xf>
    <xf numFmtId="167" fontId="10" fillId="0" borderId="28" xfId="0" applyNumberFormat="1" applyFont="1" applyFill="1" applyBorder="1" applyAlignment="1">
      <alignment vertical="center"/>
    </xf>
    <xf numFmtId="49" fontId="4" fillId="0" borderId="63" xfId="0" applyNumberFormat="1" applyFont="1" applyBorder="1" applyAlignment="1" applyProtection="1">
      <alignment vertical="center" wrapText="1"/>
      <protection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167" fontId="3" fillId="0" borderId="65" xfId="0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25" fillId="4" borderId="19" xfId="0" applyNumberFormat="1" applyFont="1" applyFill="1" applyBorder="1" applyAlignment="1">
      <alignment horizontal="left" vertical="center" wrapText="1"/>
    </xf>
    <xf numFmtId="49" fontId="19" fillId="6" borderId="3" xfId="0" applyNumberFormat="1" applyFont="1" applyFill="1" applyBorder="1" applyAlignment="1">
      <alignment horizontal="left" vertical="center" wrapText="1"/>
    </xf>
    <xf numFmtId="167" fontId="3" fillId="0" borderId="5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10" fontId="25" fillId="0" borderId="39" xfId="0" applyNumberFormat="1" applyFont="1" applyFill="1" applyBorder="1" applyAlignment="1">
      <alignment vertical="center"/>
    </xf>
    <xf numFmtId="0" fontId="10" fillId="0" borderId="3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0" fillId="8" borderId="26" xfId="0" applyFont="1" applyFill="1" applyBorder="1" applyAlignment="1">
      <alignment vertical="center"/>
    </xf>
    <xf numFmtId="49" fontId="37" fillId="3" borderId="38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49" fontId="37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9" fillId="3" borderId="66" xfId="0" applyNumberFormat="1" applyFont="1" applyFill="1" applyBorder="1" applyAlignment="1">
      <alignment vertical="center"/>
    </xf>
    <xf numFmtId="2" fontId="10" fillId="8" borderId="29" xfId="0" applyNumberFormat="1" applyFont="1" applyFill="1" applyBorder="1" applyAlignment="1" applyProtection="1">
      <alignment vertical="center"/>
      <protection locked="0"/>
    </xf>
    <xf numFmtId="167" fontId="7" fillId="5" borderId="50" xfId="0" applyNumberFormat="1" applyFont="1" applyFill="1" applyBorder="1" applyAlignment="1">
      <alignment vertical="center"/>
    </xf>
    <xf numFmtId="167" fontId="4" fillId="0" borderId="53" xfId="0" applyNumberFormat="1" applyFont="1" applyFill="1" applyBorder="1" applyAlignment="1">
      <alignment vertical="center"/>
    </xf>
    <xf numFmtId="167" fontId="7" fillId="3" borderId="44" xfId="0" applyNumberFormat="1" applyFont="1" applyFill="1" applyBorder="1" applyAlignment="1">
      <alignment vertical="center"/>
    </xf>
    <xf numFmtId="167" fontId="4" fillId="0" borderId="53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167" fontId="7" fillId="3" borderId="52" xfId="0" applyNumberFormat="1" applyFont="1" applyFill="1" applyBorder="1" applyAlignment="1">
      <alignment vertical="center"/>
    </xf>
    <xf numFmtId="167" fontId="7" fillId="9" borderId="48" xfId="0" applyNumberFormat="1" applyFont="1" applyFill="1" applyBorder="1" applyAlignment="1">
      <alignment vertical="center"/>
    </xf>
    <xf numFmtId="167" fontId="4" fillId="0" borderId="44" xfId="0" applyNumberFormat="1" applyFont="1" applyFill="1" applyBorder="1" applyAlignment="1">
      <alignment vertical="center"/>
    </xf>
    <xf numFmtId="167" fontId="7" fillId="9" borderId="44" xfId="0" applyNumberFormat="1" applyFont="1" applyFill="1" applyBorder="1" applyAlignment="1">
      <alignment vertical="center"/>
    </xf>
    <xf numFmtId="167" fontId="7" fillId="3" borderId="67" xfId="0" applyNumberFormat="1" applyFont="1" applyFill="1" applyBorder="1" applyAlignment="1">
      <alignment vertical="center"/>
    </xf>
    <xf numFmtId="167" fontId="4" fillId="0" borderId="57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vertical="center"/>
    </xf>
    <xf numFmtId="167" fontId="4" fillId="0" borderId="44" xfId="0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7" fontId="4" fillId="2" borderId="44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4" fillId="0" borderId="45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57" xfId="0" applyNumberFormat="1" applyFont="1" applyFill="1" applyBorder="1" applyAlignment="1">
      <alignment vertical="center"/>
    </xf>
    <xf numFmtId="0" fontId="20" fillId="10" borderId="2" xfId="0" applyFont="1" applyFill="1" applyBorder="1" applyAlignment="1">
      <alignment vertical="center" wrapText="1"/>
    </xf>
    <xf numFmtId="167" fontId="7" fillId="10" borderId="4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/>
    </xf>
    <xf numFmtId="0" fontId="36" fillId="9" borderId="2" xfId="0" applyFont="1" applyFill="1" applyBorder="1" applyAlignment="1">
      <alignment vertical="center" wrapText="1"/>
    </xf>
    <xf numFmtId="0" fontId="36" fillId="9" borderId="36" xfId="0" applyFont="1" applyFill="1" applyBorder="1" applyAlignment="1">
      <alignment vertical="center" wrapText="1"/>
    </xf>
    <xf numFmtId="167" fontId="4" fillId="2" borderId="44" xfId="0" applyNumberFormat="1" applyFont="1" applyFill="1" applyBorder="1" applyAlignment="1">
      <alignment vertical="center"/>
    </xf>
    <xf numFmtId="0" fontId="20" fillId="10" borderId="5" xfId="0" applyFont="1" applyFill="1" applyBorder="1" applyAlignment="1">
      <alignment vertical="center" wrapText="1"/>
    </xf>
    <xf numFmtId="167" fontId="7" fillId="10" borderId="52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7" fontId="4" fillId="0" borderId="57" xfId="20" applyNumberFormat="1" applyFont="1" applyFill="1" applyBorder="1" applyAlignment="1">
      <alignment vertical="center"/>
    </xf>
    <xf numFmtId="167" fontId="3" fillId="0" borderId="45" xfId="0" applyNumberFormat="1" applyFont="1" applyFill="1" applyBorder="1" applyAlignment="1">
      <alignment vertical="center"/>
    </xf>
    <xf numFmtId="167" fontId="22" fillId="0" borderId="5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168" fontId="25" fillId="0" borderId="68" xfId="0" applyNumberFormat="1" applyFont="1" applyFill="1" applyBorder="1" applyAlignment="1">
      <alignment vertical="center"/>
    </xf>
    <xf numFmtId="0" fontId="0" fillId="0" borderId="63" xfId="0" applyBorder="1" applyAlignment="1">
      <alignment horizontal="center" vertical="center" textRotation="90" wrapText="1"/>
    </xf>
    <xf numFmtId="0" fontId="4" fillId="0" borderId="63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49" fontId="4" fillId="0" borderId="63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4" xfId="0" applyNumberFormat="1" applyFont="1" applyFill="1" applyBorder="1" applyAlignment="1" applyProtection="1">
      <alignment horizontal="center" vertical="center"/>
      <protection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/>
      <protection/>
    </xf>
    <xf numFmtId="49" fontId="4" fillId="0" borderId="69" xfId="0" applyNumberFormat="1" applyFont="1" applyFill="1" applyBorder="1" applyAlignment="1" applyProtection="1">
      <alignment horizontal="center" vertical="center"/>
      <protection/>
    </xf>
    <xf numFmtId="49" fontId="22" fillId="0" borderId="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4" fillId="0" borderId="70" xfId="0" applyNumberFormat="1" applyFont="1" applyBorder="1" applyAlignment="1" applyProtection="1">
      <alignment horizontal="center" vertical="center"/>
      <protection/>
    </xf>
    <xf numFmtId="49" fontId="4" fillId="7" borderId="70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horizontal="left" vertical="center"/>
    </xf>
    <xf numFmtId="167" fontId="22" fillId="7" borderId="47" xfId="0" applyNumberFormat="1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/>
    </xf>
    <xf numFmtId="167" fontId="22" fillId="7" borderId="53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left" vertical="center" wrapText="1"/>
    </xf>
    <xf numFmtId="167" fontId="22" fillId="7" borderId="46" xfId="0" applyNumberFormat="1" applyFont="1" applyFill="1" applyBorder="1" applyAlignment="1">
      <alignment vertical="center"/>
    </xf>
    <xf numFmtId="10" fontId="10" fillId="3" borderId="71" xfId="0" applyNumberFormat="1" applyFont="1" applyFill="1" applyBorder="1" applyAlignment="1">
      <alignment vertical="center"/>
    </xf>
    <xf numFmtId="167" fontId="10" fillId="2" borderId="72" xfId="0" applyNumberFormat="1" applyFont="1" applyFill="1" applyBorder="1" applyAlignment="1">
      <alignment vertical="center"/>
    </xf>
    <xf numFmtId="49" fontId="4" fillId="0" borderId="42" xfId="0" applyNumberFormat="1" applyFont="1" applyBorder="1" applyAlignment="1" applyProtection="1">
      <alignment horizontal="center" vertical="center"/>
      <protection/>
    </xf>
    <xf numFmtId="167" fontId="3" fillId="0" borderId="52" xfId="0" applyNumberFormat="1" applyFont="1" applyFill="1" applyBorder="1" applyAlignment="1">
      <alignment vertical="center"/>
    </xf>
    <xf numFmtId="167" fontId="3" fillId="2" borderId="53" xfId="0" applyNumberFormat="1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8" fillId="6" borderId="3" xfId="0" applyFont="1" applyFill="1" applyBorder="1" applyAlignment="1">
      <alignment vertical="center"/>
    </xf>
    <xf numFmtId="0" fontId="39" fillId="6" borderId="3" xfId="0" applyFont="1" applyFill="1" applyBorder="1" applyAlignment="1">
      <alignment horizontal="left" vertical="center" wrapText="1"/>
    </xf>
    <xf numFmtId="49" fontId="34" fillId="0" borderId="13" xfId="0" applyNumberFormat="1" applyFont="1" applyFill="1" applyBorder="1" applyAlignment="1">
      <alignment horizontal="left" vertical="center" wrapText="1"/>
    </xf>
    <xf numFmtId="49" fontId="39" fillId="6" borderId="3" xfId="0" applyNumberFormat="1" applyFont="1" applyFill="1" applyBorder="1" applyAlignment="1">
      <alignment vertical="center"/>
    </xf>
    <xf numFmtId="0" fontId="34" fillId="0" borderId="73" xfId="0" applyFont="1" applyBorder="1" applyAlignment="1">
      <alignment vertical="center" wrapText="1"/>
    </xf>
    <xf numFmtId="0" fontId="34" fillId="0" borderId="36" xfId="0" applyFont="1" applyFill="1" applyBorder="1" applyAlignment="1">
      <alignment vertical="center"/>
    </xf>
    <xf numFmtId="0" fontId="39" fillId="3" borderId="3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3" fillId="3" borderId="62" xfId="0" applyFont="1" applyFill="1" applyBorder="1" applyAlignment="1">
      <alignment vertical="center"/>
    </xf>
    <xf numFmtId="0" fontId="13" fillId="6" borderId="74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49" fontId="17" fillId="6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74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75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49" fontId="15" fillId="0" borderId="74" xfId="0" applyNumberFormat="1" applyFont="1" applyFill="1" applyBorder="1" applyAlignment="1" applyProtection="1">
      <alignment horizontal="center" vertical="center"/>
      <protection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11" fillId="9" borderId="11" xfId="0" applyNumberFormat="1" applyFont="1" applyFill="1" applyBorder="1" applyAlignment="1" applyProtection="1">
      <alignment horizontal="center" vertical="center"/>
      <protection/>
    </xf>
    <xf numFmtId="49" fontId="11" fillId="9" borderId="1" xfId="0" applyNumberFormat="1" applyFont="1" applyFill="1" applyBorder="1" applyAlignment="1" applyProtection="1">
      <alignment horizontal="center" vertical="center"/>
      <protection/>
    </xf>
    <xf numFmtId="49" fontId="11" fillId="9" borderId="2" xfId="0" applyNumberFormat="1" applyFont="1" applyFill="1" applyBorder="1" applyAlignment="1" applyProtection="1">
      <alignment horizontal="center" vertical="center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2" borderId="76" xfId="0" applyNumberFormat="1" applyFont="1" applyFill="1" applyBorder="1" applyAlignment="1">
      <alignment vertical="center"/>
    </xf>
    <xf numFmtId="167" fontId="11" fillId="2" borderId="74" xfId="0" applyNumberFormat="1" applyFont="1" applyFill="1" applyBorder="1" applyAlignment="1">
      <alignment vertical="center"/>
    </xf>
    <xf numFmtId="167" fontId="11" fillId="3" borderId="74" xfId="0" applyNumberFormat="1" applyFont="1" applyFill="1" applyBorder="1" applyAlignment="1">
      <alignment vertical="center"/>
    </xf>
    <xf numFmtId="167" fontId="11" fillId="9" borderId="69" xfId="0" applyNumberFormat="1" applyFont="1" applyFill="1" applyBorder="1" applyAlignment="1">
      <alignment vertical="center"/>
    </xf>
    <xf numFmtId="167" fontId="11" fillId="2" borderId="77" xfId="0" applyNumberFormat="1" applyFont="1" applyFill="1" applyBorder="1" applyAlignment="1">
      <alignment vertical="center"/>
    </xf>
    <xf numFmtId="167" fontId="11" fillId="3" borderId="78" xfId="0" applyNumberFormat="1" applyFont="1" applyFill="1" applyBorder="1" applyAlignment="1">
      <alignment vertical="center"/>
    </xf>
    <xf numFmtId="167" fontId="11" fillId="5" borderId="74" xfId="0" applyNumberFormat="1" applyFont="1" applyFill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/>
    </xf>
    <xf numFmtId="167" fontId="11" fillId="9" borderId="79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167" fontId="11" fillId="2" borderId="79" xfId="0" applyNumberFormat="1" applyFont="1" applyFill="1" applyBorder="1" applyAlignment="1">
      <alignment vertical="center"/>
    </xf>
    <xf numFmtId="167" fontId="11" fillId="3" borderId="80" xfId="0" applyNumberFormat="1" applyFont="1" applyFill="1" applyBorder="1" applyAlignment="1">
      <alignment vertical="center"/>
    </xf>
    <xf numFmtId="167" fontId="11" fillId="3" borderId="70" xfId="0" applyNumberFormat="1" applyFont="1" applyFill="1" applyBorder="1" applyAlignment="1">
      <alignment vertical="center"/>
    </xf>
    <xf numFmtId="167" fontId="11" fillId="3" borderId="69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15" fillId="0" borderId="4" xfId="0" applyNumberFormat="1" applyFont="1" applyBorder="1" applyAlignment="1" applyProtection="1">
      <alignment vertical="top" wrapText="1"/>
      <protection/>
    </xf>
    <xf numFmtId="167" fontId="11" fillId="9" borderId="74" xfId="0" applyNumberFormat="1" applyFont="1" applyFill="1" applyBorder="1" applyAlignment="1">
      <alignment vertical="center"/>
    </xf>
    <xf numFmtId="49" fontId="16" fillId="3" borderId="81" xfId="0" applyNumberFormat="1" applyFont="1" applyFill="1" applyBorder="1" applyAlignment="1" applyProtection="1">
      <alignment horizontal="center" vertical="center"/>
      <protection/>
    </xf>
    <xf numFmtId="49" fontId="17" fillId="3" borderId="82" xfId="0" applyNumberFormat="1" applyFont="1" applyFill="1" applyBorder="1" applyAlignment="1" applyProtection="1">
      <alignment horizontal="center" vertical="center" wrapText="1"/>
      <protection/>
    </xf>
    <xf numFmtId="49" fontId="17" fillId="3" borderId="81" xfId="0" applyNumberFormat="1" applyFont="1" applyFill="1" applyBorder="1" applyAlignment="1" applyProtection="1">
      <alignment horizontal="center" vertical="center" wrapText="1"/>
      <protection/>
    </xf>
    <xf numFmtId="49" fontId="17" fillId="3" borderId="83" xfId="0" applyNumberFormat="1" applyFont="1" applyFill="1" applyBorder="1" applyAlignment="1" applyProtection="1">
      <alignment horizontal="center" vertical="center" wrapText="1"/>
      <protection/>
    </xf>
    <xf numFmtId="10" fontId="10" fillId="3" borderId="84" xfId="0" applyNumberFormat="1" applyFont="1" applyFill="1" applyBorder="1" applyAlignment="1">
      <alignment vertical="center"/>
    </xf>
    <xf numFmtId="10" fontId="10" fillId="3" borderId="85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27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2" xfId="0" applyNumberFormat="1" applyFont="1" applyFill="1" applyBorder="1" applyAlignment="1" applyProtection="1">
      <alignment horizontal="center" vertical="center" wrapText="1"/>
      <protection/>
    </xf>
    <xf numFmtId="49" fontId="7" fillId="5" borderId="3" xfId="0" applyNumberFormat="1" applyFont="1" applyFill="1" applyBorder="1" applyAlignment="1" applyProtection="1">
      <alignment horizontal="center" vertical="center" wrapText="1"/>
      <protection/>
    </xf>
    <xf numFmtId="49" fontId="7" fillId="5" borderId="22" xfId="0" applyNumberFormat="1" applyFont="1" applyFill="1" applyBorder="1" applyAlignment="1" applyProtection="1">
      <alignment horizontal="center" vertical="center"/>
      <protection/>
    </xf>
    <xf numFmtId="49" fontId="7" fillId="5" borderId="3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70" xfId="0" applyNumberFormat="1" applyFont="1" applyFill="1" applyBorder="1" applyAlignment="1" applyProtection="1">
      <alignment horizontal="center" vertical="center"/>
      <protection/>
    </xf>
    <xf numFmtId="49" fontId="4" fillId="2" borderId="86" xfId="0" applyNumberFormat="1" applyFont="1" applyFill="1" applyBorder="1" applyAlignment="1" applyProtection="1">
      <alignment horizontal="center" vertical="center"/>
      <protection/>
    </xf>
    <xf numFmtId="49" fontId="4" fillId="0" borderId="69" xfId="0" applyNumberFormat="1" applyFont="1" applyBorder="1" applyAlignment="1" applyProtection="1">
      <alignment horizontal="center" vertical="center"/>
      <protection/>
    </xf>
    <xf numFmtId="49" fontId="4" fillId="0" borderId="87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24" fillId="5" borderId="19" xfId="0" applyNumberFormat="1" applyFont="1" applyFill="1" applyBorder="1" applyAlignment="1">
      <alignment horizontal="left" vertical="center" wrapText="1"/>
    </xf>
    <xf numFmtId="49" fontId="24" fillId="3" borderId="38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/>
    </xf>
    <xf numFmtId="167" fontId="7" fillId="0" borderId="63" xfId="0" applyNumberFormat="1" applyFont="1" applyBorder="1" applyAlignment="1">
      <alignment horizontal="center" vertical="center"/>
    </xf>
    <xf numFmtId="167" fontId="7" fillId="0" borderId="39" xfId="0" applyNumberFormat="1" applyFont="1" applyFill="1" applyBorder="1" applyAlignment="1">
      <alignment horizontal="center" vertical="center"/>
    </xf>
    <xf numFmtId="49" fontId="7" fillId="3" borderId="60" xfId="0" applyNumberFormat="1" applyFont="1" applyFill="1" applyBorder="1" applyAlignment="1" applyProtection="1">
      <alignment horizontal="center" vertical="center"/>
      <protection/>
    </xf>
    <xf numFmtId="49" fontId="7" fillId="3" borderId="60" xfId="0" applyNumberFormat="1" applyFont="1" applyFill="1" applyBorder="1" applyAlignment="1" applyProtection="1">
      <alignment horizontal="center" vertical="center" wrapText="1"/>
      <protection/>
    </xf>
    <xf numFmtId="49" fontId="7" fillId="3" borderId="58" xfId="0" applyNumberFormat="1" applyFont="1" applyFill="1" applyBorder="1" applyAlignment="1" applyProtection="1">
      <alignment horizontal="center" vertical="center" wrapText="1"/>
      <protection/>
    </xf>
    <xf numFmtId="49" fontId="7" fillId="3" borderId="61" xfId="0" applyNumberFormat="1" applyFont="1" applyFill="1" applyBorder="1" applyAlignment="1" applyProtection="1">
      <alignment horizontal="center" vertical="center" wrapText="1"/>
      <protection/>
    </xf>
    <xf numFmtId="167" fontId="11" fillId="3" borderId="88" xfId="0" applyNumberFormat="1" applyFont="1" applyFill="1" applyBorder="1" applyAlignment="1">
      <alignment vertical="center"/>
    </xf>
    <xf numFmtId="0" fontId="15" fillId="0" borderId="89" xfId="0" applyFont="1" applyBorder="1" applyAlignment="1">
      <alignment vertical="center" wrapText="1"/>
    </xf>
    <xf numFmtId="49" fontId="4" fillId="0" borderId="41" xfId="0" applyNumberFormat="1" applyFont="1" applyBorder="1" applyAlignment="1" applyProtection="1">
      <alignment horizontal="center" vertical="center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 textRotation="90" wrapText="1"/>
    </xf>
    <xf numFmtId="49" fontId="15" fillId="0" borderId="39" xfId="0" applyNumberFormat="1" applyFont="1" applyFill="1" applyBorder="1" applyAlignment="1" applyProtection="1">
      <alignment vertical="center" wrapText="1"/>
      <protection/>
    </xf>
    <xf numFmtId="0" fontId="15" fillId="0" borderId="39" xfId="0" applyFont="1" applyFill="1" applyBorder="1" applyAlignment="1">
      <alignment vertical="center" wrapText="1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11" fillId="9" borderId="27" xfId="0" applyNumberFormat="1" applyFont="1" applyFill="1" applyBorder="1" applyAlignment="1" applyProtection="1">
      <alignment horizontal="center" vertical="center"/>
      <protection/>
    </xf>
    <xf numFmtId="49" fontId="11" fillId="9" borderId="21" xfId="0" applyNumberFormat="1" applyFont="1" applyFill="1" applyBorder="1" applyAlignment="1" applyProtection="1">
      <alignment horizontal="center" vertical="center"/>
      <protection/>
    </xf>
    <xf numFmtId="49" fontId="11" fillId="9" borderId="19" xfId="0" applyNumberFormat="1" applyFont="1" applyFill="1" applyBorder="1" applyAlignment="1" applyProtection="1">
      <alignment horizontal="center" vertical="center"/>
      <protection/>
    </xf>
    <xf numFmtId="49" fontId="6" fillId="2" borderId="37" xfId="0" applyNumberFormat="1" applyFont="1" applyFill="1" applyBorder="1" applyAlignment="1" applyProtection="1">
      <alignment horizontal="center" vertical="center" wrapText="1"/>
      <protection/>
    </xf>
    <xf numFmtId="49" fontId="10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9" xfId="0" applyNumberFormat="1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167" fontId="11" fillId="0" borderId="39" xfId="0" applyNumberFormat="1" applyFont="1" applyBorder="1" applyAlignment="1">
      <alignment vertical="center"/>
    </xf>
    <xf numFmtId="167" fontId="10" fillId="0" borderId="39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7" fontId="7" fillId="0" borderId="39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90" xfId="0" applyBorder="1" applyAlignment="1">
      <alignment vertical="center" wrapText="1"/>
    </xf>
    <xf numFmtId="167" fontId="11" fillId="3" borderId="7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9" fontId="4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vertical="center" wrapText="1"/>
    </xf>
    <xf numFmtId="167" fontId="4" fillId="0" borderId="5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5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167" fontId="11" fillId="3" borderId="98" xfId="0" applyNumberFormat="1" applyFont="1" applyFill="1" applyBorder="1" applyAlignment="1">
      <alignment vertical="center"/>
    </xf>
    <xf numFmtId="167" fontId="11" fillId="3" borderId="99" xfId="0" applyNumberFormat="1" applyFont="1" applyFill="1" applyBorder="1" applyAlignment="1">
      <alignment vertical="center"/>
    </xf>
    <xf numFmtId="167" fontId="11" fillId="3" borderId="100" xfId="0" applyNumberFormat="1" applyFont="1" applyFill="1" applyBorder="1" applyAlignment="1">
      <alignment vertical="center"/>
    </xf>
    <xf numFmtId="10" fontId="10" fillId="3" borderId="101" xfId="0" applyNumberFormat="1" applyFont="1" applyFill="1" applyBorder="1" applyAlignment="1">
      <alignment vertical="center"/>
    </xf>
    <xf numFmtId="10" fontId="10" fillId="3" borderId="102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0" fillId="0" borderId="104" xfId="0" applyNumberFormat="1" applyFont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0" fillId="2" borderId="105" xfId="0" applyNumberFormat="1" applyFont="1" applyFill="1" applyBorder="1" applyAlignment="1">
      <alignment vertical="center"/>
    </xf>
    <xf numFmtId="167" fontId="11" fillId="0" borderId="106" xfId="0" applyNumberFormat="1" applyFont="1" applyBorder="1" applyAlignment="1">
      <alignment vertical="center"/>
    </xf>
    <xf numFmtId="167" fontId="10" fillId="0" borderId="107" xfId="0" applyNumberFormat="1" applyFont="1" applyBorder="1" applyAlignment="1">
      <alignment vertical="center"/>
    </xf>
    <xf numFmtId="167" fontId="11" fillId="0" borderId="108" xfId="0" applyNumberFormat="1" applyFont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167" fontId="11" fillId="0" borderId="110" xfId="0" applyNumberFormat="1" applyFont="1" applyBorder="1" applyAlignment="1">
      <alignment vertical="center"/>
    </xf>
    <xf numFmtId="167" fontId="10" fillId="0" borderId="111" xfId="0" applyNumberFormat="1" applyFont="1" applyBorder="1" applyAlignment="1">
      <alignment vertical="center"/>
    </xf>
    <xf numFmtId="167" fontId="11" fillId="0" borderId="76" xfId="0" applyNumberFormat="1" applyFont="1" applyBorder="1" applyAlignment="1">
      <alignment vertical="center"/>
    </xf>
    <xf numFmtId="167" fontId="10" fillId="0" borderId="105" xfId="0" applyNumberFormat="1" applyFont="1" applyBorder="1" applyAlignment="1">
      <alignment vertical="center"/>
    </xf>
    <xf numFmtId="167" fontId="11" fillId="0" borderId="112" xfId="0" applyNumberFormat="1" applyFont="1" applyBorder="1" applyAlignment="1">
      <alignment vertical="center"/>
    </xf>
    <xf numFmtId="167" fontId="10" fillId="0" borderId="113" xfId="0" applyNumberFormat="1" applyFont="1" applyBorder="1" applyAlignment="1">
      <alignment vertical="center"/>
    </xf>
    <xf numFmtId="167" fontId="11" fillId="0" borderId="114" xfId="0" applyNumberFormat="1" applyFont="1" applyBorder="1" applyAlignment="1">
      <alignment vertical="center"/>
    </xf>
    <xf numFmtId="167" fontId="10" fillId="0" borderId="115" xfId="0" applyNumberFormat="1" applyFont="1" applyBorder="1" applyAlignment="1">
      <alignment vertical="center"/>
    </xf>
    <xf numFmtId="167" fontId="11" fillId="0" borderId="116" xfId="0" applyNumberFormat="1" applyFont="1" applyBorder="1" applyAlignment="1">
      <alignment vertical="center"/>
    </xf>
    <xf numFmtId="167" fontId="10" fillId="0" borderId="117" xfId="0" applyNumberFormat="1" applyFont="1" applyBorder="1" applyAlignment="1">
      <alignment vertical="center"/>
    </xf>
    <xf numFmtId="167" fontId="19" fillId="6" borderId="22" xfId="0" applyNumberFormat="1" applyFont="1" applyFill="1" applyBorder="1" applyAlignment="1">
      <alignment vertical="center"/>
    </xf>
    <xf numFmtId="167" fontId="19" fillId="6" borderId="78" xfId="0" applyNumberFormat="1" applyFont="1" applyFill="1" applyBorder="1" applyAlignment="1">
      <alignment vertical="center"/>
    </xf>
    <xf numFmtId="10" fontId="13" fillId="6" borderId="22" xfId="0" applyNumberFormat="1" applyFont="1" applyFill="1" applyBorder="1" applyAlignment="1">
      <alignment vertical="center"/>
    </xf>
    <xf numFmtId="10" fontId="13" fillId="6" borderId="78" xfId="0" applyNumberFormat="1" applyFont="1" applyFill="1" applyBorder="1" applyAlignment="1">
      <alignment vertical="center"/>
    </xf>
    <xf numFmtId="10" fontId="13" fillId="6" borderId="25" xfId="0" applyNumberFormat="1" applyFont="1" applyFill="1" applyBorder="1" applyAlignment="1">
      <alignment vertical="center"/>
    </xf>
    <xf numFmtId="10" fontId="13" fillId="6" borderId="62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vertical="center"/>
    </xf>
    <xf numFmtId="167" fontId="3" fillId="2" borderId="79" xfId="0" applyNumberFormat="1" applyFont="1" applyFill="1" applyBorder="1" applyAlignment="1">
      <alignment vertical="center"/>
    </xf>
    <xf numFmtId="167" fontId="22" fillId="7" borderId="12" xfId="0" applyNumberFormat="1" applyFont="1" applyFill="1" applyBorder="1" applyAlignment="1">
      <alignment vertical="center"/>
    </xf>
    <xf numFmtId="167" fontId="22" fillId="7" borderId="75" xfId="0" applyNumberFormat="1" applyFont="1" applyFill="1" applyBorder="1" applyAlignment="1">
      <alignment vertical="center"/>
    </xf>
    <xf numFmtId="167" fontId="22" fillId="7" borderId="4" xfId="0" applyNumberFormat="1" applyFont="1" applyFill="1" applyBorder="1" applyAlignment="1">
      <alignment vertical="center"/>
    </xf>
    <xf numFmtId="167" fontId="22" fillId="7" borderId="70" xfId="0" applyNumberFormat="1" applyFont="1" applyFill="1" applyBorder="1" applyAlignment="1">
      <alignment vertical="center"/>
    </xf>
    <xf numFmtId="167" fontId="22" fillId="7" borderId="10" xfId="0" applyNumberFormat="1" applyFont="1" applyFill="1" applyBorder="1" applyAlignment="1">
      <alignment vertical="center"/>
    </xf>
    <xf numFmtId="167" fontId="22" fillId="7" borderId="69" xfId="0" applyNumberFormat="1" applyFont="1" applyFill="1" applyBorder="1" applyAlignment="1">
      <alignment vertical="center"/>
    </xf>
    <xf numFmtId="167" fontId="22" fillId="0" borderId="21" xfId="0" applyNumberFormat="1" applyFont="1" applyFill="1" applyBorder="1" applyAlignment="1">
      <alignment vertical="center"/>
    </xf>
    <xf numFmtId="167" fontId="22" fillId="0" borderId="79" xfId="0" applyNumberFormat="1" applyFont="1" applyFill="1" applyBorder="1" applyAlignment="1">
      <alignment vertical="center"/>
    </xf>
    <xf numFmtId="167" fontId="3" fillId="0" borderId="21" xfId="0" applyNumberFormat="1" applyFont="1" applyFill="1" applyBorder="1" applyAlignment="1">
      <alignment vertical="center"/>
    </xf>
    <xf numFmtId="167" fontId="3" fillId="0" borderId="79" xfId="0" applyNumberFormat="1" applyFont="1" applyFill="1" applyBorder="1" applyAlignment="1">
      <alignment vertical="center"/>
    </xf>
    <xf numFmtId="167" fontId="3" fillId="2" borderId="23" xfId="0" applyNumberFormat="1" applyFont="1" applyFill="1" applyBorder="1" applyAlignment="1">
      <alignment vertical="center"/>
    </xf>
    <xf numFmtId="167" fontId="3" fillId="2" borderId="86" xfId="0" applyNumberFormat="1" applyFont="1" applyFill="1" applyBorder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167" fontId="3" fillId="2" borderId="70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7" fontId="3" fillId="0" borderId="80" xfId="0" applyNumberFormat="1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77" xfId="0" applyNumberFormat="1" applyFont="1" applyFill="1" applyBorder="1" applyAlignment="1">
      <alignment vertical="center"/>
    </xf>
    <xf numFmtId="167" fontId="3" fillId="2" borderId="12" xfId="0" applyNumberFormat="1" applyFont="1" applyFill="1" applyBorder="1" applyAlignment="1">
      <alignment vertical="center"/>
    </xf>
    <xf numFmtId="167" fontId="3" fillId="2" borderId="75" xfId="0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7" fontId="3" fillId="0" borderId="70" xfId="0" applyNumberFormat="1" applyFont="1" applyFill="1" applyBorder="1" applyAlignment="1">
      <alignment vertical="center"/>
    </xf>
    <xf numFmtId="167" fontId="3" fillId="0" borderId="30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 vertical="center"/>
    </xf>
    <xf numFmtId="167" fontId="3" fillId="0" borderId="86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7" fontId="3" fillId="2" borderId="74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3" fillId="0" borderId="69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0" borderId="118" xfId="0" applyNumberFormat="1" applyFont="1" applyFill="1" applyBorder="1" applyAlignment="1">
      <alignment vertical="center"/>
    </xf>
    <xf numFmtId="167" fontId="3" fillId="2" borderId="24" xfId="0" applyNumberFormat="1" applyFont="1" applyFill="1" applyBorder="1" applyAlignment="1">
      <alignment horizontal="right" vertical="center"/>
    </xf>
    <xf numFmtId="167" fontId="3" fillId="2" borderId="77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0" borderId="69" xfId="0" applyNumberFormat="1" applyFont="1" applyFill="1" applyBorder="1" applyAlignment="1">
      <alignment horizontal="right" vertical="center"/>
    </xf>
    <xf numFmtId="167" fontId="3" fillId="2" borderId="23" xfId="0" applyNumberFormat="1" applyFont="1" applyFill="1" applyBorder="1" applyAlignment="1">
      <alignment horizontal="right" vertical="center"/>
    </xf>
    <xf numFmtId="167" fontId="3" fillId="2" borderId="86" xfId="0" applyNumberFormat="1" applyFont="1" applyFill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167" fontId="3" fillId="2" borderId="70" xfId="0" applyNumberFormat="1" applyFont="1" applyFill="1" applyBorder="1" applyAlignment="1">
      <alignment horizontal="right" vertical="center"/>
    </xf>
    <xf numFmtId="167" fontId="3" fillId="0" borderId="61" xfId="0" applyNumberFormat="1" applyFont="1" applyFill="1" applyBorder="1" applyAlignment="1">
      <alignment horizontal="right" vertical="center"/>
    </xf>
    <xf numFmtId="167" fontId="3" fillId="0" borderId="88" xfId="0" applyNumberFormat="1" applyFont="1" applyFill="1" applyBorder="1" applyAlignment="1">
      <alignment horizontal="right" vertical="center"/>
    </xf>
    <xf numFmtId="167" fontId="19" fillId="3" borderId="22" xfId="0" applyNumberFormat="1" applyFont="1" applyFill="1" applyBorder="1" applyAlignment="1">
      <alignment horizontal="right" vertical="center"/>
    </xf>
    <xf numFmtId="167" fontId="19" fillId="3" borderId="78" xfId="0" applyNumberFormat="1" applyFont="1" applyFill="1" applyBorder="1" applyAlignment="1">
      <alignment horizontal="right" vertical="center"/>
    </xf>
    <xf numFmtId="168" fontId="25" fillId="3" borderId="25" xfId="0" applyNumberFormat="1" applyFont="1" applyFill="1" applyBorder="1" applyAlignment="1">
      <alignment vertical="center"/>
    </xf>
    <xf numFmtId="168" fontId="25" fillId="3" borderId="62" xfId="0" applyNumberFormat="1" applyFont="1" applyFill="1" applyBorder="1" applyAlignment="1">
      <alignment vertical="center"/>
    </xf>
    <xf numFmtId="168" fontId="25" fillId="3" borderId="1" xfId="0" applyNumberFormat="1" applyFont="1" applyFill="1" applyBorder="1" applyAlignment="1">
      <alignment vertical="center"/>
    </xf>
    <xf numFmtId="168" fontId="25" fillId="3" borderId="74" xfId="0" applyNumberFormat="1" applyFont="1" applyFill="1" applyBorder="1" applyAlignment="1">
      <alignment vertical="center"/>
    </xf>
    <xf numFmtId="10" fontId="25" fillId="6" borderId="25" xfId="0" applyNumberFormat="1" applyFont="1" applyFill="1" applyBorder="1" applyAlignment="1">
      <alignment vertical="center"/>
    </xf>
    <xf numFmtId="10" fontId="25" fillId="6" borderId="62" xfId="0" applyNumberFormat="1" applyFont="1" applyFill="1" applyBorder="1" applyAlignment="1">
      <alignment vertical="center"/>
    </xf>
    <xf numFmtId="167" fontId="19" fillId="4" borderId="21" xfId="0" applyNumberFormat="1" applyFont="1" applyFill="1" applyBorder="1" applyAlignment="1">
      <alignment horizontal="right" vertical="center"/>
    </xf>
    <xf numFmtId="167" fontId="19" fillId="4" borderId="79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3" fillId="2" borderId="75" xfId="0" applyNumberFormat="1" applyFont="1" applyFill="1" applyBorder="1" applyAlignment="1">
      <alignment horizontal="right" vertical="center"/>
    </xf>
    <xf numFmtId="167" fontId="3" fillId="0" borderId="24" xfId="0" applyNumberFormat="1" applyFont="1" applyFill="1" applyBorder="1" applyAlignment="1">
      <alignment horizontal="right" vertical="center"/>
    </xf>
    <xf numFmtId="167" fontId="3" fillId="0" borderId="77" xfId="0" applyNumberFormat="1" applyFont="1" applyFill="1" applyBorder="1" applyAlignment="1">
      <alignment horizontal="right" vertical="center"/>
    </xf>
    <xf numFmtId="167" fontId="20" fillId="2" borderId="23" xfId="0" applyNumberFormat="1" applyFont="1" applyFill="1" applyBorder="1" applyAlignment="1">
      <alignment horizontal="right" vertical="center"/>
    </xf>
    <xf numFmtId="167" fontId="20" fillId="2" borderId="86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0" borderId="70" xfId="0" applyNumberFormat="1" applyFont="1" applyFill="1" applyBorder="1" applyAlignment="1">
      <alignment horizontal="right" vertical="center"/>
    </xf>
    <xf numFmtId="167" fontId="19" fillId="4" borderId="1" xfId="0" applyNumberFormat="1" applyFont="1" applyFill="1" applyBorder="1" applyAlignment="1">
      <alignment horizontal="right" vertical="center"/>
    </xf>
    <xf numFmtId="167" fontId="19" fillId="4" borderId="74" xfId="0" applyNumberFormat="1" applyFont="1" applyFill="1" applyBorder="1" applyAlignment="1">
      <alignment horizontal="right" vertical="center"/>
    </xf>
    <xf numFmtId="167" fontId="3" fillId="0" borderId="20" xfId="0" applyNumberFormat="1" applyFont="1" applyFill="1" applyBorder="1" applyAlignment="1">
      <alignment horizontal="right" vertical="center"/>
    </xf>
    <xf numFmtId="167" fontId="3" fillId="0" borderId="118" xfId="0" applyNumberFormat="1" applyFont="1" applyFill="1" applyBorder="1" applyAlignment="1">
      <alignment horizontal="right" vertical="center"/>
    </xf>
    <xf numFmtId="167" fontId="19" fillId="6" borderId="22" xfId="0" applyNumberFormat="1" applyFont="1" applyFill="1" applyBorder="1" applyAlignment="1">
      <alignment horizontal="right" vertical="center"/>
    </xf>
    <xf numFmtId="167" fontId="19" fillId="6" borderId="78" xfId="0" applyNumberFormat="1" applyFont="1" applyFill="1" applyBorder="1" applyAlignment="1">
      <alignment horizontal="right" vertical="center"/>
    </xf>
    <xf numFmtId="167" fontId="3" fillId="0" borderId="12" xfId="0" applyNumberFormat="1" applyFont="1" applyFill="1" applyBorder="1" applyAlignment="1">
      <alignment vertical="center"/>
    </xf>
    <xf numFmtId="167" fontId="3" fillId="0" borderId="75" xfId="0" applyNumberFormat="1" applyFont="1" applyFill="1" applyBorder="1" applyAlignment="1">
      <alignment vertical="center"/>
    </xf>
    <xf numFmtId="167" fontId="19" fillId="6" borderId="92" xfId="0" applyNumberFormat="1" applyFont="1" applyFill="1" applyBorder="1" applyAlignment="1">
      <alignment vertical="center"/>
    </xf>
    <xf numFmtId="167" fontId="19" fillId="6" borderId="93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horizontal="right" vertical="center"/>
    </xf>
    <xf numFmtId="167" fontId="3" fillId="2" borderId="79" xfId="0" applyNumberFormat="1" applyFont="1" applyFill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167" fontId="3" fillId="0" borderId="86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74" xfId="0" applyNumberFormat="1" applyFont="1" applyFill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right" vertical="center"/>
    </xf>
    <xf numFmtId="167" fontId="3" fillId="0" borderId="79" xfId="0" applyNumberFormat="1" applyFont="1" applyFill="1" applyBorder="1" applyAlignment="1">
      <alignment horizontal="right" vertical="center"/>
    </xf>
    <xf numFmtId="167" fontId="3" fillId="2" borderId="24" xfId="0" applyNumberFormat="1" applyFont="1" applyFill="1" applyBorder="1" applyAlignment="1">
      <alignment vertical="center"/>
    </xf>
    <xf numFmtId="167" fontId="3" fillId="2" borderId="77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74" xfId="0" applyNumberFormat="1" applyFont="1" applyFill="1" applyBorder="1" applyAlignment="1">
      <alignment vertical="center"/>
    </xf>
    <xf numFmtId="167" fontId="3" fillId="0" borderId="92" xfId="0" applyNumberFormat="1" applyFont="1" applyFill="1" applyBorder="1" applyAlignment="1">
      <alignment vertical="center"/>
    </xf>
    <xf numFmtId="167" fontId="3" fillId="0" borderId="93" xfId="0" applyNumberFormat="1" applyFont="1" applyFill="1" applyBorder="1" applyAlignment="1">
      <alignment vertical="center"/>
    </xf>
    <xf numFmtId="167" fontId="19" fillId="3" borderId="22" xfId="0" applyNumberFormat="1" applyFont="1" applyFill="1" applyBorder="1" applyAlignment="1">
      <alignment vertical="center"/>
    </xf>
    <xf numFmtId="167" fontId="19" fillId="3" borderId="78" xfId="0" applyNumberFormat="1" applyFont="1" applyFill="1" applyBorder="1" applyAlignment="1">
      <alignment vertical="center"/>
    </xf>
    <xf numFmtId="10" fontId="25" fillId="3" borderId="25" xfId="0" applyNumberFormat="1" applyFont="1" applyFill="1" applyBorder="1" applyAlignment="1">
      <alignment vertical="center"/>
    </xf>
    <xf numFmtId="10" fontId="25" fillId="3" borderId="62" xfId="0" applyNumberFormat="1" applyFont="1" applyFill="1" applyBorder="1" applyAlignment="1">
      <alignment vertical="center"/>
    </xf>
    <xf numFmtId="10" fontId="25" fillId="3" borderId="1" xfId="0" applyNumberFormat="1" applyFont="1" applyFill="1" applyBorder="1" applyAlignment="1">
      <alignment vertical="center"/>
    </xf>
    <xf numFmtId="10" fontId="25" fillId="3" borderId="74" xfId="0" applyNumberFormat="1" applyFont="1" applyFill="1" applyBorder="1" applyAlignment="1">
      <alignment vertical="center"/>
    </xf>
    <xf numFmtId="2" fontId="10" fillId="8" borderId="25" xfId="0" applyNumberFormat="1" applyFont="1" applyFill="1" applyBorder="1" applyAlignment="1" applyProtection="1">
      <alignment vertical="center"/>
      <protection locked="0"/>
    </xf>
    <xf numFmtId="2" fontId="10" fillId="8" borderId="62" xfId="0" applyNumberFormat="1" applyFont="1" applyFill="1" applyBorder="1" applyAlignment="1" applyProtection="1">
      <alignment vertical="center"/>
      <protection locked="0"/>
    </xf>
    <xf numFmtId="167" fontId="7" fillId="5" borderId="21" xfId="0" applyNumberFormat="1" applyFont="1" applyFill="1" applyBorder="1" applyAlignment="1">
      <alignment vertical="center"/>
    </xf>
    <xf numFmtId="167" fontId="7" fillId="5" borderId="79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7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4" fillId="0" borderId="74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2" borderId="74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80" xfId="0" applyNumberFormat="1" applyFont="1" applyFill="1" applyBorder="1" applyAlignment="1">
      <alignment vertical="center"/>
    </xf>
    <xf numFmtId="167" fontId="4" fillId="0" borderId="30" xfId="0" applyNumberFormat="1" applyFont="1" applyFill="1" applyBorder="1" applyAlignment="1">
      <alignment vertical="center"/>
    </xf>
    <xf numFmtId="167" fontId="4" fillId="0" borderId="87" xfId="0" applyNumberFormat="1" applyFont="1" applyFill="1" applyBorder="1" applyAlignment="1">
      <alignment vertical="center"/>
    </xf>
    <xf numFmtId="167" fontId="7" fillId="10" borderId="1" xfId="0" applyNumberFormat="1" applyFont="1" applyFill="1" applyBorder="1" applyAlignment="1">
      <alignment vertical="center"/>
    </xf>
    <xf numFmtId="167" fontId="7" fillId="10" borderId="74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70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4" fillId="0" borderId="74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2" borderId="74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80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70" xfId="0" applyNumberFormat="1" applyFont="1" applyFill="1" applyBorder="1" applyAlignment="1">
      <alignment vertical="center"/>
    </xf>
    <xf numFmtId="167" fontId="4" fillId="0" borderId="30" xfId="0" applyNumberFormat="1" applyFont="1" applyFill="1" applyBorder="1" applyAlignment="1">
      <alignment vertical="center"/>
    </xf>
    <xf numFmtId="167" fontId="4" fillId="0" borderId="87" xfId="0" applyNumberFormat="1" applyFont="1" applyFill="1" applyBorder="1" applyAlignment="1">
      <alignment vertical="center"/>
    </xf>
    <xf numFmtId="167" fontId="7" fillId="10" borderId="24" xfId="0" applyNumberFormat="1" applyFont="1" applyFill="1" applyBorder="1" applyAlignment="1">
      <alignment vertical="center"/>
    </xf>
    <xf numFmtId="167" fontId="7" fillId="10" borderId="77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4" fillId="0" borderId="69" xfId="0" applyNumberFormat="1" applyFont="1" applyFill="1" applyBorder="1" applyAlignment="1">
      <alignment vertical="center"/>
    </xf>
    <xf numFmtId="167" fontId="4" fillId="0" borderId="21" xfId="0" applyNumberFormat="1" applyFont="1" applyFill="1" applyBorder="1" applyAlignment="1">
      <alignment vertical="center"/>
    </xf>
    <xf numFmtId="167" fontId="4" fillId="0" borderId="79" xfId="0" applyNumberFormat="1" applyFont="1" applyFill="1" applyBorder="1" applyAlignment="1">
      <alignment vertical="center"/>
    </xf>
    <xf numFmtId="167" fontId="7" fillId="3" borderId="24" xfId="0" applyNumberFormat="1" applyFont="1" applyFill="1" applyBorder="1" applyAlignment="1">
      <alignment vertical="center"/>
    </xf>
    <xf numFmtId="167" fontId="7" fillId="3" borderId="77" xfId="0" applyNumberFormat="1" applyFont="1" applyFill="1" applyBorder="1" applyAlignment="1">
      <alignment vertical="center"/>
    </xf>
    <xf numFmtId="167" fontId="7" fillId="9" borderId="23" xfId="0" applyNumberFormat="1" applyFont="1" applyFill="1" applyBorder="1" applyAlignment="1">
      <alignment vertical="center"/>
    </xf>
    <xf numFmtId="167" fontId="7" fillId="9" borderId="86" xfId="0" applyNumberFormat="1" applyFont="1" applyFill="1" applyBorder="1" applyAlignment="1">
      <alignment vertical="center"/>
    </xf>
    <xf numFmtId="167" fontId="7" fillId="9" borderId="1" xfId="0" applyNumberFormat="1" applyFont="1" applyFill="1" applyBorder="1" applyAlignment="1">
      <alignment vertical="center"/>
    </xf>
    <xf numFmtId="167" fontId="7" fillId="9" borderId="74" xfId="0" applyNumberFormat="1" applyFont="1" applyFill="1" applyBorder="1" applyAlignment="1">
      <alignment vertical="center"/>
    </xf>
    <xf numFmtId="167" fontId="4" fillId="0" borderId="17" xfId="20" applyNumberFormat="1" applyFont="1" applyFill="1" applyBorder="1" applyAlignment="1">
      <alignment vertical="center"/>
    </xf>
    <xf numFmtId="167" fontId="4" fillId="0" borderId="80" xfId="20" applyNumberFormat="1" applyFont="1" applyFill="1" applyBorder="1" applyAlignment="1">
      <alignment vertical="center"/>
    </xf>
    <xf numFmtId="167" fontId="7" fillId="3" borderId="119" xfId="0" applyNumberFormat="1" applyFont="1" applyFill="1" applyBorder="1" applyAlignment="1">
      <alignment vertical="center"/>
    </xf>
    <xf numFmtId="167" fontId="7" fillId="3" borderId="120" xfId="0" applyNumberFormat="1" applyFont="1" applyFill="1" applyBorder="1" applyAlignment="1">
      <alignment vertical="center"/>
    </xf>
    <xf numFmtId="167" fontId="19" fillId="2" borderId="23" xfId="0" applyNumberFormat="1" applyFont="1" applyFill="1" applyBorder="1" applyAlignment="1">
      <alignment vertical="center"/>
    </xf>
    <xf numFmtId="167" fontId="19" fillId="2" borderId="86" xfId="0" applyNumberFormat="1" applyFont="1" applyFill="1" applyBorder="1" applyAlignment="1">
      <alignment vertical="center"/>
    </xf>
    <xf numFmtId="10" fontId="25" fillId="0" borderId="30" xfId="0" applyNumberFormat="1" applyFont="1" applyFill="1" applyBorder="1" applyAlignment="1">
      <alignment vertical="center"/>
    </xf>
    <xf numFmtId="10" fontId="25" fillId="0" borderId="87" xfId="0" applyNumberFormat="1" applyFont="1" applyFill="1" applyBorder="1" applyAlignment="1">
      <alignment vertical="center"/>
    </xf>
    <xf numFmtId="167" fontId="19" fillId="2" borderId="12" xfId="0" applyNumberFormat="1" applyFont="1" applyFill="1" applyBorder="1" applyAlignment="1">
      <alignment vertical="center"/>
    </xf>
    <xf numFmtId="167" fontId="19" fillId="2" borderId="75" xfId="0" applyNumberFormat="1" applyFont="1" applyFill="1" applyBorder="1" applyAlignment="1">
      <alignment vertical="center"/>
    </xf>
    <xf numFmtId="10" fontId="25" fillId="0" borderId="10" xfId="0" applyNumberFormat="1" applyFont="1" applyFill="1" applyBorder="1" applyAlignment="1">
      <alignment vertical="center"/>
    </xf>
    <xf numFmtId="10" fontId="25" fillId="0" borderId="69" xfId="0" applyNumberFormat="1" applyFont="1" applyFill="1" applyBorder="1" applyAlignment="1">
      <alignment vertical="center"/>
    </xf>
    <xf numFmtId="167" fontId="19" fillId="3" borderId="121" xfId="0" applyNumberFormat="1" applyFont="1" applyFill="1" applyBorder="1" applyAlignment="1">
      <alignment vertical="center"/>
    </xf>
    <xf numFmtId="167" fontId="19" fillId="3" borderId="122" xfId="0" applyNumberFormat="1" applyFont="1" applyFill="1" applyBorder="1" applyAlignment="1">
      <alignment vertical="center"/>
    </xf>
    <xf numFmtId="167" fontId="19" fillId="7" borderId="1" xfId="0" applyNumberFormat="1" applyFont="1" applyFill="1" applyBorder="1" applyAlignment="1">
      <alignment vertical="center"/>
    </xf>
    <xf numFmtId="167" fontId="19" fillId="7" borderId="74" xfId="0" applyNumberFormat="1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167" fontId="3" fillId="7" borderId="74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167" fontId="11" fillId="3" borderId="123" xfId="0" applyNumberFormat="1" applyFont="1" applyFill="1" applyBorder="1" applyAlignment="1">
      <alignment vertical="center"/>
    </xf>
    <xf numFmtId="10" fontId="10" fillId="3" borderId="124" xfId="0" applyNumberFormat="1" applyFont="1" applyFill="1" applyBorder="1" applyAlignment="1">
      <alignment vertical="center"/>
    </xf>
    <xf numFmtId="0" fontId="15" fillId="0" borderId="125" xfId="0" applyFont="1" applyBorder="1" applyAlignment="1">
      <alignment horizontal="center" vertical="center" wrapText="1"/>
    </xf>
    <xf numFmtId="167" fontId="11" fillId="3" borderId="126" xfId="0" applyNumberFormat="1" applyFont="1" applyFill="1" applyBorder="1" applyAlignment="1">
      <alignment vertical="center"/>
    </xf>
    <xf numFmtId="10" fontId="10" fillId="3" borderId="127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1" fillId="2" borderId="129" xfId="0" applyNumberFormat="1" applyFont="1" applyFill="1" applyBorder="1" applyAlignment="1">
      <alignment vertical="center"/>
    </xf>
    <xf numFmtId="167" fontId="11" fillId="0" borderId="130" xfId="0" applyNumberFormat="1" applyFont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1" fillId="0" borderId="132" xfId="0" applyNumberFormat="1" applyFont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33" xfId="0" applyNumberFormat="1" applyFont="1" applyBorder="1" applyAlignment="1">
      <alignment vertical="center"/>
    </xf>
    <xf numFmtId="167" fontId="11" fillId="0" borderId="134" xfId="0" applyNumberFormat="1" applyFont="1" applyBorder="1" applyAlignment="1">
      <alignment vertical="center"/>
    </xf>
    <xf numFmtId="167" fontId="11" fillId="0" borderId="135" xfId="0" applyNumberFormat="1" applyFont="1" applyBorder="1" applyAlignment="1">
      <alignment vertical="center"/>
    </xf>
    <xf numFmtId="167" fontId="11" fillId="3" borderId="49" xfId="0" applyNumberFormat="1" applyFont="1" applyFill="1" applyBorder="1" applyAlignment="1">
      <alignment vertical="center"/>
    </xf>
    <xf numFmtId="167" fontId="11" fillId="3" borderId="22" xfId="0" applyNumberFormat="1" applyFont="1" applyFill="1" applyBorder="1" applyAlignment="1">
      <alignment vertical="center"/>
    </xf>
    <xf numFmtId="10" fontId="10" fillId="3" borderId="25" xfId="0" applyNumberFormat="1" applyFont="1" applyFill="1" applyBorder="1" applyAlignment="1">
      <alignment vertical="center"/>
    </xf>
    <xf numFmtId="167" fontId="11" fillId="0" borderId="50" xfId="0" applyNumberFormat="1" applyFont="1" applyBorder="1" applyAlignment="1">
      <alignment vertical="center"/>
    </xf>
    <xf numFmtId="167" fontId="10" fillId="0" borderId="21" xfId="0" applyNumberFormat="1" applyFont="1" applyBorder="1" applyAlignment="1">
      <alignment vertical="center"/>
    </xf>
    <xf numFmtId="167" fontId="11" fillId="2" borderId="44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vertical="center"/>
    </xf>
    <xf numFmtId="167" fontId="11" fillId="0" borderId="47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1" fillId="0" borderId="53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6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167" fontId="11" fillId="0" borderId="44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1" fillId="0" borderId="45" xfId="0" applyNumberFormat="1" applyFont="1" applyBorder="1" applyAlignment="1">
      <alignment vertical="center"/>
    </xf>
    <xf numFmtId="167" fontId="10" fillId="0" borderId="30" xfId="0" applyNumberFormat="1" applyFont="1" applyBorder="1" applyAlignment="1">
      <alignment vertical="center"/>
    </xf>
    <xf numFmtId="167" fontId="11" fillId="0" borderId="48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1" fillId="0" borderId="55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167" fontId="11" fillId="0" borderId="136" xfId="0" applyNumberFormat="1" applyFont="1" applyBorder="1" applyAlignment="1">
      <alignment vertical="center"/>
    </xf>
    <xf numFmtId="167" fontId="11" fillId="2" borderId="137" xfId="0" applyNumberFormat="1" applyFont="1" applyFill="1" applyBorder="1" applyAlignment="1">
      <alignment vertical="center"/>
    </xf>
    <xf numFmtId="167" fontId="11" fillId="0" borderId="138" xfId="0" applyNumberFormat="1" applyFont="1" applyBorder="1" applyAlignment="1">
      <alignment vertical="center"/>
    </xf>
    <xf numFmtId="167" fontId="11" fillId="0" borderId="139" xfId="0" applyNumberFormat="1" applyFont="1" applyBorder="1" applyAlignment="1">
      <alignment vertical="center"/>
    </xf>
    <xf numFmtId="167" fontId="11" fillId="0" borderId="140" xfId="0" applyNumberFormat="1" applyFont="1" applyBorder="1" applyAlignment="1">
      <alignment vertical="center"/>
    </xf>
    <xf numFmtId="167" fontId="11" fillId="0" borderId="137" xfId="0" applyNumberFormat="1" applyFont="1" applyBorder="1" applyAlignment="1">
      <alignment vertical="center"/>
    </xf>
    <xf numFmtId="167" fontId="11" fillId="0" borderId="141" xfId="0" applyNumberFormat="1" applyFont="1" applyBorder="1" applyAlignment="1">
      <alignment vertical="center"/>
    </xf>
    <xf numFmtId="167" fontId="11" fillId="0" borderId="142" xfId="0" applyNumberFormat="1" applyFont="1" applyBorder="1" applyAlignment="1">
      <alignment vertical="center"/>
    </xf>
    <xf numFmtId="167" fontId="11" fillId="0" borderId="143" xfId="0" applyNumberFormat="1" applyFont="1" applyBorder="1" applyAlignment="1">
      <alignment vertical="center"/>
    </xf>
    <xf numFmtId="167" fontId="11" fillId="0" borderId="79" xfId="0" applyNumberFormat="1" applyFont="1" applyBorder="1" applyAlignment="1">
      <alignment vertical="center"/>
    </xf>
    <xf numFmtId="167" fontId="11" fillId="0" borderId="75" xfId="0" applyNumberFormat="1" applyFont="1" applyBorder="1" applyAlignment="1">
      <alignment vertical="center"/>
    </xf>
    <xf numFmtId="167" fontId="11" fillId="0" borderId="70" xfId="0" applyNumberFormat="1" applyFont="1" applyBorder="1" applyAlignment="1">
      <alignment vertical="center"/>
    </xf>
    <xf numFmtId="167" fontId="11" fillId="0" borderId="69" xfId="0" applyNumberFormat="1" applyFont="1" applyBorder="1" applyAlignment="1">
      <alignment vertical="center"/>
    </xf>
    <xf numFmtId="167" fontId="11" fillId="0" borderId="74" xfId="0" applyNumberFormat="1" applyFont="1" applyBorder="1" applyAlignment="1">
      <alignment vertical="center"/>
    </xf>
    <xf numFmtId="167" fontId="11" fillId="0" borderId="87" xfId="0" applyNumberFormat="1" applyFont="1" applyBorder="1" applyAlignment="1">
      <alignment vertical="center"/>
    </xf>
    <xf numFmtId="167" fontId="11" fillId="0" borderId="86" xfId="0" applyNumberFormat="1" applyFont="1" applyBorder="1" applyAlignment="1">
      <alignment vertical="center"/>
    </xf>
    <xf numFmtId="167" fontId="11" fillId="0" borderId="118" xfId="0" applyNumberFormat="1" applyFont="1" applyBorder="1" applyAlignment="1">
      <alignment vertical="center"/>
    </xf>
    <xf numFmtId="167" fontId="11" fillId="0" borderId="144" xfId="0" applyNumberFormat="1" applyFont="1" applyBorder="1" applyAlignment="1">
      <alignment vertical="center"/>
    </xf>
    <xf numFmtId="167" fontId="11" fillId="2" borderId="145" xfId="0" applyNumberFormat="1" applyFont="1" applyFill="1" applyBorder="1" applyAlignment="1">
      <alignment vertical="center"/>
    </xf>
    <xf numFmtId="167" fontId="11" fillId="0" borderId="146" xfId="0" applyNumberFormat="1" applyFont="1" applyBorder="1" applyAlignment="1">
      <alignment vertical="center"/>
    </xf>
    <xf numFmtId="167" fontId="11" fillId="0" borderId="147" xfId="0" applyNumberFormat="1" applyFont="1" applyBorder="1" applyAlignment="1">
      <alignment vertical="center"/>
    </xf>
    <xf numFmtId="167" fontId="11" fillId="0" borderId="148" xfId="0" applyNumberFormat="1" applyFont="1" applyBorder="1" applyAlignment="1">
      <alignment vertical="center"/>
    </xf>
    <xf numFmtId="167" fontId="11" fillId="0" borderId="145" xfId="0" applyNumberFormat="1" applyFont="1" applyBorder="1" applyAlignment="1">
      <alignment vertical="center"/>
    </xf>
    <xf numFmtId="167" fontId="11" fillId="0" borderId="149" xfId="0" applyNumberFormat="1" applyFont="1" applyBorder="1" applyAlignment="1">
      <alignment vertical="center"/>
    </xf>
    <xf numFmtId="167" fontId="11" fillId="0" borderId="150" xfId="0" applyNumberFormat="1" applyFont="1" applyBorder="1" applyAlignment="1">
      <alignment vertical="center"/>
    </xf>
    <xf numFmtId="167" fontId="11" fillId="0" borderId="151" xfId="0" applyNumberFormat="1" applyFont="1" applyBorder="1" applyAlignment="1">
      <alignment vertical="center"/>
    </xf>
    <xf numFmtId="167" fontId="11" fillId="2" borderId="44" xfId="0" applyNumberFormat="1" applyFont="1" applyFill="1" applyBorder="1" applyAlignment="1">
      <alignment vertical="center"/>
    </xf>
    <xf numFmtId="167" fontId="10" fillId="2" borderId="21" xfId="0" applyNumberFormat="1" applyFont="1" applyFill="1" applyBorder="1" applyAlignment="1">
      <alignment vertical="center"/>
    </xf>
    <xf numFmtId="167" fontId="11" fillId="2" borderId="57" xfId="0" applyNumberFormat="1" applyFont="1" applyFill="1" applyBorder="1" applyAlignment="1">
      <alignment vertical="center"/>
    </xf>
    <xf numFmtId="167" fontId="10" fillId="2" borderId="24" xfId="0" applyNumberFormat="1" applyFont="1" applyFill="1" applyBorder="1" applyAlignment="1">
      <alignment vertical="center"/>
    </xf>
    <xf numFmtId="167" fontId="11" fillId="0" borderId="53" xfId="0" applyNumberFormat="1" applyFont="1" applyBorder="1" applyAlignment="1">
      <alignment vertical="center"/>
    </xf>
    <xf numFmtId="167" fontId="10" fillId="0" borderId="4" xfId="0" applyNumberFormat="1" applyFont="1" applyFill="1" applyBorder="1" applyAlignment="1">
      <alignment vertical="center"/>
    </xf>
    <xf numFmtId="167" fontId="11" fillId="0" borderId="57" xfId="0" applyNumberFormat="1" applyFont="1" applyBorder="1" applyAlignment="1">
      <alignment vertical="center"/>
    </xf>
    <xf numFmtId="167" fontId="11" fillId="0" borderId="50" xfId="0" applyNumberFormat="1" applyFont="1" applyBorder="1" applyAlignment="1">
      <alignment vertical="center"/>
    </xf>
    <xf numFmtId="167" fontId="10" fillId="0" borderId="10" xfId="0" applyNumberFormat="1" applyFont="1" applyFill="1" applyBorder="1" applyAlignment="1">
      <alignment vertical="center"/>
    </xf>
    <xf numFmtId="167" fontId="11" fillId="0" borderId="44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vertical="center"/>
    </xf>
    <xf numFmtId="167" fontId="11" fillId="0" borderId="52" xfId="0" applyNumberFormat="1" applyFont="1" applyBorder="1" applyAlignment="1">
      <alignment vertical="center"/>
    </xf>
    <xf numFmtId="167" fontId="10" fillId="0" borderId="24" xfId="0" applyNumberFormat="1" applyFont="1" applyFill="1" applyBorder="1" applyAlignment="1">
      <alignment vertical="center"/>
    </xf>
    <xf numFmtId="167" fontId="11" fillId="2" borderId="47" xfId="0" applyNumberFormat="1" applyFont="1" applyFill="1" applyBorder="1" applyAlignment="1">
      <alignment vertical="center"/>
    </xf>
    <xf numFmtId="167" fontId="10" fillId="2" borderId="12" xfId="0" applyNumberFormat="1" applyFont="1" applyFill="1" applyBorder="1" applyAlignment="1">
      <alignment vertical="center"/>
    </xf>
    <xf numFmtId="167" fontId="11" fillId="2" borderId="53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7" fontId="11" fillId="0" borderId="46" xfId="0" applyNumberFormat="1" applyFont="1" applyBorder="1" applyAlignment="1">
      <alignment vertical="center"/>
    </xf>
    <xf numFmtId="167" fontId="11" fillId="0" borderId="55" xfId="0" applyNumberFormat="1" applyFont="1" applyBorder="1" applyAlignment="1">
      <alignment vertical="center"/>
    </xf>
    <xf numFmtId="167" fontId="10" fillId="2" borderId="104" xfId="0" applyNumberFormat="1" applyFont="1" applyFill="1" applyBorder="1" applyAlignment="1">
      <alignment vertical="center"/>
    </xf>
    <xf numFmtId="167" fontId="11" fillId="2" borderId="152" xfId="0" applyNumberFormat="1" applyFont="1" applyFill="1" applyBorder="1" applyAlignment="1">
      <alignment vertical="center"/>
    </xf>
    <xf numFmtId="167" fontId="10" fillId="2" borderId="153" xfId="0" applyNumberFormat="1" applyFont="1" applyFill="1" applyBorder="1" applyAlignment="1">
      <alignment vertical="center"/>
    </xf>
    <xf numFmtId="167" fontId="11" fillId="0" borderId="108" xfId="0" applyNumberFormat="1" applyFont="1" applyBorder="1" applyAlignment="1">
      <alignment vertical="center"/>
    </xf>
    <xf numFmtId="167" fontId="10" fillId="0" borderId="109" xfId="0" applyNumberFormat="1" applyFont="1" applyFill="1" applyBorder="1" applyAlignment="1">
      <alignment vertical="center"/>
    </xf>
    <xf numFmtId="167" fontId="11" fillId="0" borderId="152" xfId="0" applyNumberFormat="1" applyFont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0" fillId="0" borderId="111" xfId="0" applyNumberFormat="1" applyFont="1" applyFill="1" applyBorder="1" applyAlignment="1">
      <alignment vertical="center"/>
    </xf>
    <xf numFmtId="167" fontId="11" fillId="0" borderId="76" xfId="0" applyNumberFormat="1" applyFont="1" applyBorder="1" applyAlignment="1">
      <alignment vertical="center"/>
    </xf>
    <xf numFmtId="167" fontId="10" fillId="0" borderId="105" xfId="0" applyNumberFormat="1" applyFont="1" applyFill="1" applyBorder="1" applyAlignment="1">
      <alignment vertical="center"/>
    </xf>
    <xf numFmtId="167" fontId="11" fillId="0" borderId="72" xfId="0" applyNumberFormat="1" applyFont="1" applyBorder="1" applyAlignment="1">
      <alignment vertical="center"/>
    </xf>
    <xf numFmtId="167" fontId="10" fillId="0" borderId="153" xfId="0" applyNumberFormat="1" applyFont="1" applyFill="1" applyBorder="1" applyAlignment="1">
      <alignment vertical="center"/>
    </xf>
    <xf numFmtId="167" fontId="11" fillId="2" borderId="106" xfId="0" applyNumberFormat="1" applyFont="1" applyFill="1" applyBorder="1" applyAlignment="1">
      <alignment vertical="center"/>
    </xf>
    <xf numFmtId="167" fontId="10" fillId="2" borderId="107" xfId="0" applyNumberFormat="1" applyFont="1" applyFill="1" applyBorder="1" applyAlignment="1">
      <alignment vertical="center"/>
    </xf>
    <xf numFmtId="167" fontId="11" fillId="2" borderId="108" xfId="0" applyNumberFormat="1" applyFont="1" applyFill="1" applyBorder="1" applyAlignment="1">
      <alignment vertical="center"/>
    </xf>
    <xf numFmtId="167" fontId="10" fillId="2" borderId="109" xfId="0" applyNumberFormat="1" applyFont="1" applyFill="1" applyBorder="1" applyAlignment="1">
      <alignment vertical="center"/>
    </xf>
    <xf numFmtId="167" fontId="11" fillId="0" borderId="110" xfId="0" applyNumberFormat="1" applyFont="1" applyBorder="1" applyAlignment="1">
      <alignment vertical="center"/>
    </xf>
    <xf numFmtId="167" fontId="11" fillId="0" borderId="116" xfId="0" applyNumberFormat="1" applyFont="1" applyBorder="1" applyAlignment="1">
      <alignment vertical="center"/>
    </xf>
    <xf numFmtId="167" fontId="11" fillId="0" borderId="70" xfId="0" applyNumberFormat="1" applyFont="1" applyFill="1" applyBorder="1" applyAlignment="1">
      <alignment vertical="center"/>
    </xf>
    <xf numFmtId="167" fontId="11" fillId="0" borderId="69" xfId="0" applyNumberFormat="1" applyFont="1" applyFill="1" applyBorder="1" applyAlignment="1">
      <alignment vertical="center"/>
    </xf>
    <xf numFmtId="167" fontId="11" fillId="0" borderId="74" xfId="0" applyNumberFormat="1" applyFont="1" applyFill="1" applyBorder="1" applyAlignment="1">
      <alignment vertical="center"/>
    </xf>
    <xf numFmtId="167" fontId="11" fillId="0" borderId="77" xfId="0" applyNumberFormat="1" applyFont="1" applyFill="1" applyBorder="1" applyAlignment="1">
      <alignment vertical="center"/>
    </xf>
    <xf numFmtId="167" fontId="11" fillId="2" borderId="75" xfId="0" applyNumberFormat="1" applyFont="1" applyFill="1" applyBorder="1" applyAlignment="1">
      <alignment vertical="center"/>
    </xf>
    <xf numFmtId="167" fontId="11" fillId="2" borderId="70" xfId="0" applyNumberFormat="1" applyFont="1" applyFill="1" applyBorder="1" applyAlignment="1">
      <alignment vertical="center"/>
    </xf>
    <xf numFmtId="167" fontId="11" fillId="2" borderId="144" xfId="0" applyNumberFormat="1" applyFont="1" applyFill="1" applyBorder="1" applyAlignment="1">
      <alignment vertical="center"/>
    </xf>
    <xf numFmtId="167" fontId="11" fillId="2" borderId="154" xfId="0" applyNumberFormat="1" applyFont="1" applyFill="1" applyBorder="1" applyAlignment="1">
      <alignment vertical="center"/>
    </xf>
    <xf numFmtId="167" fontId="11" fillId="0" borderId="147" xfId="0" applyNumberFormat="1" applyFont="1" applyFill="1" applyBorder="1" applyAlignment="1">
      <alignment vertical="center"/>
    </xf>
    <xf numFmtId="167" fontId="11" fillId="0" borderId="148" xfId="0" applyNumberFormat="1" applyFont="1" applyFill="1" applyBorder="1" applyAlignment="1">
      <alignment vertical="center"/>
    </xf>
    <xf numFmtId="167" fontId="11" fillId="0" borderId="145" xfId="0" applyNumberFormat="1" applyFont="1" applyFill="1" applyBorder="1" applyAlignment="1">
      <alignment vertical="center"/>
    </xf>
    <xf numFmtId="167" fontId="11" fillId="0" borderId="154" xfId="0" applyNumberFormat="1" applyFont="1" applyFill="1" applyBorder="1" applyAlignment="1">
      <alignment vertical="center"/>
    </xf>
    <xf numFmtId="167" fontId="11" fillId="2" borderId="146" xfId="0" applyNumberFormat="1" applyFont="1" applyFill="1" applyBorder="1" applyAlignment="1">
      <alignment vertical="center"/>
    </xf>
    <xf numFmtId="167" fontId="11" fillId="2" borderId="147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118" xfId="0" applyNumberFormat="1" applyFont="1" applyFill="1" applyBorder="1" applyAlignment="1" applyProtection="1">
      <alignment horizontal="center" vertical="center" wrapText="1"/>
      <protection/>
    </xf>
    <xf numFmtId="167" fontId="11" fillId="3" borderId="65" xfId="0" applyNumberFormat="1" applyFont="1" applyFill="1" applyBorder="1" applyAlignment="1">
      <alignment vertical="center"/>
    </xf>
    <xf numFmtId="167" fontId="11" fillId="3" borderId="61" xfId="0" applyNumberFormat="1" applyFont="1" applyFill="1" applyBorder="1" applyAlignment="1">
      <alignment vertical="center"/>
    </xf>
    <xf numFmtId="167" fontId="11" fillId="3" borderId="155" xfId="0" applyNumberFormat="1" applyFont="1" applyFill="1" applyBorder="1" applyAlignment="1">
      <alignment vertical="center"/>
    </xf>
    <xf numFmtId="167" fontId="11" fillId="3" borderId="156" xfId="0" applyNumberFormat="1" applyFont="1" applyFill="1" applyBorder="1" applyAlignment="1">
      <alignment vertical="center"/>
    </xf>
    <xf numFmtId="167" fontId="11" fillId="3" borderId="157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 textRotation="90" wrapText="1"/>
      <protection/>
    </xf>
    <xf numFmtId="167" fontId="11" fillId="5" borderId="50" xfId="0" applyNumberFormat="1" applyFont="1" applyFill="1" applyBorder="1" applyAlignment="1">
      <alignment vertical="center"/>
    </xf>
    <xf numFmtId="167" fontId="10" fillId="5" borderId="21" xfId="0" applyNumberFormat="1" applyFont="1" applyFill="1" applyBorder="1" applyAlignment="1">
      <alignment vertical="center"/>
    </xf>
    <xf numFmtId="167" fontId="11" fillId="5" borderId="44" xfId="0" applyNumberFormat="1" applyFont="1" applyFill="1" applyBorder="1" applyAlignment="1">
      <alignment vertical="center"/>
    </xf>
    <xf numFmtId="167" fontId="10" fillId="5" borderId="1" xfId="0" applyNumberFormat="1" applyFont="1" applyFill="1" applyBorder="1" applyAlignment="1">
      <alignment vertical="center"/>
    </xf>
    <xf numFmtId="167" fontId="11" fillId="4" borderId="57" xfId="0" applyNumberFormat="1" applyFont="1" applyFill="1" applyBorder="1" applyAlignment="1">
      <alignment vertical="center"/>
    </xf>
    <xf numFmtId="167" fontId="10" fillId="4" borderId="17" xfId="0" applyNumberFormat="1" applyFont="1" applyFill="1" applyBorder="1" applyAlignment="1">
      <alignment vertical="center"/>
    </xf>
    <xf numFmtId="167" fontId="11" fillId="0" borderId="53" xfId="0" applyNumberFormat="1" applyFont="1" applyFill="1" applyBorder="1" applyAlignment="1">
      <alignment vertical="center"/>
    </xf>
    <xf numFmtId="167" fontId="11" fillId="2" borderId="53" xfId="0" applyNumberFormat="1" applyFont="1" applyFill="1" applyBorder="1" applyAlignment="1">
      <alignment vertical="center"/>
    </xf>
    <xf numFmtId="167" fontId="11" fillId="0" borderId="46" xfId="0" applyNumberFormat="1" applyFont="1" applyFill="1" applyBorder="1" applyAlignment="1">
      <alignment vertical="center"/>
    </xf>
    <xf numFmtId="167" fontId="11" fillId="5" borderId="57" xfId="0" applyNumberFormat="1" applyFont="1" applyFill="1" applyBorder="1" applyAlignment="1">
      <alignment vertical="center"/>
    </xf>
    <xf numFmtId="167" fontId="10" fillId="5" borderId="17" xfId="0" applyNumberFormat="1" applyFont="1" applyFill="1" applyBorder="1" applyAlignment="1">
      <alignment vertical="center"/>
    </xf>
    <xf numFmtId="167" fontId="11" fillId="5" borderId="48" xfId="0" applyNumberFormat="1" applyFont="1" applyFill="1" applyBorder="1" applyAlignment="1">
      <alignment vertical="center"/>
    </xf>
    <xf numFmtId="167" fontId="10" fillId="5" borderId="23" xfId="0" applyNumberFormat="1" applyFont="1" applyFill="1" applyBorder="1" applyAlignment="1">
      <alignment vertical="center"/>
    </xf>
    <xf numFmtId="167" fontId="11" fillId="0" borderId="45" xfId="0" applyNumberFormat="1" applyFont="1" applyFill="1" applyBorder="1" applyAlignment="1">
      <alignment vertical="center"/>
    </xf>
    <xf numFmtId="167" fontId="10" fillId="0" borderId="30" xfId="0" applyNumberFormat="1" applyFont="1" applyFill="1" applyBorder="1" applyAlignment="1">
      <alignment vertical="center"/>
    </xf>
    <xf numFmtId="167" fontId="11" fillId="5" borderId="1" xfId="0" applyNumberFormat="1" applyFont="1" applyFill="1" applyBorder="1" applyAlignment="1">
      <alignment vertical="center"/>
    </xf>
    <xf numFmtId="167" fontId="11" fillId="2" borderId="47" xfId="0" applyNumberFormat="1" applyFont="1" applyFill="1" applyBorder="1" applyAlignment="1">
      <alignment vertical="center"/>
    </xf>
    <xf numFmtId="167" fontId="10" fillId="0" borderId="12" xfId="0" applyNumberFormat="1" applyFont="1" applyFill="1" applyBorder="1" applyAlignment="1">
      <alignment vertical="center"/>
    </xf>
    <xf numFmtId="167" fontId="11" fillId="5" borderId="103" xfId="0" applyNumberFormat="1" applyFont="1" applyFill="1" applyBorder="1" applyAlignment="1">
      <alignment vertical="center"/>
    </xf>
    <xf numFmtId="167" fontId="10" fillId="5" borderId="104" xfId="0" applyNumberFormat="1" applyFont="1" applyFill="1" applyBorder="1" applyAlignment="1">
      <alignment vertical="center"/>
    </xf>
    <xf numFmtId="167" fontId="11" fillId="5" borderId="76" xfId="0" applyNumberFormat="1" applyFont="1" applyFill="1" applyBorder="1" applyAlignment="1">
      <alignment vertical="center"/>
    </xf>
    <xf numFmtId="167" fontId="10" fillId="5" borderId="105" xfId="0" applyNumberFormat="1" applyFont="1" applyFill="1" applyBorder="1" applyAlignment="1">
      <alignment vertical="center"/>
    </xf>
    <xf numFmtId="167" fontId="11" fillId="4" borderId="152" xfId="0" applyNumberFormat="1" applyFont="1" applyFill="1" applyBorder="1" applyAlignment="1">
      <alignment vertical="center"/>
    </xf>
    <xf numFmtId="167" fontId="10" fillId="4" borderId="158" xfId="0" applyNumberFormat="1" applyFont="1" applyFill="1" applyBorder="1" applyAlignment="1">
      <alignment vertical="center"/>
    </xf>
    <xf numFmtId="167" fontId="11" fillId="0" borderId="108" xfId="0" applyNumberFormat="1" applyFont="1" applyFill="1" applyBorder="1" applyAlignment="1">
      <alignment vertical="center"/>
    </xf>
    <xf numFmtId="167" fontId="11" fillId="2" borderId="108" xfId="0" applyNumberFormat="1" applyFont="1" applyFill="1" applyBorder="1" applyAlignment="1">
      <alignment vertical="center"/>
    </xf>
    <xf numFmtId="167" fontId="11" fillId="0" borderId="110" xfId="0" applyNumberFormat="1" applyFont="1" applyFill="1" applyBorder="1" applyAlignment="1">
      <alignment vertical="center"/>
    </xf>
    <xf numFmtId="167" fontId="11" fillId="5" borderId="152" xfId="0" applyNumberFormat="1" applyFont="1" applyFill="1" applyBorder="1" applyAlignment="1">
      <alignment vertical="center"/>
    </xf>
    <xf numFmtId="167" fontId="10" fillId="5" borderId="158" xfId="0" applyNumberFormat="1" applyFont="1" applyFill="1" applyBorder="1" applyAlignment="1">
      <alignment vertical="center"/>
    </xf>
    <xf numFmtId="167" fontId="11" fillId="5" borderId="114" xfId="0" applyNumberFormat="1" applyFont="1" applyFill="1" applyBorder="1" applyAlignment="1">
      <alignment vertical="center"/>
    </xf>
    <xf numFmtId="167" fontId="10" fillId="5" borderId="115" xfId="0" applyNumberFormat="1" applyFont="1" applyFill="1" applyBorder="1" applyAlignment="1">
      <alignment vertical="center"/>
    </xf>
    <xf numFmtId="167" fontId="11" fillId="0" borderId="112" xfId="0" applyNumberFormat="1" applyFont="1" applyFill="1" applyBorder="1" applyAlignment="1">
      <alignment vertical="center"/>
    </xf>
    <xf numFmtId="167" fontId="10" fillId="0" borderId="113" xfId="0" applyNumberFormat="1" applyFont="1" applyFill="1" applyBorder="1" applyAlignment="1">
      <alignment vertical="center"/>
    </xf>
    <xf numFmtId="167" fontId="11" fillId="5" borderId="105" xfId="0" applyNumberFormat="1" applyFont="1" applyFill="1" applyBorder="1" applyAlignment="1">
      <alignment vertical="center"/>
    </xf>
    <xf numFmtId="167" fontId="11" fillId="5" borderId="145" xfId="0" applyNumberFormat="1" applyFont="1" applyFill="1" applyBorder="1" applyAlignment="1">
      <alignment vertical="center"/>
    </xf>
    <xf numFmtId="167" fontId="11" fillId="2" borderId="106" xfId="0" applyNumberFormat="1" applyFont="1" applyFill="1" applyBorder="1" applyAlignment="1">
      <alignment vertical="center"/>
    </xf>
    <xf numFmtId="167" fontId="10" fillId="0" borderId="107" xfId="0" applyNumberFormat="1" applyFont="1" applyFill="1" applyBorder="1" applyAlignment="1">
      <alignment vertical="center"/>
    </xf>
    <xf numFmtId="167" fontId="11" fillId="5" borderId="79" xfId="0" applyNumberFormat="1" applyFont="1" applyFill="1" applyBorder="1" applyAlignment="1">
      <alignment vertical="center"/>
    </xf>
    <xf numFmtId="167" fontId="11" fillId="4" borderId="80" xfId="0" applyNumberFormat="1" applyFont="1" applyFill="1" applyBorder="1" applyAlignment="1">
      <alignment vertical="center"/>
    </xf>
    <xf numFmtId="167" fontId="11" fillId="5" borderId="80" xfId="0" applyNumberFormat="1" applyFont="1" applyFill="1" applyBorder="1" applyAlignment="1">
      <alignment vertical="center"/>
    </xf>
    <xf numFmtId="167" fontId="11" fillId="5" borderId="86" xfId="0" applyNumberFormat="1" applyFont="1" applyFill="1" applyBorder="1" applyAlignment="1">
      <alignment vertical="center"/>
    </xf>
    <xf numFmtId="167" fontId="11" fillId="0" borderId="87" xfId="0" applyNumberFormat="1" applyFont="1" applyFill="1" applyBorder="1" applyAlignment="1">
      <alignment vertical="center"/>
    </xf>
    <xf numFmtId="167" fontId="11" fillId="5" borderId="144" xfId="0" applyNumberFormat="1" applyFont="1" applyFill="1" applyBorder="1" applyAlignment="1">
      <alignment vertical="center"/>
    </xf>
    <xf numFmtId="167" fontId="11" fillId="4" borderId="159" xfId="0" applyNumberFormat="1" applyFont="1" applyFill="1" applyBorder="1" applyAlignment="1">
      <alignment vertical="center"/>
    </xf>
    <xf numFmtId="167" fontId="11" fillId="5" borderId="159" xfId="0" applyNumberFormat="1" applyFont="1" applyFill="1" applyBorder="1" applyAlignment="1">
      <alignment vertical="center"/>
    </xf>
    <xf numFmtId="167" fontId="11" fillId="5" borderId="150" xfId="0" applyNumberFormat="1" applyFont="1" applyFill="1" applyBorder="1" applyAlignment="1">
      <alignment vertical="center"/>
    </xf>
    <xf numFmtId="167" fontId="11" fillId="0" borderId="149" xfId="0" applyNumberFormat="1" applyFont="1" applyFill="1" applyBorder="1" applyAlignment="1">
      <alignment vertical="center"/>
    </xf>
    <xf numFmtId="49" fontId="3" fillId="0" borderId="91" xfId="0" applyNumberFormat="1" applyFont="1" applyFill="1" applyBorder="1" applyAlignment="1">
      <alignment horizontal="center" vertical="center"/>
    </xf>
    <xf numFmtId="167" fontId="11" fillId="5" borderId="21" xfId="0" applyNumberFormat="1" applyFont="1" applyFill="1" applyBorder="1" applyAlignment="1">
      <alignment vertical="center"/>
    </xf>
    <xf numFmtId="167" fontId="11" fillId="5" borderId="104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 textRotation="90" wrapText="1"/>
    </xf>
    <xf numFmtId="49" fontId="15" fillId="0" borderId="39" xfId="0" applyNumberFormat="1" applyFont="1" applyFill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/>
      <protection/>
    </xf>
    <xf numFmtId="167" fontId="11" fillId="0" borderId="3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/>
    </xf>
    <xf numFmtId="167" fontId="11" fillId="3" borderId="57" xfId="0" applyNumberFormat="1" applyFont="1" applyFill="1" applyBorder="1" applyAlignment="1">
      <alignment vertical="center"/>
    </xf>
    <xf numFmtId="167" fontId="11" fillId="3" borderId="17" xfId="0" applyNumberFormat="1" applyFont="1" applyFill="1" applyBorder="1" applyAlignment="1">
      <alignment vertical="center"/>
    </xf>
    <xf numFmtId="167" fontId="11" fillId="3" borderId="53" xfId="0" applyNumberFormat="1" applyFont="1" applyFill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3" borderId="46" xfId="0" applyNumberFormat="1" applyFont="1" applyFill="1" applyBorder="1" applyAlignment="1">
      <alignment vertical="center"/>
    </xf>
    <xf numFmtId="167" fontId="11" fillId="3" borderId="10" xfId="0" applyNumberFormat="1" applyFont="1" applyFill="1" applyBorder="1" applyAlignment="1">
      <alignment vertical="center"/>
    </xf>
    <xf numFmtId="167" fontId="11" fillId="2" borderId="52" xfId="0" applyNumberFormat="1" applyFont="1" applyFill="1" applyBorder="1" applyAlignment="1">
      <alignment vertical="center"/>
    </xf>
    <xf numFmtId="167" fontId="11" fillId="2" borderId="24" xfId="0" applyNumberFormat="1" applyFont="1" applyFill="1" applyBorder="1" applyAlignment="1">
      <alignment vertical="center"/>
    </xf>
    <xf numFmtId="167" fontId="11" fillId="9" borderId="46" xfId="0" applyNumberFormat="1" applyFont="1" applyFill="1" applyBorder="1" applyAlignment="1">
      <alignment vertical="center"/>
    </xf>
    <xf numFmtId="167" fontId="11" fillId="9" borderId="10" xfId="0" applyNumberFormat="1" applyFont="1" applyFill="1" applyBorder="1" applyAlignment="1">
      <alignment vertical="center"/>
    </xf>
    <xf numFmtId="167" fontId="11" fillId="3" borderId="44" xfId="0" applyNumberFormat="1" applyFont="1" applyFill="1" applyBorder="1" applyAlignment="1">
      <alignment vertical="center"/>
    </xf>
    <xf numFmtId="167" fontId="11" fillId="3" borderId="1" xfId="0" applyNumberFormat="1" applyFont="1" applyFill="1" applyBorder="1" applyAlignment="1">
      <alignment vertical="center"/>
    </xf>
    <xf numFmtId="167" fontId="11" fillId="0" borderId="57" xfId="0" applyNumberFormat="1" applyFont="1" applyBorder="1" applyAlignment="1">
      <alignment vertical="center"/>
    </xf>
    <xf numFmtId="167" fontId="10" fillId="0" borderId="17" xfId="0" applyNumberFormat="1" applyFont="1" applyBorder="1" applyAlignment="1">
      <alignment vertical="center"/>
    </xf>
    <xf numFmtId="167" fontId="11" fillId="3" borderId="48" xfId="0" applyNumberFormat="1" applyFont="1" applyFill="1" applyBorder="1" applyAlignment="1">
      <alignment vertical="center"/>
    </xf>
    <xf numFmtId="167" fontId="10" fillId="3" borderId="23" xfId="0" applyNumberFormat="1" applyFont="1" applyFill="1" applyBorder="1" applyAlignment="1">
      <alignment vertical="center"/>
    </xf>
    <xf numFmtId="167" fontId="11" fillId="7" borderId="53" xfId="0" applyNumberFormat="1" applyFont="1" applyFill="1" applyBorder="1" applyAlignment="1">
      <alignment vertical="center"/>
    </xf>
    <xf numFmtId="167" fontId="10" fillId="7" borderId="4" xfId="0" applyNumberFormat="1" applyFont="1" applyFill="1" applyBorder="1" applyAlignment="1">
      <alignment vertical="center"/>
    </xf>
    <xf numFmtId="167" fontId="11" fillId="3" borderId="152" xfId="0" applyNumberFormat="1" applyFont="1" applyFill="1" applyBorder="1" applyAlignment="1">
      <alignment vertical="center"/>
    </xf>
    <xf numFmtId="167" fontId="11" fillId="3" borderId="158" xfId="0" applyNumberFormat="1" applyFont="1" applyFill="1" applyBorder="1" applyAlignment="1">
      <alignment vertical="center"/>
    </xf>
    <xf numFmtId="167" fontId="11" fillId="3" borderId="159" xfId="0" applyNumberFormat="1" applyFont="1" applyFill="1" applyBorder="1" applyAlignment="1">
      <alignment vertical="center"/>
    </xf>
    <xf numFmtId="167" fontId="11" fillId="3" borderId="108" xfId="0" applyNumberFormat="1" applyFont="1" applyFill="1" applyBorder="1" applyAlignment="1">
      <alignment vertical="center"/>
    </xf>
    <xf numFmtId="167" fontId="11" fillId="3" borderId="109" xfId="0" applyNumberFormat="1" applyFont="1" applyFill="1" applyBorder="1" applyAlignment="1">
      <alignment vertical="center"/>
    </xf>
    <xf numFmtId="167" fontId="11" fillId="3" borderId="147" xfId="0" applyNumberFormat="1" applyFont="1" applyFill="1" applyBorder="1" applyAlignment="1">
      <alignment vertical="center"/>
    </xf>
    <xf numFmtId="167" fontId="11" fillId="3" borderId="110" xfId="0" applyNumberFormat="1" applyFont="1" applyFill="1" applyBorder="1" applyAlignment="1">
      <alignment vertical="center"/>
    </xf>
    <xf numFmtId="167" fontId="11" fillId="3" borderId="111" xfId="0" applyNumberFormat="1" applyFont="1" applyFill="1" applyBorder="1" applyAlignment="1">
      <alignment vertical="center"/>
    </xf>
    <xf numFmtId="167" fontId="11" fillId="3" borderId="148" xfId="0" applyNumberFormat="1" applyFont="1" applyFill="1" applyBorder="1" applyAlignment="1">
      <alignment vertical="center"/>
    </xf>
    <xf numFmtId="167" fontId="11" fillId="2" borderId="72" xfId="0" applyNumberFormat="1" applyFont="1" applyFill="1" applyBorder="1" applyAlignment="1">
      <alignment vertical="center"/>
    </xf>
    <xf numFmtId="167" fontId="11" fillId="2" borderId="153" xfId="0" applyNumberFormat="1" applyFont="1" applyFill="1" applyBorder="1" applyAlignment="1">
      <alignment vertical="center"/>
    </xf>
    <xf numFmtId="167" fontId="11" fillId="9" borderId="110" xfId="0" applyNumberFormat="1" applyFont="1" applyFill="1" applyBorder="1" applyAlignment="1">
      <alignment vertical="center"/>
    </xf>
    <xf numFmtId="167" fontId="11" fillId="9" borderId="111" xfId="0" applyNumberFormat="1" applyFont="1" applyFill="1" applyBorder="1" applyAlignment="1">
      <alignment vertical="center"/>
    </xf>
    <xf numFmtId="167" fontId="11" fillId="9" borderId="148" xfId="0" applyNumberFormat="1" applyFont="1" applyFill="1" applyBorder="1" applyAlignment="1">
      <alignment vertical="center"/>
    </xf>
    <xf numFmtId="167" fontId="11" fillId="3" borderId="76" xfId="0" applyNumberFormat="1" applyFont="1" applyFill="1" applyBorder="1" applyAlignment="1">
      <alignment vertical="center"/>
    </xf>
    <xf numFmtId="167" fontId="11" fillId="3" borderId="105" xfId="0" applyNumberFormat="1" applyFont="1" applyFill="1" applyBorder="1" applyAlignment="1">
      <alignment vertical="center"/>
    </xf>
    <xf numFmtId="167" fontId="11" fillId="3" borderId="145" xfId="0" applyNumberFormat="1" applyFont="1" applyFill="1" applyBorder="1" applyAlignment="1">
      <alignment vertical="center"/>
    </xf>
    <xf numFmtId="167" fontId="11" fillId="0" borderId="152" xfId="0" applyNumberFormat="1" applyFont="1" applyBorder="1" applyAlignment="1">
      <alignment vertical="center"/>
    </xf>
    <xf numFmtId="167" fontId="10" fillId="0" borderId="158" xfId="0" applyNumberFormat="1" applyFont="1" applyBorder="1" applyAlignment="1">
      <alignment vertical="center"/>
    </xf>
    <xf numFmtId="167" fontId="11" fillId="3" borderId="114" xfId="0" applyNumberFormat="1" applyFont="1" applyFill="1" applyBorder="1" applyAlignment="1">
      <alignment vertical="center"/>
    </xf>
    <xf numFmtId="167" fontId="10" fillId="3" borderId="115" xfId="0" applyNumberFormat="1" applyFont="1" applyFill="1" applyBorder="1" applyAlignment="1">
      <alignment vertical="center"/>
    </xf>
    <xf numFmtId="167" fontId="11" fillId="7" borderId="108" xfId="0" applyNumberFormat="1" applyFont="1" applyFill="1" applyBorder="1" applyAlignment="1">
      <alignment vertical="center"/>
    </xf>
    <xf numFmtId="167" fontId="10" fillId="7" borderId="109" xfId="0" applyNumberFormat="1" applyFont="1" applyFill="1" applyBorder="1" applyAlignment="1">
      <alignment vertical="center"/>
    </xf>
    <xf numFmtId="167" fontId="11" fillId="0" borderId="80" xfId="0" applyNumberFormat="1" applyFont="1" applyBorder="1" applyAlignment="1">
      <alignment vertical="center"/>
    </xf>
    <xf numFmtId="167" fontId="11" fillId="3" borderId="86" xfId="0" applyNumberFormat="1" applyFont="1" applyFill="1" applyBorder="1" applyAlignment="1">
      <alignment vertical="center"/>
    </xf>
    <xf numFmtId="167" fontId="11" fillId="7" borderId="70" xfId="0" applyNumberFormat="1" applyFont="1" applyFill="1" applyBorder="1" applyAlignment="1">
      <alignment vertical="center"/>
    </xf>
    <xf numFmtId="167" fontId="11" fillId="0" borderId="159" xfId="0" applyNumberFormat="1" applyFont="1" applyBorder="1" applyAlignment="1">
      <alignment vertical="center"/>
    </xf>
    <xf numFmtId="167" fontId="11" fillId="3" borderId="150" xfId="0" applyNumberFormat="1" applyFont="1" applyFill="1" applyBorder="1" applyAlignment="1">
      <alignment vertical="center"/>
    </xf>
    <xf numFmtId="167" fontId="11" fillId="7" borderId="14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  <protection/>
    </xf>
    <xf numFmtId="49" fontId="7" fillId="3" borderId="27" xfId="0" applyNumberFormat="1" applyFont="1" applyFill="1" applyBorder="1" applyAlignment="1" applyProtection="1">
      <alignment horizontal="center" vertical="center"/>
      <protection/>
    </xf>
    <xf numFmtId="49" fontId="7" fillId="3" borderId="21" xfId="0" applyNumberFormat="1" applyFont="1" applyFill="1" applyBorder="1" applyAlignment="1" applyProtection="1">
      <alignment horizontal="center" vertical="center"/>
      <protection/>
    </xf>
    <xf numFmtId="49" fontId="7" fillId="3" borderId="19" xfId="0" applyNumberFormat="1" applyFont="1" applyFill="1" applyBorder="1" applyAlignment="1" applyProtection="1">
      <alignment horizontal="center" vertical="center"/>
      <protection/>
    </xf>
    <xf numFmtId="167" fontId="11" fillId="3" borderId="50" xfId="0" applyNumberFormat="1" applyFont="1" applyFill="1" applyBorder="1" applyAlignment="1">
      <alignment vertical="center"/>
    </xf>
    <xf numFmtId="167" fontId="11" fillId="3" borderId="21" xfId="0" applyNumberFormat="1" applyFont="1" applyFill="1" applyBorder="1" applyAlignment="1">
      <alignment vertical="center"/>
    </xf>
    <xf numFmtId="167" fontId="11" fillId="3" borderId="79" xfId="0" applyNumberFormat="1" applyFont="1" applyFill="1" applyBorder="1" applyAlignment="1">
      <alignment vertical="center"/>
    </xf>
    <xf numFmtId="167" fontId="11" fillId="3" borderId="103" xfId="0" applyNumberFormat="1" applyFont="1" applyFill="1" applyBorder="1" applyAlignment="1">
      <alignment vertical="center"/>
    </xf>
    <xf numFmtId="167" fontId="11" fillId="3" borderId="104" xfId="0" applyNumberFormat="1" applyFont="1" applyFill="1" applyBorder="1" applyAlignment="1">
      <alignment vertical="center"/>
    </xf>
    <xf numFmtId="167" fontId="11" fillId="3" borderId="144" xfId="0" applyNumberFormat="1" applyFont="1" applyFill="1" applyBorder="1" applyAlignment="1">
      <alignment vertical="center"/>
    </xf>
    <xf numFmtId="167" fontId="11" fillId="9" borderId="50" xfId="0" applyNumberFormat="1" applyFont="1" applyFill="1" applyBorder="1" applyAlignment="1">
      <alignment vertical="center"/>
    </xf>
    <xf numFmtId="167" fontId="11" fillId="9" borderId="21" xfId="0" applyNumberFormat="1" applyFont="1" applyFill="1" applyBorder="1" applyAlignment="1">
      <alignment vertical="center"/>
    </xf>
    <xf numFmtId="167" fontId="11" fillId="2" borderId="50" xfId="0" applyNumberFormat="1" applyFont="1" applyFill="1" applyBorder="1" applyAlignment="1">
      <alignment vertical="center"/>
    </xf>
    <xf numFmtId="167" fontId="11" fillId="2" borderId="21" xfId="0" applyNumberFormat="1" applyFont="1" applyFill="1" applyBorder="1" applyAlignment="1">
      <alignment vertical="center"/>
    </xf>
    <xf numFmtId="167" fontId="11" fillId="2" borderId="46" xfId="0" applyNumberFormat="1" applyFont="1" applyFill="1" applyBorder="1" applyAlignment="1">
      <alignment vertical="center"/>
    </xf>
    <xf numFmtId="167" fontId="10" fillId="2" borderId="10" xfId="0" applyNumberFormat="1" applyFont="1" applyFill="1" applyBorder="1" applyAlignment="1">
      <alignment vertical="center"/>
    </xf>
    <xf numFmtId="167" fontId="11" fillId="0" borderId="52" xfId="0" applyNumberFormat="1" applyFont="1" applyBorder="1" applyAlignment="1">
      <alignment vertical="center"/>
    </xf>
    <xf numFmtId="167" fontId="10" fillId="0" borderId="24" xfId="0" applyNumberFormat="1" applyFont="1" applyBorder="1" applyAlignment="1">
      <alignment vertical="center"/>
    </xf>
    <xf numFmtId="167" fontId="10" fillId="3" borderId="1" xfId="0" applyNumberFormat="1" applyFont="1" applyFill="1" applyBorder="1" applyAlignment="1">
      <alignment vertical="center"/>
    </xf>
    <xf numFmtId="167" fontId="10" fillId="2" borderId="52" xfId="0" applyNumberFormat="1" applyFont="1" applyFill="1" applyBorder="1" applyAlignment="1">
      <alignment vertical="center"/>
    </xf>
    <xf numFmtId="167" fontId="11" fillId="2" borderId="52" xfId="0" applyNumberFormat="1" applyFont="1" applyFill="1" applyBorder="1" applyAlignment="1">
      <alignment vertical="center"/>
    </xf>
    <xf numFmtId="167" fontId="10" fillId="0" borderId="53" xfId="0" applyNumberFormat="1" applyFont="1" applyBorder="1" applyAlignment="1">
      <alignment vertical="center"/>
    </xf>
    <xf numFmtId="167" fontId="11" fillId="9" borderId="103" xfId="0" applyNumberFormat="1" applyFont="1" applyFill="1" applyBorder="1" applyAlignment="1">
      <alignment vertical="center"/>
    </xf>
    <xf numFmtId="167" fontId="11" fillId="9" borderId="104" xfId="0" applyNumberFormat="1" applyFont="1" applyFill="1" applyBorder="1" applyAlignment="1">
      <alignment vertical="center"/>
    </xf>
    <xf numFmtId="167" fontId="11" fillId="9" borderId="144" xfId="0" applyNumberFormat="1" applyFont="1" applyFill="1" applyBorder="1" applyAlignment="1">
      <alignment vertical="center"/>
    </xf>
    <xf numFmtId="167" fontId="11" fillId="2" borderId="103" xfId="0" applyNumberFormat="1" applyFont="1" applyFill="1" applyBorder="1" applyAlignment="1">
      <alignment vertical="center"/>
    </xf>
    <xf numFmtId="167" fontId="11" fillId="2" borderId="104" xfId="0" applyNumberFormat="1" applyFont="1" applyFill="1" applyBorder="1" applyAlignment="1">
      <alignment vertical="center"/>
    </xf>
    <xf numFmtId="167" fontId="11" fillId="2" borderId="110" xfId="0" applyNumberFormat="1" applyFont="1" applyFill="1" applyBorder="1" applyAlignment="1">
      <alignment vertical="center"/>
    </xf>
    <xf numFmtId="167" fontId="10" fillId="2" borderId="111" xfId="0" applyNumberFormat="1" applyFont="1" applyFill="1" applyBorder="1" applyAlignment="1">
      <alignment vertical="center"/>
    </xf>
    <xf numFmtId="167" fontId="11" fillId="0" borderId="72" xfId="0" applyNumberFormat="1" applyFont="1" applyBorder="1" applyAlignment="1">
      <alignment vertical="center"/>
    </xf>
    <xf numFmtId="167" fontId="10" fillId="0" borderId="153" xfId="0" applyNumberFormat="1" applyFont="1" applyBorder="1" applyAlignment="1">
      <alignment vertical="center"/>
    </xf>
    <xf numFmtId="167" fontId="10" fillId="3" borderId="105" xfId="0" applyNumberFormat="1" applyFont="1" applyFill="1" applyBorder="1" applyAlignment="1">
      <alignment vertical="center"/>
    </xf>
    <xf numFmtId="167" fontId="11" fillId="2" borderId="72" xfId="0" applyNumberFormat="1" applyFont="1" applyFill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3" borderId="61" xfId="0" applyNumberFormat="1" applyFont="1" applyFill="1" applyBorder="1" applyAlignment="1">
      <alignment vertical="center"/>
    </xf>
    <xf numFmtId="10" fontId="10" fillId="3" borderId="160" xfId="0" applyNumberFormat="1" applyFont="1" applyFill="1" applyBorder="1" applyAlignment="1">
      <alignment vertical="center"/>
    </xf>
    <xf numFmtId="10" fontId="10" fillId="3" borderId="81" xfId="0" applyNumberFormat="1" applyFont="1" applyFill="1" applyBorder="1" applyAlignment="1">
      <alignment vertical="center"/>
    </xf>
    <xf numFmtId="167" fontId="11" fillId="5" borderId="49" xfId="0" applyNumberFormat="1" applyFont="1" applyFill="1" applyBorder="1" applyAlignment="1">
      <alignment vertical="center"/>
    </xf>
    <xf numFmtId="167" fontId="10" fillId="5" borderId="22" xfId="0" applyNumberFormat="1" applyFont="1" applyFill="1" applyBorder="1" applyAlignment="1">
      <alignment vertical="center"/>
    </xf>
    <xf numFmtId="167" fontId="11" fillId="5" borderId="52" xfId="0" applyNumberFormat="1" applyFont="1" applyFill="1" applyBorder="1" applyAlignment="1">
      <alignment vertical="center"/>
    </xf>
    <xf numFmtId="167" fontId="10" fillId="5" borderId="24" xfId="0" applyNumberFormat="1" applyFont="1" applyFill="1" applyBorder="1" applyAlignment="1">
      <alignment vertical="center"/>
    </xf>
    <xf numFmtId="167" fontId="11" fillId="9" borderId="44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0" fillId="3" borderId="156" xfId="0" applyNumberFormat="1" applyFont="1" applyFill="1" applyBorder="1" applyAlignment="1">
      <alignment vertical="center"/>
    </xf>
    <xf numFmtId="10" fontId="10" fillId="3" borderId="161" xfId="0" applyNumberFormat="1" applyFont="1" applyFill="1" applyBorder="1" applyAlignment="1">
      <alignment vertical="center"/>
    </xf>
    <xf numFmtId="10" fontId="10" fillId="3" borderId="162" xfId="0" applyNumberFormat="1" applyFont="1" applyFill="1" applyBorder="1" applyAlignment="1">
      <alignment vertical="center"/>
    </xf>
    <xf numFmtId="167" fontId="11" fillId="5" borderId="98" xfId="0" applyNumberFormat="1" applyFont="1" applyFill="1" applyBorder="1" applyAlignment="1">
      <alignment vertical="center"/>
    </xf>
    <xf numFmtId="167" fontId="10" fillId="5" borderId="99" xfId="0" applyNumberFormat="1" applyFont="1" applyFill="1" applyBorder="1" applyAlignment="1">
      <alignment vertical="center"/>
    </xf>
    <xf numFmtId="167" fontId="11" fillId="5" borderId="72" xfId="0" applyNumberFormat="1" applyFont="1" applyFill="1" applyBorder="1" applyAlignment="1">
      <alignment vertical="center"/>
    </xf>
    <xf numFmtId="167" fontId="10" fillId="5" borderId="153" xfId="0" applyNumberFormat="1" applyFont="1" applyFill="1" applyBorder="1" applyAlignment="1">
      <alignment vertical="center"/>
    </xf>
    <xf numFmtId="167" fontId="11" fillId="9" borderId="76" xfId="0" applyNumberFormat="1" applyFont="1" applyFill="1" applyBorder="1" applyAlignment="1">
      <alignment vertical="center"/>
    </xf>
    <xf numFmtId="167" fontId="11" fillId="9" borderId="105" xfId="0" applyNumberFormat="1" applyFont="1" applyFill="1" applyBorder="1" applyAlignment="1">
      <alignment vertical="center"/>
    </xf>
    <xf numFmtId="167" fontId="11" fillId="9" borderId="145" xfId="0" applyNumberFormat="1" applyFont="1" applyFill="1" applyBorder="1" applyAlignment="1">
      <alignment vertical="center"/>
    </xf>
    <xf numFmtId="167" fontId="11" fillId="2" borderId="57" xfId="0" applyNumberFormat="1" applyFont="1" applyFill="1" applyBorder="1" applyAlignment="1">
      <alignment vertical="center"/>
    </xf>
    <xf numFmtId="167" fontId="10" fillId="2" borderId="17" xfId="0" applyNumberFormat="1" applyFont="1" applyFill="1" applyBorder="1" applyAlignment="1">
      <alignment vertical="center"/>
    </xf>
    <xf numFmtId="167" fontId="10" fillId="3" borderId="22" xfId="0" applyNumberFormat="1" applyFont="1" applyFill="1" applyBorder="1" applyAlignment="1">
      <alignment vertical="center"/>
    </xf>
    <xf numFmtId="167" fontId="11" fillId="0" borderId="50" xfId="0" applyNumberFormat="1" applyFont="1" applyFill="1" applyBorder="1" applyAlignment="1">
      <alignment vertical="center"/>
    </xf>
    <xf numFmtId="167" fontId="10" fillId="0" borderId="21" xfId="0" applyNumberFormat="1" applyFont="1" applyFill="1" applyBorder="1" applyAlignment="1">
      <alignment vertical="center"/>
    </xf>
    <xf numFmtId="167" fontId="11" fillId="3" borderId="22" xfId="0" applyNumberFormat="1" applyFont="1" applyFill="1" applyBorder="1" applyAlignment="1">
      <alignment vertical="center"/>
    </xf>
    <xf numFmtId="167" fontId="11" fillId="2" borderId="152" xfId="0" applyNumberFormat="1" applyFont="1" applyFill="1" applyBorder="1" applyAlignment="1">
      <alignment vertical="center"/>
    </xf>
    <xf numFmtId="167" fontId="10" fillId="2" borderId="158" xfId="0" applyNumberFormat="1" applyFont="1" applyFill="1" applyBorder="1" applyAlignment="1">
      <alignment vertical="center"/>
    </xf>
    <xf numFmtId="167" fontId="10" fillId="3" borderId="99" xfId="0" applyNumberFormat="1" applyFont="1" applyFill="1" applyBorder="1" applyAlignment="1">
      <alignment vertical="center"/>
    </xf>
    <xf numFmtId="167" fontId="11" fillId="0" borderId="103" xfId="0" applyNumberFormat="1" applyFont="1" applyFill="1" applyBorder="1" applyAlignment="1">
      <alignment vertical="center"/>
    </xf>
    <xf numFmtId="167" fontId="10" fillId="0" borderId="104" xfId="0" applyNumberFormat="1" applyFont="1" applyFill="1" applyBorder="1" applyAlignment="1">
      <alignment vertical="center"/>
    </xf>
    <xf numFmtId="167" fontId="11" fillId="3" borderId="99" xfId="0" applyNumberFormat="1" applyFont="1" applyFill="1" applyBorder="1" applyAlignment="1">
      <alignment vertical="center"/>
    </xf>
    <xf numFmtId="167" fontId="11" fillId="3" borderId="100" xfId="0" applyNumberFormat="1" applyFont="1" applyFill="1" applyBorder="1" applyAlignment="1">
      <alignment vertical="center"/>
    </xf>
    <xf numFmtId="167" fontId="11" fillId="2" borderId="80" xfId="0" applyNumberFormat="1" applyFont="1" applyFill="1" applyBorder="1" applyAlignment="1">
      <alignment vertical="center"/>
    </xf>
    <xf numFmtId="167" fontId="11" fillId="0" borderId="77" xfId="0" applyNumberFormat="1" applyFont="1" applyBorder="1" applyAlignment="1">
      <alignment vertical="center"/>
    </xf>
    <xf numFmtId="167" fontId="11" fillId="0" borderId="79" xfId="0" applyNumberFormat="1" applyFont="1" applyFill="1" applyBorder="1" applyAlignment="1">
      <alignment vertical="center"/>
    </xf>
    <xf numFmtId="167" fontId="11" fillId="2" borderId="159" xfId="0" applyNumberFormat="1" applyFont="1" applyFill="1" applyBorder="1" applyAlignment="1">
      <alignment vertical="center"/>
    </xf>
    <xf numFmtId="167" fontId="11" fillId="0" borderId="154" xfId="0" applyNumberFormat="1" applyFont="1" applyBorder="1" applyAlignment="1">
      <alignment vertical="center"/>
    </xf>
    <xf numFmtId="167" fontId="11" fillId="0" borderId="144" xfId="0" applyNumberFormat="1" applyFont="1" applyFill="1" applyBorder="1" applyAlignment="1">
      <alignment vertical="center"/>
    </xf>
    <xf numFmtId="167" fontId="11" fillId="3" borderId="49" xfId="0" applyNumberFormat="1" applyFont="1" applyFill="1" applyBorder="1" applyAlignment="1">
      <alignment vertical="center"/>
    </xf>
    <xf numFmtId="167" fontId="11" fillId="3" borderId="98" xfId="0" applyNumberFormat="1" applyFont="1" applyFill="1" applyBorder="1" applyAlignment="1">
      <alignment vertical="center"/>
    </xf>
    <xf numFmtId="167" fontId="11" fillId="5" borderId="78" xfId="0" applyNumberFormat="1" applyFont="1" applyFill="1" applyBorder="1" applyAlignment="1">
      <alignment vertical="center"/>
    </xf>
    <xf numFmtId="167" fontId="11" fillId="5" borderId="77" xfId="0" applyNumberFormat="1" applyFont="1" applyFill="1" applyBorder="1" applyAlignment="1">
      <alignment vertical="center"/>
    </xf>
    <xf numFmtId="167" fontId="11" fillId="5" borderId="100" xfId="0" applyNumberFormat="1" applyFont="1" applyFill="1" applyBorder="1" applyAlignment="1">
      <alignment vertical="center"/>
    </xf>
    <xf numFmtId="167" fontId="11" fillId="5" borderId="154" xfId="0" applyNumberFormat="1" applyFont="1" applyFill="1" applyBorder="1" applyAlignment="1">
      <alignment vertical="center"/>
    </xf>
    <xf numFmtId="167" fontId="11" fillId="2" borderId="69" xfId="0" applyNumberFormat="1" applyFont="1" applyFill="1" applyBorder="1" applyAlignment="1">
      <alignment vertical="center"/>
    </xf>
    <xf numFmtId="167" fontId="11" fillId="2" borderId="148" xfId="0" applyNumberFormat="1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horizontal="left" vertical="center" wrapText="1"/>
    </xf>
    <xf numFmtId="167" fontId="7" fillId="5" borderId="47" xfId="0" applyNumberFormat="1" applyFont="1" applyFill="1" applyBorder="1" applyAlignment="1">
      <alignment vertical="center"/>
    </xf>
    <xf numFmtId="167" fontId="7" fillId="5" borderId="12" xfId="0" applyNumberFormat="1" applyFont="1" applyFill="1" applyBorder="1" applyAlignment="1">
      <alignment vertical="center"/>
    </xf>
    <xf numFmtId="167" fontId="7" fillId="5" borderId="7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6" fillId="0" borderId="163" xfId="0" applyFont="1" applyBorder="1" applyAlignment="1">
      <alignment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0" fontId="3" fillId="0" borderId="4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4" fillId="5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>
      <alignment horizontal="center" vertical="center"/>
    </xf>
    <xf numFmtId="49" fontId="4" fillId="0" borderId="91" xfId="0" applyNumberFormat="1" applyFont="1" applyBorder="1" applyAlignment="1" applyProtection="1">
      <alignment horizontal="center" vertical="center"/>
      <protection/>
    </xf>
    <xf numFmtId="167" fontId="10" fillId="3" borderId="21" xfId="0" applyNumberFormat="1" applyFont="1" applyFill="1" applyBorder="1" applyAlignment="1">
      <alignment vertical="center"/>
    </xf>
    <xf numFmtId="167" fontId="10" fillId="3" borderId="104" xfId="0" applyNumberFormat="1" applyFont="1" applyFill="1" applyBorder="1" applyAlignment="1">
      <alignment vertical="center"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167" fontId="10" fillId="0" borderId="4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74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7" fillId="3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vertical="center" wrapText="1"/>
    </xf>
    <xf numFmtId="167" fontId="4" fillId="0" borderId="47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vertical="center"/>
    </xf>
    <xf numFmtId="167" fontId="4" fillId="0" borderId="75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167" fontId="4" fillId="0" borderId="46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4" fillId="0" borderId="69" xfId="0" applyNumberFormat="1" applyFont="1" applyFill="1" applyBorder="1" applyAlignment="1">
      <alignment vertical="center"/>
    </xf>
    <xf numFmtId="49" fontId="10" fillId="0" borderId="63" xfId="0" applyNumberFormat="1" applyFont="1" applyBorder="1" applyAlignment="1" applyProtection="1">
      <alignment horizontal="center" vertical="center" textRotation="90" wrapText="1"/>
      <protection/>
    </xf>
    <xf numFmtId="49" fontId="7" fillId="6" borderId="49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7" fillId="6" borderId="49" xfId="0" applyNumberFormat="1" applyFont="1" applyFill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6" borderId="49" xfId="0" applyNumberFormat="1" applyFont="1" applyFill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60" xfId="0" applyNumberFormat="1" applyFont="1" applyFill="1" applyBorder="1" applyAlignment="1">
      <alignment horizontal="center" vertical="center"/>
    </xf>
    <xf numFmtId="49" fontId="4" fillId="6" borderId="51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164" xfId="0" applyNumberFormat="1" applyFont="1" applyBorder="1" applyAlignment="1">
      <alignment horizontal="center" vertical="center"/>
    </xf>
    <xf numFmtId="49" fontId="4" fillId="0" borderId="165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5" borderId="50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49" fontId="4" fillId="9" borderId="48" xfId="0" applyNumberFormat="1" applyFont="1" applyFill="1" applyBorder="1" applyAlignment="1">
      <alignment horizontal="center" vertical="center"/>
    </xf>
    <xf numFmtId="49" fontId="4" fillId="9" borderId="44" xfId="0" applyNumberFormat="1" applyFont="1" applyFill="1" applyBorder="1" applyAlignment="1">
      <alignment horizontal="center" vertical="center"/>
    </xf>
    <xf numFmtId="49" fontId="7" fillId="5" borderId="4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49" fontId="7" fillId="3" borderId="67" xfId="0" applyNumberFormat="1" applyFont="1" applyFill="1" applyBorder="1" applyAlignment="1">
      <alignment horizontal="center" vertical="center"/>
    </xf>
    <xf numFmtId="49" fontId="10" fillId="3" borderId="54" xfId="0" applyNumberFormat="1" applyFont="1" applyFill="1" applyBorder="1" applyAlignment="1">
      <alignment horizontal="center" vertical="center"/>
    </xf>
    <xf numFmtId="49" fontId="7" fillId="7" borderId="44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42" fillId="5" borderId="7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42" fillId="5" borderId="13" xfId="0" applyFont="1" applyFill="1" applyBorder="1" applyAlignment="1">
      <alignment vertical="center" wrapText="1"/>
    </xf>
    <xf numFmtId="0" fontId="26" fillId="0" borderId="167" xfId="0" applyFont="1" applyFill="1" applyBorder="1" applyAlignment="1">
      <alignment vertical="center" wrapText="1"/>
    </xf>
    <xf numFmtId="167" fontId="19" fillId="3" borderId="65" xfId="0" applyNumberFormat="1" applyFont="1" applyFill="1" applyBorder="1" applyAlignment="1">
      <alignment vertical="center"/>
    </xf>
    <xf numFmtId="167" fontId="19" fillId="3" borderId="61" xfId="0" applyNumberFormat="1" applyFont="1" applyFill="1" applyBorder="1" applyAlignment="1">
      <alignment vertical="center"/>
    </xf>
    <xf numFmtId="167" fontId="19" fillId="3" borderId="88" xfId="0" applyNumberFormat="1" applyFont="1" applyFill="1" applyBorder="1" applyAlignment="1">
      <alignment vertical="center"/>
    </xf>
    <xf numFmtId="0" fontId="0" fillId="0" borderId="0" xfId="0" applyAlignment="1">
      <alignment shrinkToFit="1"/>
    </xf>
    <xf numFmtId="49" fontId="3" fillId="0" borderId="37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10" fillId="0" borderId="150" xfId="0" applyNumberFormat="1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49" fontId="10" fillId="0" borderId="134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textRotation="90" wrapText="1"/>
    </xf>
    <xf numFmtId="49" fontId="10" fillId="0" borderId="114" xfId="0" applyNumberFormat="1" applyFont="1" applyBorder="1" applyAlignment="1">
      <alignment horizontal="center" vertical="center" wrapText="1"/>
    </xf>
    <xf numFmtId="49" fontId="10" fillId="0" borderId="115" xfId="0" applyNumberFormat="1" applyFont="1" applyBorder="1" applyAlignment="1">
      <alignment horizontal="center" vertical="center" wrapText="1"/>
    </xf>
    <xf numFmtId="49" fontId="10" fillId="0" borderId="14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 vertical="center" textRotation="90" wrapText="1"/>
    </xf>
    <xf numFmtId="49" fontId="6" fillId="0" borderId="61" xfId="0" applyNumberFormat="1" applyFont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center" textRotation="90" wrapText="1"/>
    </xf>
    <xf numFmtId="49" fontId="6" fillId="0" borderId="168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shrinkToFit="1"/>
    </xf>
    <xf numFmtId="49" fontId="6" fillId="0" borderId="169" xfId="0" applyNumberFormat="1" applyFont="1" applyBorder="1" applyAlignment="1">
      <alignment horizontal="center" vertical="center" wrapText="1"/>
    </xf>
    <xf numFmtId="49" fontId="6" fillId="0" borderId="17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64" xfId="0" applyFont="1" applyBorder="1" applyAlignment="1">
      <alignment horizontal="right" vertical="center"/>
    </xf>
    <xf numFmtId="0" fontId="0" fillId="0" borderId="64" xfId="0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right"/>
    </xf>
    <xf numFmtId="49" fontId="11" fillId="7" borderId="50" xfId="0" applyNumberFormat="1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49" fontId="5" fillId="3" borderId="171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52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7" fillId="0" borderId="169" xfId="0" applyFont="1" applyBorder="1" applyAlignment="1">
      <alignment horizontal="center" vertical="center" wrapText="1"/>
    </xf>
    <xf numFmtId="0" fontId="17" fillId="0" borderId="170" xfId="0" applyFont="1" applyBorder="1" applyAlignment="1">
      <alignment horizontal="center" vertical="center" wrapText="1"/>
    </xf>
    <xf numFmtId="0" fontId="17" fillId="0" borderId="168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7" fillId="8" borderId="49" xfId="0" applyNumberFormat="1" applyFont="1" applyFill="1" applyBorder="1" applyAlignment="1">
      <alignment horizontal="center" vertical="center"/>
    </xf>
    <xf numFmtId="49" fontId="9" fillId="8" borderId="3" xfId="0" applyNumberFormat="1" applyFont="1" applyFill="1" applyBorder="1" applyAlignment="1">
      <alignment horizontal="left" vertical="center" wrapText="1"/>
    </xf>
    <xf numFmtId="167" fontId="7" fillId="8" borderId="49" xfId="0" applyNumberFormat="1" applyFont="1" applyFill="1" applyBorder="1" applyAlignment="1">
      <alignment vertical="center"/>
    </xf>
    <xf numFmtId="167" fontId="7" fillId="8" borderId="22" xfId="0" applyNumberFormat="1" applyFont="1" applyFill="1" applyBorder="1" applyAlignment="1">
      <alignment vertical="center"/>
    </xf>
    <xf numFmtId="167" fontId="7" fillId="8" borderId="78" xfId="0" applyNumberFormat="1" applyFont="1" applyFill="1" applyBorder="1" applyAlignment="1">
      <alignment vertical="center"/>
    </xf>
    <xf numFmtId="49" fontId="15" fillId="0" borderId="63" xfId="0" applyNumberFormat="1" applyFont="1" applyFill="1" applyBorder="1" applyAlignment="1" applyProtection="1">
      <alignment vertical="center" wrapText="1"/>
      <protection/>
    </xf>
    <xf numFmtId="0" fontId="4" fillId="0" borderId="63" xfId="0" applyFont="1" applyBorder="1" applyAlignment="1">
      <alignment horizontal="center" vertical="center" wrapText="1"/>
    </xf>
    <xf numFmtId="49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4" fillId="0" borderId="63" xfId="0" applyNumberFormat="1" applyFont="1" applyFill="1" applyBorder="1" applyAlignment="1" applyProtection="1">
      <alignment vertical="center" wrapText="1"/>
      <protection/>
    </xf>
    <xf numFmtId="49" fontId="4" fillId="0" borderId="63" xfId="0" applyNumberFormat="1" applyFont="1" applyFill="1" applyBorder="1" applyAlignment="1" applyProtection="1">
      <alignment horizontal="center" vertical="center" wrapText="1"/>
      <protection/>
    </xf>
    <xf numFmtId="167" fontId="11" fillId="0" borderId="63" xfId="0" applyNumberFormat="1" applyFont="1" applyBorder="1" applyAlignment="1">
      <alignment vertical="center"/>
    </xf>
    <xf numFmtId="49" fontId="7" fillId="3" borderId="22" xfId="0" applyNumberFormat="1" applyFont="1" applyFill="1" applyBorder="1" applyAlignment="1" applyProtection="1">
      <alignment vertical="center" wrapText="1"/>
      <protection/>
    </xf>
    <xf numFmtId="49" fontId="7" fillId="6" borderId="22" xfId="0" applyNumberFormat="1" applyFont="1" applyFill="1" applyBorder="1" applyAlignment="1" applyProtection="1">
      <alignment horizontal="center" vertical="center" wrapText="1"/>
      <protection/>
    </xf>
    <xf numFmtId="49" fontId="7" fillId="6" borderId="28" xfId="0" applyNumberFormat="1" applyFont="1" applyFill="1" applyBorder="1" applyAlignment="1" applyProtection="1">
      <alignment horizontal="center" vertical="center" wrapText="1"/>
      <protection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0" fillId="3" borderId="172" xfId="0" applyNumberFormat="1" applyFont="1" applyFill="1" applyBorder="1" applyAlignment="1">
      <alignment horizontal="left" vertical="center" wrapText="1"/>
    </xf>
    <xf numFmtId="0" fontId="28" fillId="3" borderId="64" xfId="0" applyFont="1" applyFill="1" applyBorder="1" applyAlignment="1">
      <alignment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0" fillId="0" borderId="144" xfId="0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5" fillId="0" borderId="160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85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12" fillId="0" borderId="33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59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4" fillId="0" borderId="56" xfId="0" applyNumberFormat="1" applyFont="1" applyBorder="1" applyAlignment="1" applyProtection="1">
      <alignment vertical="center" wrapText="1"/>
      <protection/>
    </xf>
    <xf numFmtId="49" fontId="8" fillId="5" borderId="164" xfId="0" applyNumberFormat="1" applyFont="1" applyFill="1" applyBorder="1" applyAlignment="1" applyProtection="1">
      <alignment vertical="center" wrapText="1"/>
      <protection/>
    </xf>
    <xf numFmtId="49" fontId="8" fillId="5" borderId="36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49" fontId="10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Border="1" applyAlignment="1" applyProtection="1">
      <alignment horizontal="center" vertical="center" textRotation="90" wrapText="1"/>
      <protection/>
    </xf>
    <xf numFmtId="0" fontId="10" fillId="0" borderId="7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9" fontId="10" fillId="0" borderId="48" xfId="0" applyNumberFormat="1" applyFont="1" applyBorder="1" applyAlignment="1" applyProtection="1">
      <alignment horizontal="center" vertical="center" textRotation="90" wrapText="1"/>
      <protection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4" fillId="0" borderId="59" xfId="0" applyNumberFormat="1" applyFont="1" applyBorder="1" applyAlignment="1" applyProtection="1">
      <alignment vertical="center" wrapText="1"/>
      <protection/>
    </xf>
    <xf numFmtId="0" fontId="10" fillId="0" borderId="18" xfId="0" applyFont="1" applyBorder="1" applyAlignment="1">
      <alignment vertical="center" wrapText="1"/>
    </xf>
    <xf numFmtId="0" fontId="10" fillId="0" borderId="91" xfId="0" applyFont="1" applyBorder="1" applyAlignment="1">
      <alignment vertical="center" wrapText="1"/>
    </xf>
    <xf numFmtId="49" fontId="4" fillId="0" borderId="42" xfId="0" applyNumberFormat="1" applyFont="1" applyBorder="1" applyAlignment="1" applyProtection="1">
      <alignment vertical="center" wrapText="1"/>
      <protection/>
    </xf>
    <xf numFmtId="49" fontId="6" fillId="0" borderId="89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49" fontId="11" fillId="3" borderId="164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56" xfId="0" applyBorder="1" applyAlignment="1">
      <alignment vertical="center" wrapText="1"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2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91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24" fillId="3" borderId="171" xfId="0" applyNumberFormat="1" applyFont="1" applyFill="1" applyBorder="1" applyAlignment="1" applyProtection="1">
      <alignment vertical="center" wrapText="1"/>
      <protection/>
    </xf>
    <xf numFmtId="49" fontId="8" fillId="3" borderId="28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6" fillId="0" borderId="32" xfId="0" applyNumberFormat="1" applyFont="1" applyBorder="1" applyAlignment="1" applyProtection="1">
      <alignment vertical="center" wrapText="1"/>
      <protection/>
    </xf>
    <xf numFmtId="0" fontId="0" fillId="0" borderId="65" xfId="0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56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0" fillId="0" borderId="91" xfId="0" applyBorder="1" applyAlignment="1">
      <alignment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35" fillId="2" borderId="7" xfId="0" applyNumberFormat="1" applyFont="1" applyFill="1" applyBorder="1" applyAlignment="1" applyProtection="1">
      <alignment vertical="center" wrapText="1"/>
      <protection/>
    </xf>
    <xf numFmtId="49" fontId="35" fillId="2" borderId="33" xfId="0" applyNumberFormat="1" applyFont="1" applyFill="1" applyBorder="1" applyAlignment="1" applyProtection="1">
      <alignment vertical="center" wrapText="1"/>
      <protection/>
    </xf>
    <xf numFmtId="49" fontId="8" fillId="5" borderId="38" xfId="0" applyNumberFormat="1" applyFont="1" applyFill="1" applyBorder="1" applyAlignment="1" applyProtection="1">
      <alignment vertical="center" wrapText="1"/>
      <protection/>
    </xf>
    <xf numFmtId="49" fontId="8" fillId="5" borderId="34" xfId="0" applyNumberFormat="1" applyFont="1" applyFill="1" applyBorder="1" applyAlignment="1" applyProtection="1">
      <alignment vertical="center" wrapText="1"/>
      <protection/>
    </xf>
    <xf numFmtId="49" fontId="4" fillId="2" borderId="7" xfId="0" applyNumberFormat="1" applyFont="1" applyFill="1" applyBorder="1" applyAlignment="1" applyProtection="1">
      <alignment vertical="center" wrapText="1"/>
      <protection/>
    </xf>
    <xf numFmtId="0" fontId="3" fillId="0" borderId="33" xfId="0" applyFont="1" applyBorder="1" applyAlignment="1">
      <alignment vertical="center" wrapText="1"/>
    </xf>
    <xf numFmtId="49" fontId="7" fillId="2" borderId="173" xfId="0" applyNumberFormat="1" applyFont="1" applyFill="1" applyBorder="1" applyAlignment="1" applyProtection="1">
      <alignment vertical="center" wrapText="1"/>
      <protection/>
    </xf>
    <xf numFmtId="0" fontId="7" fillId="2" borderId="3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 wrapText="1"/>
    </xf>
    <xf numFmtId="49" fontId="15" fillId="0" borderId="41" xfId="0" applyNumberFormat="1" applyFont="1" applyBorder="1" applyAlignment="1" applyProtection="1">
      <alignment vertical="center" wrapText="1"/>
      <protection/>
    </xf>
    <xf numFmtId="0" fontId="0" fillId="0" borderId="89" xfId="0" applyBorder="1" applyAlignment="1">
      <alignment vertical="center" wrapText="1"/>
    </xf>
    <xf numFmtId="49" fontId="4" fillId="3" borderId="169" xfId="0" applyNumberFormat="1" applyFont="1" applyFill="1" applyBorder="1" applyAlignment="1" applyProtection="1">
      <alignment horizontal="right" vertical="center" wrapText="1"/>
      <protection/>
    </xf>
    <xf numFmtId="0" fontId="0" fillId="3" borderId="170" xfId="0" applyFont="1" applyFill="1" applyBorder="1" applyAlignment="1">
      <alignment horizontal="right" vertical="center" wrapText="1"/>
    </xf>
    <xf numFmtId="0" fontId="0" fillId="3" borderId="31" xfId="0" applyFont="1" applyFill="1" applyBorder="1" applyAlignment="1">
      <alignment horizontal="right" vertical="center" wrapText="1"/>
    </xf>
    <xf numFmtId="0" fontId="3" fillId="0" borderId="89" xfId="0" applyFont="1" applyBorder="1" applyAlignment="1">
      <alignment vertical="center" wrapText="1"/>
    </xf>
    <xf numFmtId="49" fontId="8" fillId="5" borderId="164" xfId="0" applyNumberFormat="1" applyFont="1" applyFill="1" applyBorder="1" applyAlignment="1" applyProtection="1">
      <alignment vertical="center" wrapText="1"/>
      <protection/>
    </xf>
    <xf numFmtId="49" fontId="8" fillId="5" borderId="36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6" fillId="0" borderId="56" xfId="0" applyNumberFormat="1" applyFont="1" applyBorder="1" applyAlignment="1" applyProtection="1">
      <alignment vertical="center" wrapText="1"/>
      <protection/>
    </xf>
    <xf numFmtId="49" fontId="7" fillId="2" borderId="165" xfId="0" applyNumberFormat="1" applyFont="1" applyFill="1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49" fontId="0" fillId="0" borderId="61" xfId="0" applyNumberForma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>
      <alignment vertical="center" wrapText="1"/>
    </xf>
    <xf numFmtId="49" fontId="10" fillId="0" borderId="7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2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0" fillId="0" borderId="170" xfId="0" applyBorder="1" applyAlignment="1">
      <alignment wrapText="1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59" xfId="0" applyNumberFormat="1" applyFont="1" applyBorder="1" applyAlignment="1" applyProtection="1">
      <alignment vertical="center" wrapText="1"/>
      <protection/>
    </xf>
    <xf numFmtId="49" fontId="15" fillId="0" borderId="7" xfId="0" applyNumberFormat="1" applyFont="1" applyFill="1" applyBorder="1" applyAlignment="1" applyProtection="1">
      <alignment horizontal="left" vertical="center" wrapText="1"/>
      <protection/>
    </xf>
    <xf numFmtId="49" fontId="16" fillId="0" borderId="33" xfId="0" applyNumberFormat="1" applyFont="1" applyBorder="1" applyAlignment="1" applyProtection="1">
      <alignment vertical="center" wrapText="1"/>
      <protection/>
    </xf>
    <xf numFmtId="49" fontId="8" fillId="0" borderId="174" xfId="0" applyNumberFormat="1" applyFont="1" applyFill="1" applyBorder="1" applyAlignment="1" applyProtection="1">
      <alignment vertical="center" wrapText="1"/>
      <protection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49" fontId="8" fillId="0" borderId="164" xfId="0" applyNumberFormat="1" applyFont="1" applyFill="1" applyBorder="1" applyAlignment="1" applyProtection="1">
      <alignment vertical="center" wrapText="1"/>
      <protection/>
    </xf>
    <xf numFmtId="49" fontId="8" fillId="0" borderId="36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10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7" xfId="0" applyNumberFormat="1" applyFont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vertical="center" wrapText="1"/>
      <protection/>
    </xf>
    <xf numFmtId="49" fontId="8" fillId="0" borderId="165" xfId="0" applyNumberFormat="1" applyFont="1" applyFill="1" applyBorder="1" applyAlignment="1" applyProtection="1">
      <alignment vertical="center" wrapText="1"/>
      <protection/>
    </xf>
    <xf numFmtId="49" fontId="8" fillId="0" borderId="73" xfId="0" applyNumberFormat="1" applyFont="1" applyBorder="1" applyAlignment="1" applyProtection="1">
      <alignment wrapText="1"/>
      <protection/>
    </xf>
    <xf numFmtId="49" fontId="8" fillId="0" borderId="27" xfId="0" applyNumberFormat="1" applyFont="1" applyBorder="1" applyAlignment="1" applyProtection="1">
      <alignment wrapText="1"/>
      <protection/>
    </xf>
    <xf numFmtId="49" fontId="8" fillId="0" borderId="164" xfId="0" applyNumberFormat="1" applyFont="1" applyFill="1" applyBorder="1" applyAlignment="1" applyProtection="1">
      <alignment vertical="center" wrapText="1"/>
      <protection/>
    </xf>
    <xf numFmtId="49" fontId="8" fillId="0" borderId="36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0" fontId="15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Alignment="1">
      <alignment horizontal="right"/>
    </xf>
    <xf numFmtId="49" fontId="9" fillId="3" borderId="171" xfId="0" applyNumberFormat="1" applyFont="1" applyFill="1" applyBorder="1" applyAlignment="1" applyProtection="1">
      <alignment horizontal="left" vertical="center" wrapText="1"/>
      <protection/>
    </xf>
    <xf numFmtId="49" fontId="6" fillId="0" borderId="28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8" fillId="5" borderId="164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6" fillId="0" borderId="175" xfId="0" applyNumberFormat="1" applyFont="1" applyBorder="1" applyAlignment="1" applyProtection="1">
      <alignment vertical="center" wrapText="1"/>
      <protection/>
    </xf>
    <xf numFmtId="49" fontId="24" fillId="3" borderId="28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0" borderId="176" xfId="0" applyNumberFormat="1" applyFont="1" applyFill="1" applyBorder="1" applyAlignment="1" applyProtection="1">
      <alignment vertical="center" wrapText="1"/>
      <protection/>
    </xf>
    <xf numFmtId="49" fontId="6" fillId="0" borderId="68" xfId="0" applyNumberFormat="1" applyFont="1" applyFill="1" applyBorder="1" applyAlignment="1" applyProtection="1">
      <alignment vertical="center" wrapText="1"/>
      <protection/>
    </xf>
    <xf numFmtId="49" fontId="6" fillId="0" borderId="175" xfId="0" applyNumberFormat="1" applyFont="1" applyFill="1" applyBorder="1" applyAlignment="1" applyProtection="1">
      <alignment vertical="center" wrapText="1"/>
      <protection/>
    </xf>
    <xf numFmtId="49" fontId="4" fillId="2" borderId="165" xfId="0" applyNumberFormat="1" applyFont="1" applyFill="1" applyBorder="1" applyAlignment="1" applyProtection="1">
      <alignment vertical="center" wrapText="1"/>
      <protection/>
    </xf>
    <xf numFmtId="49" fontId="6" fillId="2" borderId="73" xfId="0" applyNumberFormat="1" applyFont="1" applyFill="1" applyBorder="1" applyAlignment="1" applyProtection="1">
      <alignment vertical="center" wrapText="1"/>
      <protection/>
    </xf>
    <xf numFmtId="49" fontId="6" fillId="2" borderId="27" xfId="0" applyNumberFormat="1" applyFont="1" applyFill="1" applyBorder="1" applyAlignment="1" applyProtection="1">
      <alignment vertical="center" wrapText="1"/>
      <protection/>
    </xf>
    <xf numFmtId="49" fontId="4" fillId="3" borderId="177" xfId="0" applyNumberFormat="1" applyFont="1" applyFill="1" applyBorder="1" applyAlignment="1" applyProtection="1">
      <alignment horizontal="right" vertical="center" wrapText="1"/>
      <protection/>
    </xf>
    <xf numFmtId="0" fontId="0" fillId="3" borderId="63" xfId="0" applyFont="1" applyFill="1" applyBorder="1" applyAlignment="1">
      <alignment horizontal="right" vertical="center" wrapText="1"/>
    </xf>
    <xf numFmtId="0" fontId="0" fillId="3" borderId="82" xfId="0" applyFont="1" applyFill="1" applyBorder="1" applyAlignment="1">
      <alignment horizontal="right" vertical="center" wrapText="1"/>
    </xf>
    <xf numFmtId="49" fontId="8" fillId="2" borderId="5" xfId="0" applyNumberFormat="1" applyFont="1" applyFill="1" applyBorder="1" applyAlignment="1" applyProtection="1">
      <alignment vertical="center" wrapText="1"/>
      <protection/>
    </xf>
    <xf numFmtId="49" fontId="8" fillId="2" borderId="37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7" fillId="3" borderId="6" xfId="0" applyNumberFormat="1" applyFont="1" applyFill="1" applyBorder="1" applyAlignment="1" applyProtection="1">
      <alignment horizontal="left" vertical="center" wrapText="1"/>
      <protection/>
    </xf>
    <xf numFmtId="49" fontId="6" fillId="3" borderId="33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24" fillId="5" borderId="165" xfId="0" applyNumberFormat="1" applyFont="1" applyFill="1" applyBorder="1" applyAlignment="1" applyProtection="1">
      <alignment vertical="center" wrapText="1"/>
      <protection/>
    </xf>
    <xf numFmtId="49" fontId="5" fillId="5" borderId="73" xfId="0" applyNumberFormat="1" applyFont="1" applyFill="1" applyBorder="1" applyAlignment="1" applyProtection="1">
      <alignment vertical="center" wrapText="1"/>
      <protection/>
    </xf>
    <xf numFmtId="49" fontId="5" fillId="5" borderId="27" xfId="0" applyNumberFormat="1" applyFont="1" applyFill="1" applyBorder="1" applyAlignment="1" applyProtection="1">
      <alignment vertical="center" wrapText="1"/>
      <protection/>
    </xf>
    <xf numFmtId="49" fontId="24" fillId="3" borderId="172" xfId="0" applyNumberFormat="1" applyFont="1" applyFill="1" applyBorder="1" applyAlignment="1" applyProtection="1">
      <alignment vertical="center" wrapText="1"/>
      <protection/>
    </xf>
    <xf numFmtId="49" fontId="8" fillId="3" borderId="64" xfId="0" applyNumberFormat="1" applyFont="1" applyFill="1" applyBorder="1" applyAlignment="1" applyProtection="1">
      <alignment wrapText="1"/>
      <protection/>
    </xf>
    <xf numFmtId="49" fontId="8" fillId="3" borderId="60" xfId="0" applyNumberFormat="1" applyFont="1" applyFill="1" applyBorder="1" applyAlignment="1" applyProtection="1">
      <alignment wrapText="1"/>
      <protection/>
    </xf>
    <xf numFmtId="49" fontId="7" fillId="3" borderId="165" xfId="0" applyNumberFormat="1" applyFont="1" applyFill="1" applyBorder="1" applyAlignment="1" applyProtection="1">
      <alignment horizontal="left" vertical="center" wrapText="1"/>
      <protection/>
    </xf>
    <xf numFmtId="49" fontId="4" fillId="0" borderId="73" xfId="0" applyNumberFormat="1" applyFont="1" applyBorder="1" applyAlignment="1" applyProtection="1">
      <alignment vertical="center" wrapText="1"/>
      <protection/>
    </xf>
    <xf numFmtId="49" fontId="4" fillId="0" borderId="27" xfId="0" applyNumberFormat="1" applyFont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4" fillId="0" borderId="6" xfId="0" applyNumberFormat="1" applyFont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vertical="center" wrapText="1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2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32" fillId="0" borderId="13" xfId="0" applyNumberFormat="1" applyFont="1" applyBorder="1" applyAlignment="1" applyProtection="1">
      <alignment wrapText="1"/>
      <protection/>
    </xf>
    <xf numFmtId="0" fontId="33" fillId="0" borderId="56" xfId="0" applyFont="1" applyBorder="1" applyAlignment="1">
      <alignment wrapText="1"/>
    </xf>
    <xf numFmtId="49" fontId="32" fillId="0" borderId="9" xfId="0" applyNumberFormat="1" applyFont="1" applyBorder="1" applyAlignment="1" applyProtection="1">
      <alignment wrapText="1"/>
      <protection/>
    </xf>
    <xf numFmtId="0" fontId="33" fillId="0" borderId="59" xfId="0" applyFont="1" applyBorder="1" applyAlignment="1">
      <alignment wrapText="1"/>
    </xf>
    <xf numFmtId="49" fontId="8" fillId="0" borderId="164" xfId="0" applyNumberFormat="1" applyFont="1" applyFill="1" applyBorder="1" applyAlignment="1" applyProtection="1">
      <alignment horizontal="left" vertical="center" wrapText="1"/>
      <protection/>
    </xf>
    <xf numFmtId="49" fontId="7" fillId="2" borderId="164" xfId="0" applyNumberFormat="1" applyFont="1" applyFill="1" applyBorder="1" applyAlignment="1" applyProtection="1">
      <alignment vertical="center" wrapText="1"/>
      <protection/>
    </xf>
    <xf numFmtId="0" fontId="7" fillId="2" borderId="3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4" fillId="2" borderId="173" xfId="0" applyNumberFormat="1" applyFont="1" applyFill="1" applyBorder="1" applyAlignment="1" applyProtection="1">
      <alignment horizontal="left" vertical="center" wrapText="1"/>
      <protection/>
    </xf>
    <xf numFmtId="0" fontId="0" fillId="2" borderId="35" xfId="0" applyFill="1" applyBorder="1" applyAlignment="1">
      <alignment horizontal="left" vertical="center" wrapText="1"/>
    </xf>
    <xf numFmtId="0" fontId="0" fillId="2" borderId="56" xfId="0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56" xfId="0" applyNumberFormat="1" applyFont="1" applyBorder="1" applyAlignment="1" applyProtection="1">
      <alignment vertical="center" wrapText="1"/>
      <protection/>
    </xf>
    <xf numFmtId="49" fontId="15" fillId="0" borderId="42" xfId="0" applyNumberFormat="1" applyFont="1" applyFill="1" applyBorder="1" applyAlignment="1" applyProtection="1">
      <alignment vertical="center" wrapText="1"/>
      <protection/>
    </xf>
    <xf numFmtId="49" fontId="15" fillId="0" borderId="89" xfId="0" applyNumberFormat="1" applyFont="1" applyFill="1" applyBorder="1" applyAlignment="1" applyProtection="1">
      <alignment vertical="center" wrapText="1"/>
      <protection/>
    </xf>
    <xf numFmtId="49" fontId="10" fillId="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53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46" xfId="0" applyNumberFormat="1" applyFont="1" applyFill="1" applyBorder="1" applyAlignment="1" applyProtection="1">
      <alignment horizontal="center" vertical="center" textRotation="90" wrapText="1"/>
      <protection/>
    </xf>
    <xf numFmtId="49" fontId="24" fillId="5" borderId="171" xfId="0" applyNumberFormat="1" applyFont="1" applyFill="1" applyBorder="1" applyAlignment="1" applyProtection="1">
      <alignment vertical="center" wrapText="1"/>
      <protection/>
    </xf>
    <xf numFmtId="49" fontId="24" fillId="5" borderId="28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91" xfId="0" applyNumberFormat="1" applyFont="1" applyBorder="1" applyAlignment="1" applyProtection="1">
      <alignment vertical="center" wrapText="1"/>
      <protection/>
    </xf>
    <xf numFmtId="49" fontId="32" fillId="0" borderId="18" xfId="0" applyNumberFormat="1" applyFont="1" applyBorder="1" applyAlignment="1" applyProtection="1">
      <alignment vertical="center" wrapText="1"/>
      <protection/>
    </xf>
    <xf numFmtId="0" fontId="34" fillId="0" borderId="91" xfId="0" applyFont="1" applyBorder="1" applyAlignment="1">
      <alignment vertical="center" wrapText="1"/>
    </xf>
    <xf numFmtId="49" fontId="7" fillId="9" borderId="164" xfId="0" applyNumberFormat="1" applyFont="1" applyFill="1" applyBorder="1" applyAlignment="1" applyProtection="1">
      <alignment vertical="center" wrapText="1"/>
      <protection/>
    </xf>
    <xf numFmtId="0" fontId="0" fillId="9" borderId="36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49" fontId="27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52" xfId="0" applyFont="1" applyBorder="1" applyAlignment="1">
      <alignment horizontal="center" vertical="center" textRotation="90" wrapText="1"/>
    </xf>
    <xf numFmtId="49" fontId="4" fillId="0" borderId="7" xfId="0" applyNumberFormat="1" applyFont="1" applyBorder="1" applyAlignment="1" applyProtection="1">
      <alignment horizontal="left" vertical="center" wrapText="1"/>
      <protection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59" xfId="0" applyNumberFormat="1" applyFont="1" applyFill="1" applyBorder="1" applyAlignment="1" applyProtection="1">
      <alignment vertical="center" wrapText="1"/>
      <protection/>
    </xf>
    <xf numFmtId="49" fontId="10" fillId="0" borderId="48" xfId="0" applyNumberFormat="1" applyFont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Border="1" applyAlignment="1" applyProtection="1">
      <alignment horizontal="center" vertical="center" textRotation="90" wrapText="1"/>
      <protection/>
    </xf>
    <xf numFmtId="49" fontId="7" fillId="3" borderId="164" xfId="0" applyNumberFormat="1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49" fontId="15" fillId="0" borderId="16" xfId="0" applyNumberFormat="1" applyFont="1" applyFill="1" applyBorder="1" applyAlignment="1" applyProtection="1">
      <alignment vertical="center" wrapText="1"/>
      <protection/>
    </xf>
    <xf numFmtId="0" fontId="15" fillId="0" borderId="32" xfId="0" applyFont="1" applyFill="1" applyBorder="1" applyAlignment="1">
      <alignment vertical="center" wrapText="1"/>
    </xf>
    <xf numFmtId="4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4" fillId="0" borderId="178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37" xfId="0" applyNumberFormat="1" applyFont="1" applyFill="1" applyBorder="1" applyAlignment="1" applyProtection="1">
      <alignment vertical="center" wrapText="1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49" fontId="7" fillId="2" borderId="35" xfId="0" applyNumberFormat="1" applyFont="1" applyFill="1" applyBorder="1" applyAlignment="1" applyProtection="1">
      <alignment horizontal="left" vertical="center" wrapText="1"/>
      <protection/>
    </xf>
    <xf numFmtId="49" fontId="7" fillId="2" borderId="56" xfId="0" applyNumberFormat="1" applyFont="1" applyFill="1" applyBorder="1" applyAlignment="1" applyProtection="1">
      <alignment vertical="center"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56" xfId="0" applyNumberFormat="1" applyFont="1" applyFill="1" applyBorder="1" applyAlignment="1" applyProtection="1">
      <alignment vertical="top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3" xfId="0" applyFont="1" applyFill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15" fillId="0" borderId="33" xfId="0" applyNumberFormat="1" applyFont="1" applyFill="1" applyBorder="1" applyAlignment="1" applyProtection="1">
      <alignment vertical="center" wrapText="1"/>
      <protection/>
    </xf>
    <xf numFmtId="49" fontId="4" fillId="0" borderId="91" xfId="0" applyNumberFormat="1" applyFont="1" applyBorder="1" applyAlignment="1" applyProtection="1">
      <alignment vertical="center" wrapText="1"/>
      <protection/>
    </xf>
    <xf numFmtId="49" fontId="10" fillId="0" borderId="178" xfId="0" applyNumberFormat="1" applyFont="1" applyBorder="1" applyAlignment="1" applyProtection="1">
      <alignment vertical="center" wrapText="1"/>
      <protection/>
    </xf>
    <xf numFmtId="49" fontId="10" fillId="0" borderId="6" xfId="0" applyNumberFormat="1" applyFont="1" applyBorder="1" applyAlignment="1" applyProtection="1">
      <alignment vertical="center" wrapText="1"/>
      <protection/>
    </xf>
    <xf numFmtId="0" fontId="15" fillId="0" borderId="59" xfId="0" applyFont="1" applyBorder="1" applyAlignment="1">
      <alignment vertical="center" wrapText="1"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40" fillId="0" borderId="2" xfId="0" applyNumberFormat="1" applyFont="1" applyBorder="1" applyAlignment="1" applyProtection="1">
      <alignment vertical="center" wrapText="1"/>
      <protection/>
    </xf>
    <xf numFmtId="0" fontId="40" fillId="0" borderId="11" xfId="0" applyFont="1" applyBorder="1" applyAlignment="1">
      <alignment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49" fontId="14" fillId="0" borderId="33" xfId="0" applyNumberFormat="1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horizontal="center" vertical="center" wrapText="1"/>
    </xf>
    <xf numFmtId="49" fontId="8" fillId="2" borderId="38" xfId="0" applyNumberFormat="1" applyFont="1" applyFill="1" applyBorder="1" applyAlignment="1" applyProtection="1">
      <alignment vertical="center" wrapText="1"/>
      <protection/>
    </xf>
    <xf numFmtId="49" fontId="8" fillId="2" borderId="34" xfId="0" applyNumberFormat="1" applyFont="1" applyFill="1" applyBorder="1" applyAlignment="1" applyProtection="1">
      <alignment vertical="center" wrapText="1"/>
      <protection/>
    </xf>
    <xf numFmtId="0" fontId="4" fillId="0" borderId="33" xfId="0" applyFont="1" applyBorder="1" applyAlignment="1">
      <alignment vertical="center" wrapText="1"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59" xfId="0" applyNumberFormat="1" applyFont="1" applyFill="1" applyBorder="1" applyAlignment="1" applyProtection="1">
      <alignment vertical="center" wrapText="1"/>
      <protection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10" fillId="0" borderId="65" xfId="0" applyNumberFormat="1" applyFont="1" applyBorder="1" applyAlignment="1" applyProtection="1">
      <alignment horizontal="center" vertical="center" textRotation="90" wrapText="1"/>
      <protection/>
    </xf>
    <xf numFmtId="0" fontId="4" fillId="0" borderId="8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6" fillId="0" borderId="34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5" fillId="2" borderId="7" xfId="0" applyNumberFormat="1" applyFont="1" applyFill="1" applyBorder="1" applyAlignment="1" applyProtection="1">
      <alignment vertical="center" wrapText="1"/>
      <protection/>
    </xf>
    <xf numFmtId="0" fontId="15" fillId="2" borderId="33" xfId="0" applyFont="1" applyFill="1" applyBorder="1" applyAlignment="1">
      <alignment vertical="center" wrapText="1"/>
    </xf>
    <xf numFmtId="49" fontId="15" fillId="0" borderId="6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4" fillId="5" borderId="32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91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56" xfId="0" applyNumberFormat="1" applyFont="1" applyFill="1" applyBorder="1" applyAlignment="1" applyProtection="1">
      <alignment vertical="center" wrapText="1"/>
      <protection/>
    </xf>
    <xf numFmtId="49" fontId="7" fillId="3" borderId="165" xfId="0" applyNumberFormat="1" applyFont="1" applyFill="1" applyBorder="1" applyAlignment="1" applyProtection="1">
      <alignment vertical="center" wrapText="1"/>
      <protection/>
    </xf>
    <xf numFmtId="49" fontId="4" fillId="3" borderId="73" xfId="0" applyNumberFormat="1" applyFont="1" applyFill="1" applyBorder="1" applyAlignment="1" applyProtection="1">
      <alignment vertical="center" wrapText="1"/>
      <protection/>
    </xf>
    <xf numFmtId="49" fontId="4" fillId="3" borderId="27" xfId="0" applyNumberFormat="1" applyFont="1" applyFill="1" applyBorder="1" applyAlignment="1" applyProtection="1">
      <alignment vertical="center" wrapText="1"/>
      <protection/>
    </xf>
    <xf numFmtId="49" fontId="4" fillId="0" borderId="35" xfId="0" applyNumberFormat="1" applyFont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59" xfId="0" applyNumberFormat="1" applyFont="1" applyFill="1" applyBorder="1" applyAlignment="1" applyProtection="1">
      <alignment vertical="center" wrapText="1"/>
      <protection/>
    </xf>
    <xf numFmtId="49" fontId="4" fillId="0" borderId="48" xfId="0" applyNumberFormat="1" applyFont="1" applyBorder="1" applyAlignment="1" applyProtection="1">
      <alignment horizontal="center" vertical="center" textRotation="90" wrapText="1"/>
      <protection/>
    </xf>
    <xf numFmtId="49" fontId="4" fillId="0" borderId="52" xfId="0" applyNumberFormat="1" applyFont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56" xfId="0" applyNumberFormat="1" applyFont="1" applyFill="1" applyBorder="1" applyAlignment="1" applyProtection="1">
      <alignment vertical="center" wrapText="1"/>
      <protection/>
    </xf>
    <xf numFmtId="0" fontId="4" fillId="0" borderId="56" xfId="0" applyFont="1" applyBorder="1" applyAlignment="1">
      <alignment vertical="center" wrapText="1"/>
    </xf>
    <xf numFmtId="49" fontId="10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50" xfId="0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59" xfId="0" applyFont="1" applyBorder="1" applyAlignment="1">
      <alignment vertical="center" wrapText="1"/>
    </xf>
    <xf numFmtId="49" fontId="4" fillId="0" borderId="39" xfId="0" applyNumberFormat="1" applyFont="1" applyBorder="1" applyAlignment="1" applyProtection="1">
      <alignment vertical="center" wrapText="1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49" fontId="10" fillId="7" borderId="6" xfId="0" applyNumberFormat="1" applyFont="1" applyFill="1" applyBorder="1" applyAlignment="1" applyProtection="1">
      <alignment vertical="center" wrapText="1"/>
      <protection/>
    </xf>
    <xf numFmtId="0" fontId="0" fillId="7" borderId="33" xfId="0" applyFill="1" applyBorder="1" applyAlignment="1">
      <alignment vertical="center" wrapText="1"/>
    </xf>
    <xf numFmtId="49" fontId="11" fillId="3" borderId="39" xfId="0" applyNumberFormat="1" applyFont="1" applyFill="1" applyBorder="1" applyAlignment="1" applyProtection="1">
      <alignment horizontal="left" vertical="center" wrapText="1"/>
      <protection/>
    </xf>
    <xf numFmtId="49" fontId="10" fillId="3" borderId="34" xfId="0" applyNumberFormat="1" applyFont="1" applyFill="1" applyBorder="1" applyAlignment="1" applyProtection="1">
      <alignment vertical="center" wrapText="1"/>
      <protection/>
    </xf>
    <xf numFmtId="0" fontId="19" fillId="3" borderId="164" xfId="0" applyFont="1" applyFill="1" applyBorder="1" applyAlignment="1">
      <alignment horizontal="left" vertical="center" wrapText="1"/>
    </xf>
    <xf numFmtId="0" fontId="19" fillId="3" borderId="36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15" fillId="0" borderId="36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7" fillId="9" borderId="165" xfId="0" applyNumberFormat="1" applyFont="1" applyFill="1" applyBorder="1" applyAlignment="1" applyProtection="1">
      <alignment vertical="center" wrapText="1"/>
      <protection/>
    </xf>
    <xf numFmtId="0" fontId="0" fillId="9" borderId="73" xfId="0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49" fontId="15" fillId="0" borderId="35" xfId="0" applyNumberFormat="1" applyFont="1" applyBorder="1" applyAlignment="1" applyProtection="1">
      <alignment vertical="center" wrapText="1"/>
      <protection/>
    </xf>
    <xf numFmtId="0" fontId="15" fillId="0" borderId="56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49" fontId="7" fillId="2" borderId="164" xfId="0" applyNumberFormat="1" applyFont="1" applyFill="1" applyBorder="1" applyAlignment="1" applyProtection="1">
      <alignment vertical="center" wrapText="1"/>
      <protection/>
    </xf>
    <xf numFmtId="49" fontId="4" fillId="0" borderId="32" xfId="0" applyNumberFormat="1" applyFont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0" fontId="15" fillId="0" borderId="33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4" fillId="5" borderId="36" xfId="0" applyFont="1" applyFill="1" applyBorder="1" applyAlignment="1">
      <alignment vertical="center" wrapText="1"/>
    </xf>
    <xf numFmtId="49" fontId="15" fillId="0" borderId="7" xfId="0" applyNumberFormat="1" applyFont="1" applyBorder="1" applyAlignment="1" applyProtection="1">
      <alignment vertical="center" wrapText="1"/>
      <protection/>
    </xf>
    <xf numFmtId="0" fontId="15" fillId="0" borderId="33" xfId="0" applyFont="1" applyBorder="1" applyAlignment="1">
      <alignment vertical="center" wrapText="1"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59" xfId="0" applyNumberFormat="1" applyFont="1" applyFill="1" applyBorder="1" applyAlignment="1" applyProtection="1">
      <alignment vertical="center" wrapText="1"/>
      <protection/>
    </xf>
    <xf numFmtId="49" fontId="24" fillId="5" borderId="164" xfId="0" applyNumberFormat="1" applyFont="1" applyFill="1" applyBorder="1" applyAlignment="1" applyProtection="1">
      <alignment vertical="center" wrapText="1"/>
      <protection/>
    </xf>
    <xf numFmtId="49" fontId="24" fillId="5" borderId="36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0" fontId="0" fillId="2" borderId="36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4" fillId="0" borderId="45" xfId="0" applyNumberFormat="1" applyFont="1" applyBorder="1" applyAlignment="1" applyProtection="1">
      <alignment horizontal="center" vertical="center" textRotation="90" wrapText="1"/>
      <protection/>
    </xf>
    <xf numFmtId="0" fontId="3" fillId="0" borderId="65" xfId="0" applyFont="1" applyBorder="1" applyAlignment="1">
      <alignment horizontal="center" vertical="center" textRotation="90" wrapText="1"/>
    </xf>
    <xf numFmtId="49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49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horizontal="center" vertical="center"/>
    </xf>
    <xf numFmtId="49" fontId="4" fillId="0" borderId="61" xfId="0" applyNumberFormat="1" applyFont="1" applyBorder="1" applyAlignment="1" applyProtection="1">
      <alignment horizontal="center" vertical="center"/>
      <protection/>
    </xf>
    <xf numFmtId="0" fontId="8" fillId="0" borderId="64" xfId="0" applyFont="1" applyBorder="1" applyAlignment="1">
      <alignment horizontal="right"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87" xfId="0" applyNumberFormat="1" applyFont="1" applyFill="1" applyBorder="1" applyAlignment="1" applyProtection="1">
      <alignment horizontal="center" vertical="center"/>
      <protection/>
    </xf>
    <xf numFmtId="49" fontId="15" fillId="0" borderId="77" xfId="0" applyNumberFormat="1" applyFont="1" applyFill="1" applyBorder="1" applyAlignment="1" applyProtection="1">
      <alignment horizontal="center" vertical="center"/>
      <protection/>
    </xf>
    <xf numFmtId="49" fontId="15" fillId="0" borderId="79" xfId="0" applyNumberFormat="1" applyFont="1" applyFill="1" applyBorder="1" applyAlignment="1" applyProtection="1">
      <alignment horizontal="center" vertical="center"/>
      <protection/>
    </xf>
    <xf numFmtId="49" fontId="8" fillId="0" borderId="177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/>
    </xf>
    <xf numFmtId="49" fontId="6" fillId="0" borderId="82" xfId="0" applyNumberFormat="1" applyFont="1" applyBorder="1" applyAlignment="1">
      <alignment/>
    </xf>
    <xf numFmtId="49" fontId="6" fillId="0" borderId="9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9" fontId="6" fillId="0" borderId="172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49" fontId="6" fillId="0" borderId="60" xfId="0" applyNumberFormat="1" applyFont="1" applyBorder="1" applyAlignment="1">
      <alignment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49" fontId="27" fillId="0" borderId="44" xfId="0" applyNumberFormat="1" applyFont="1" applyBorder="1" applyAlignment="1" applyProtection="1">
      <alignment horizontal="center" vertical="center" textRotation="90" wrapText="1"/>
      <protection/>
    </xf>
    <xf numFmtId="49" fontId="27" fillId="0" borderId="51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59" xfId="0" applyNumberFormat="1" applyFont="1" applyBorder="1" applyAlignment="1" applyProtection="1">
      <alignment vertical="center" wrapText="1"/>
      <protection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5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15" fillId="0" borderId="9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27" fillId="0" borderId="48" xfId="0" applyNumberFormat="1" applyFont="1" applyBorder="1" applyAlignment="1" applyProtection="1">
      <alignment horizontal="center" vertical="center" textRotation="90" wrapText="1"/>
      <protection/>
    </xf>
    <xf numFmtId="49" fontId="4" fillId="0" borderId="36" xfId="0" applyNumberFormat="1" applyFont="1" applyFill="1" applyBorder="1" applyAlignment="1" applyProtection="1">
      <alignment vertical="center" wrapText="1"/>
      <protection/>
    </xf>
    <xf numFmtId="49" fontId="6" fillId="0" borderId="36" xfId="0" applyNumberFormat="1" applyFont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workbookViewId="0" topLeftCell="A1">
      <selection activeCell="L128" sqref="L128"/>
    </sheetView>
  </sheetViews>
  <sheetFormatPr defaultColWidth="9.00390625" defaultRowHeight="12.75"/>
  <cols>
    <col min="1" max="1" width="20.00390625" style="0" customWidth="1"/>
    <col min="2" max="2" width="49.875" style="0" customWidth="1"/>
    <col min="3" max="4" width="8.75390625" style="0" customWidth="1"/>
    <col min="5" max="5" width="10.00390625" style="0" customWidth="1"/>
  </cols>
  <sheetData>
    <row r="1" spans="1:5" ht="11.25" customHeight="1">
      <c r="A1" s="572"/>
      <c r="C1" s="1206" t="s">
        <v>220</v>
      </c>
      <c r="D1" s="1199"/>
      <c r="E1" s="1199"/>
    </row>
    <row r="2" spans="1:5" ht="12.75" customHeight="1">
      <c r="A2" s="573"/>
      <c r="B2" s="1204" t="s">
        <v>50</v>
      </c>
      <c r="C2" s="1205"/>
      <c r="D2" s="1199"/>
      <c r="E2" s="1199"/>
    </row>
    <row r="3" spans="1:5" ht="12.75" customHeight="1">
      <c r="A3" s="574"/>
      <c r="B3" s="1204" t="s">
        <v>174</v>
      </c>
      <c r="C3" s="1205"/>
      <c r="D3" s="1199"/>
      <c r="E3" s="1199"/>
    </row>
    <row r="4" spans="1:15" ht="11.25" customHeight="1">
      <c r="A4" s="1177"/>
      <c r="B4" s="1196" t="s">
        <v>204</v>
      </c>
      <c r="C4" s="1196"/>
      <c r="D4" s="1196"/>
      <c r="E4" s="1196"/>
      <c r="F4" s="575"/>
      <c r="G4" s="575"/>
      <c r="H4" s="575"/>
      <c r="I4" s="575"/>
      <c r="J4" s="575"/>
      <c r="K4" s="575"/>
      <c r="L4" s="575"/>
      <c r="M4" s="575"/>
      <c r="N4" s="575"/>
      <c r="O4" s="575"/>
    </row>
    <row r="5" spans="2:5" ht="11.25" customHeight="1">
      <c r="B5" s="1204" t="s">
        <v>597</v>
      </c>
      <c r="C5" s="1205"/>
      <c r="D5" s="1199"/>
      <c r="E5" s="1199"/>
    </row>
    <row r="6" spans="2:3" ht="5.25" customHeight="1">
      <c r="B6" s="193"/>
      <c r="C6" s="194"/>
    </row>
    <row r="7" spans="1:5" ht="13.5" customHeight="1">
      <c r="A7" s="1202" t="s">
        <v>93</v>
      </c>
      <c r="B7" s="1202"/>
      <c r="C7" s="1202"/>
      <c r="D7" s="1199"/>
      <c r="E7" s="1199"/>
    </row>
    <row r="8" spans="1:5" ht="12.75" customHeight="1">
      <c r="A8" s="1202" t="s">
        <v>598</v>
      </c>
      <c r="B8" s="1202"/>
      <c r="C8" s="1203"/>
      <c r="D8" s="1199"/>
      <c r="E8" s="1199"/>
    </row>
    <row r="9" spans="1:5" s="2" customFormat="1" ht="8.25" customHeight="1" thickBot="1">
      <c r="A9"/>
      <c r="B9" s="1200" t="s">
        <v>39</v>
      </c>
      <c r="C9" s="1200"/>
      <c r="D9" s="1201"/>
      <c r="E9" s="1201"/>
    </row>
    <row r="10" spans="1:5" s="2" customFormat="1" ht="11.25" customHeight="1">
      <c r="A10" s="1220" t="s">
        <v>624</v>
      </c>
      <c r="B10" s="1208" t="s">
        <v>625</v>
      </c>
      <c r="C10" s="1217" t="s">
        <v>38</v>
      </c>
      <c r="D10" s="1218"/>
      <c r="E10" s="1219"/>
    </row>
    <row r="11" spans="1:5" s="2" customFormat="1" ht="35.25" customHeight="1" thickBot="1">
      <c r="A11" s="1221"/>
      <c r="B11" s="1209"/>
      <c r="C11" s="576" t="s">
        <v>33</v>
      </c>
      <c r="D11" s="577" t="s">
        <v>563</v>
      </c>
      <c r="E11" s="578" t="s">
        <v>194</v>
      </c>
    </row>
    <row r="12" spans="1:5" s="2" customFormat="1" ht="19.5" customHeight="1" thickBot="1">
      <c r="A12" s="1123" t="s">
        <v>626</v>
      </c>
      <c r="B12" s="438" t="s">
        <v>627</v>
      </c>
      <c r="C12" s="160">
        <f>C54+C126</f>
        <v>325620</v>
      </c>
      <c r="D12" s="606">
        <f>D54+D126</f>
        <v>1794</v>
      </c>
      <c r="E12" s="607">
        <f>E54+E126</f>
        <v>327414</v>
      </c>
    </row>
    <row r="13" spans="1:5" s="2" customFormat="1" ht="12.75" customHeight="1" thickBot="1">
      <c r="A13" s="1124"/>
      <c r="B13" s="113" t="s">
        <v>628</v>
      </c>
      <c r="C13" s="161">
        <f>C12/C192</f>
        <v>0.5401863329307622</v>
      </c>
      <c r="D13" s="608"/>
      <c r="E13" s="609">
        <f>E12/E192</f>
        <v>0.4916083313388562</v>
      </c>
    </row>
    <row r="14" spans="1:5" s="2" customFormat="1" ht="19.5" customHeight="1" hidden="1" thickBot="1">
      <c r="A14" s="1123" t="s">
        <v>629</v>
      </c>
      <c r="B14" s="439" t="s">
        <v>630</v>
      </c>
      <c r="C14" s="160">
        <f>C16</f>
        <v>162859</v>
      </c>
      <c r="D14" s="606">
        <f>D16</f>
        <v>0</v>
      </c>
      <c r="E14" s="607">
        <f>E16</f>
        <v>162859</v>
      </c>
    </row>
    <row r="15" spans="1:5" s="2" customFormat="1" ht="12.75" customHeight="1" hidden="1">
      <c r="A15" s="1125"/>
      <c r="B15" s="114" t="s">
        <v>208</v>
      </c>
      <c r="C15" s="162">
        <f>C14/C12</f>
        <v>0.5001504821571157</v>
      </c>
      <c r="D15" s="610"/>
      <c r="E15" s="611">
        <f>E14/E12</f>
        <v>0.4974100069025759</v>
      </c>
    </row>
    <row r="16" spans="1:5" s="2" customFormat="1" ht="15" customHeight="1" hidden="1">
      <c r="A16" s="1126" t="s">
        <v>64</v>
      </c>
      <c r="B16" s="437" t="s">
        <v>631</v>
      </c>
      <c r="C16" s="163">
        <f>C20+C21+C22+C23</f>
        <v>162859</v>
      </c>
      <c r="D16" s="612">
        <f>D20+D21+D22+D23</f>
        <v>0</v>
      </c>
      <c r="E16" s="613">
        <f>E20+E21+E22+E23</f>
        <v>162859</v>
      </c>
    </row>
    <row r="17" spans="1:5" s="2" customFormat="1" ht="12.75" customHeight="1" hidden="1">
      <c r="A17" s="1214" t="s">
        <v>51</v>
      </c>
      <c r="B17" s="426" t="s">
        <v>52</v>
      </c>
      <c r="C17" s="427">
        <f>C16-(C18+C19)</f>
        <v>72381.79999999999</v>
      </c>
      <c r="D17" s="614">
        <f>D16-(D18+D19)</f>
        <v>0</v>
      </c>
      <c r="E17" s="615">
        <f aca="true" t="shared" si="0" ref="E17:E23">C17+D17</f>
        <v>72381.79999999999</v>
      </c>
    </row>
    <row r="18" spans="1:5" s="2" customFormat="1" ht="13.5" customHeight="1" hidden="1">
      <c r="A18" s="1215"/>
      <c r="B18" s="428" t="s">
        <v>53</v>
      </c>
      <c r="C18" s="429">
        <f>ROUND(C16*10/45,1)</f>
        <v>36190.9</v>
      </c>
      <c r="D18" s="616">
        <f>ROUND(D16*10/45,1)</f>
        <v>0</v>
      </c>
      <c r="E18" s="617">
        <f t="shared" si="0"/>
        <v>36190.9</v>
      </c>
    </row>
    <row r="19" spans="1:5" s="2" customFormat="1" ht="15" customHeight="1" hidden="1">
      <c r="A19" s="1207"/>
      <c r="B19" s="430" t="s">
        <v>54</v>
      </c>
      <c r="C19" s="431">
        <f>ROUND(C16*15/45,1)</f>
        <v>54286.3</v>
      </c>
      <c r="D19" s="618">
        <f>ROUND(D16*15/45,1)</f>
        <v>0</v>
      </c>
      <c r="E19" s="619">
        <f t="shared" si="0"/>
        <v>54286.3</v>
      </c>
    </row>
    <row r="20" spans="1:11" s="2" customFormat="1" ht="56.25" customHeight="1" hidden="1">
      <c r="A20" s="1127" t="s">
        <v>197</v>
      </c>
      <c r="B20" s="448" t="s">
        <v>195</v>
      </c>
      <c r="C20" s="393">
        <v>162026</v>
      </c>
      <c r="D20" s="620"/>
      <c r="E20" s="621">
        <f t="shared" si="0"/>
        <v>162026</v>
      </c>
      <c r="I20" s="397"/>
      <c r="J20" s="394"/>
      <c r="K20" s="395"/>
    </row>
    <row r="21" spans="1:11" s="2" customFormat="1" ht="77.25" customHeight="1" hidden="1">
      <c r="A21" s="1128" t="s">
        <v>199</v>
      </c>
      <c r="B21" s="448" t="s">
        <v>373</v>
      </c>
      <c r="C21" s="164">
        <v>400</v>
      </c>
      <c r="D21" s="622"/>
      <c r="E21" s="623">
        <f t="shared" si="0"/>
        <v>400</v>
      </c>
      <c r="I21" s="397"/>
      <c r="J21" s="394"/>
      <c r="K21" s="395"/>
    </row>
    <row r="22" spans="1:11" s="2" customFormat="1" ht="36" customHeight="1" hidden="1">
      <c r="A22" s="1127" t="s">
        <v>65</v>
      </c>
      <c r="B22" s="449" t="s">
        <v>374</v>
      </c>
      <c r="C22" s="164">
        <v>400</v>
      </c>
      <c r="D22" s="622"/>
      <c r="E22" s="623">
        <f t="shared" si="0"/>
        <v>400</v>
      </c>
      <c r="I22" s="397"/>
      <c r="J22" s="396"/>
      <c r="K22" s="395"/>
    </row>
    <row r="23" spans="1:5" s="2" customFormat="1" ht="57.75" customHeight="1" hidden="1" thickBot="1">
      <c r="A23" s="1129" t="s">
        <v>198</v>
      </c>
      <c r="B23" s="450" t="s">
        <v>196</v>
      </c>
      <c r="C23" s="164">
        <v>33</v>
      </c>
      <c r="D23" s="622"/>
      <c r="E23" s="623">
        <f t="shared" si="0"/>
        <v>33</v>
      </c>
    </row>
    <row r="24" spans="1:5" s="2" customFormat="1" ht="18.75" customHeight="1" hidden="1" thickBot="1">
      <c r="A24" s="1123" t="s">
        <v>632</v>
      </c>
      <c r="B24" s="441" t="s">
        <v>633</v>
      </c>
      <c r="C24" s="160">
        <f>C26+C30+C33+C36</f>
        <v>38023</v>
      </c>
      <c r="D24" s="606">
        <f>D26+D30+D33+D36</f>
        <v>0</v>
      </c>
      <c r="E24" s="607">
        <f>E26+E30+E33+E36</f>
        <v>38023</v>
      </c>
    </row>
    <row r="25" spans="1:5" s="2" customFormat="1" ht="12.75" customHeight="1" hidden="1">
      <c r="A25" s="1130"/>
      <c r="B25" s="114" t="s">
        <v>208</v>
      </c>
      <c r="C25" s="162">
        <f>C24/C12</f>
        <v>0.11677108285731835</v>
      </c>
      <c r="D25" s="610"/>
      <c r="E25" s="611">
        <f>E24/E12</f>
        <v>0.11613125889546567</v>
      </c>
    </row>
    <row r="26" spans="1:5" s="2" customFormat="1" ht="24" customHeight="1" hidden="1">
      <c r="A26" s="1128" t="s">
        <v>66</v>
      </c>
      <c r="B26" s="440" t="s">
        <v>389</v>
      </c>
      <c r="C26" s="167">
        <f>C27</f>
        <v>0</v>
      </c>
      <c r="D26" s="624">
        <f>D27</f>
        <v>0</v>
      </c>
      <c r="E26" s="625">
        <f>E27</f>
        <v>0</v>
      </c>
    </row>
    <row r="27" spans="1:5" s="2" customFormat="1" ht="21" customHeight="1" hidden="1">
      <c r="A27" s="1131" t="s">
        <v>67</v>
      </c>
      <c r="B27" s="445" t="s">
        <v>390</v>
      </c>
      <c r="C27" s="436">
        <f>C28+C29</f>
        <v>0</v>
      </c>
      <c r="D27" s="626">
        <f>D28+D29</f>
        <v>0</v>
      </c>
      <c r="E27" s="627">
        <f>E28+E29</f>
        <v>0</v>
      </c>
    </row>
    <row r="28" spans="1:5" s="2" customFormat="1" ht="20.25" customHeight="1" hidden="1">
      <c r="A28" s="1131" t="s">
        <v>68</v>
      </c>
      <c r="B28" s="333" t="s">
        <v>391</v>
      </c>
      <c r="C28" s="197">
        <v>0</v>
      </c>
      <c r="D28" s="628"/>
      <c r="E28" s="629">
        <f>C28+D28</f>
        <v>0</v>
      </c>
    </row>
    <row r="29" spans="1:5" s="2" customFormat="1" ht="27.75" customHeight="1" hidden="1">
      <c r="A29" s="1131" t="s">
        <v>69</v>
      </c>
      <c r="B29" s="333" t="s">
        <v>392</v>
      </c>
      <c r="C29" s="435">
        <v>0</v>
      </c>
      <c r="D29" s="630"/>
      <c r="E29" s="631">
        <f>C29+D29</f>
        <v>0</v>
      </c>
    </row>
    <row r="30" spans="1:5" s="2" customFormat="1" ht="26.25" customHeight="1" hidden="1">
      <c r="A30" s="1132" t="s">
        <v>70</v>
      </c>
      <c r="B30" s="440" t="s">
        <v>634</v>
      </c>
      <c r="C30" s="207">
        <f>C31+C32</f>
        <v>36953</v>
      </c>
      <c r="D30" s="632">
        <f>D31+D32</f>
        <v>0</v>
      </c>
      <c r="E30" s="633">
        <f>E31+E32</f>
        <v>36953</v>
      </c>
    </row>
    <row r="31" spans="1:5" s="2" customFormat="1" ht="23.25" customHeight="1" hidden="1">
      <c r="A31" s="1131" t="s">
        <v>71</v>
      </c>
      <c r="B31" s="446" t="s">
        <v>366</v>
      </c>
      <c r="C31" s="181">
        <v>36953</v>
      </c>
      <c r="D31" s="634"/>
      <c r="E31" s="635">
        <f>C31+D31</f>
        <v>36953</v>
      </c>
    </row>
    <row r="32" spans="1:5" s="2" customFormat="1" ht="34.5" customHeight="1" hidden="1">
      <c r="A32" s="1133" t="s">
        <v>72</v>
      </c>
      <c r="B32" s="447" t="s">
        <v>365</v>
      </c>
      <c r="C32" s="392">
        <v>0</v>
      </c>
      <c r="D32" s="636"/>
      <c r="E32" s="637">
        <f>C32+D32</f>
        <v>0</v>
      </c>
    </row>
    <row r="33" spans="1:5" s="2" customFormat="1" ht="21" customHeight="1" hidden="1">
      <c r="A33" s="1132" t="s">
        <v>73</v>
      </c>
      <c r="B33" s="440" t="s">
        <v>117</v>
      </c>
      <c r="C33" s="207">
        <f>C34+C35</f>
        <v>29</v>
      </c>
      <c r="D33" s="632">
        <f>D34+D35</f>
        <v>0</v>
      </c>
      <c r="E33" s="633">
        <f>E34+E35</f>
        <v>29</v>
      </c>
    </row>
    <row r="34" spans="1:5" s="2" customFormat="1" ht="15.75" customHeight="1" hidden="1">
      <c r="A34" s="1134" t="s">
        <v>74</v>
      </c>
      <c r="B34" s="445" t="s">
        <v>367</v>
      </c>
      <c r="C34" s="197">
        <v>29</v>
      </c>
      <c r="D34" s="628"/>
      <c r="E34" s="629">
        <f>C34+D34</f>
        <v>29</v>
      </c>
    </row>
    <row r="35" spans="1:6" s="2" customFormat="1" ht="25.5" customHeight="1" hidden="1">
      <c r="A35" s="1135" t="s">
        <v>75</v>
      </c>
      <c r="B35" s="1082" t="s">
        <v>368</v>
      </c>
      <c r="C35" s="435">
        <v>0</v>
      </c>
      <c r="D35" s="630"/>
      <c r="E35" s="631">
        <f>C35+D35</f>
        <v>0</v>
      </c>
      <c r="F35" s="1083"/>
    </row>
    <row r="36" spans="1:5" s="2" customFormat="1" ht="25.5" customHeight="1" hidden="1">
      <c r="A36" s="1128" t="s">
        <v>398</v>
      </c>
      <c r="B36" s="440" t="s">
        <v>399</v>
      </c>
      <c r="C36" s="207">
        <f>C37</f>
        <v>1041</v>
      </c>
      <c r="D36" s="632">
        <f>D37</f>
        <v>0</v>
      </c>
      <c r="E36" s="633">
        <f>E37</f>
        <v>1041</v>
      </c>
    </row>
    <row r="37" spans="1:5" s="2" customFormat="1" ht="25.5" customHeight="1" hidden="1" thickBot="1">
      <c r="A37" s="1131" t="s">
        <v>400</v>
      </c>
      <c r="B37" s="1078" t="s">
        <v>264</v>
      </c>
      <c r="C37" s="435">
        <v>1041</v>
      </c>
      <c r="D37" s="630"/>
      <c r="E37" s="631">
        <f>C37+D37</f>
        <v>1041</v>
      </c>
    </row>
    <row r="38" spans="1:5" s="2" customFormat="1" ht="24" customHeight="1" hidden="1" thickBot="1">
      <c r="A38" s="1123" t="s">
        <v>635</v>
      </c>
      <c r="B38" s="439" t="s">
        <v>636</v>
      </c>
      <c r="C38" s="160">
        <f>C40+C42</f>
        <v>33053</v>
      </c>
      <c r="D38" s="606">
        <f>D40+D42</f>
        <v>0</v>
      </c>
      <c r="E38" s="607">
        <f>E40+E42</f>
        <v>33053</v>
      </c>
    </row>
    <row r="39" spans="1:5" s="2" customFormat="1" ht="12.75" customHeight="1" hidden="1">
      <c r="A39" s="1130"/>
      <c r="B39" s="114" t="s">
        <v>208</v>
      </c>
      <c r="C39" s="162">
        <f>C38/C12</f>
        <v>0.10150789263558749</v>
      </c>
      <c r="D39" s="610"/>
      <c r="E39" s="611">
        <f>E38/E12</f>
        <v>0.10095170029381761</v>
      </c>
    </row>
    <row r="40" spans="1:5" s="2" customFormat="1" ht="18" customHeight="1" hidden="1">
      <c r="A40" s="1126" t="s">
        <v>76</v>
      </c>
      <c r="B40" s="442" t="s">
        <v>637</v>
      </c>
      <c r="C40" s="163">
        <f>C41</f>
        <v>2038</v>
      </c>
      <c r="D40" s="612">
        <f>D41</f>
        <v>0</v>
      </c>
      <c r="E40" s="613">
        <f>E41</f>
        <v>2038</v>
      </c>
    </row>
    <row r="41" spans="1:5" s="2" customFormat="1" ht="21.75" customHeight="1" hidden="1">
      <c r="A41" s="1126" t="s">
        <v>77</v>
      </c>
      <c r="B41" s="1136" t="s">
        <v>200</v>
      </c>
      <c r="C41" s="166">
        <v>2038</v>
      </c>
      <c r="D41" s="638"/>
      <c r="E41" s="639">
        <f>C41+D41</f>
        <v>2038</v>
      </c>
    </row>
    <row r="42" spans="1:5" s="2" customFormat="1" ht="17.25" customHeight="1" hidden="1">
      <c r="A42" s="1127" t="s">
        <v>78</v>
      </c>
      <c r="B42" s="443" t="s">
        <v>638</v>
      </c>
      <c r="C42" s="165">
        <f>C43+C46</f>
        <v>31015</v>
      </c>
      <c r="D42" s="640">
        <f>D43+D46</f>
        <v>0</v>
      </c>
      <c r="E42" s="641">
        <f>E43+E46</f>
        <v>31015</v>
      </c>
    </row>
    <row r="43" spans="1:5" s="2" customFormat="1" ht="24.75" customHeight="1" hidden="1">
      <c r="A43" s="1137" t="s">
        <v>79</v>
      </c>
      <c r="B43" s="200" t="s">
        <v>100</v>
      </c>
      <c r="C43" s="167">
        <f>C44</f>
        <v>5000</v>
      </c>
      <c r="D43" s="624">
        <f>D44</f>
        <v>0</v>
      </c>
      <c r="E43" s="625">
        <f>E44</f>
        <v>5000</v>
      </c>
    </row>
    <row r="44" spans="1:5" s="2" customFormat="1" ht="28.5" customHeight="1" hidden="1">
      <c r="A44" s="1138" t="s">
        <v>80</v>
      </c>
      <c r="B44" s="144" t="s">
        <v>642</v>
      </c>
      <c r="C44" s="188">
        <v>5000</v>
      </c>
      <c r="D44" s="642"/>
      <c r="E44" s="643">
        <f>C44+D44</f>
        <v>5000</v>
      </c>
    </row>
    <row r="45" spans="1:5" s="2" customFormat="1" ht="27.75" customHeight="1" hidden="1">
      <c r="A45" s="1137" t="s">
        <v>82</v>
      </c>
      <c r="B45" s="200" t="s">
        <v>643</v>
      </c>
      <c r="C45" s="167">
        <f>C46</f>
        <v>26015</v>
      </c>
      <c r="D45" s="624">
        <f>D46</f>
        <v>0</v>
      </c>
      <c r="E45" s="625">
        <f>E46</f>
        <v>26015</v>
      </c>
    </row>
    <row r="46" spans="1:5" s="2" customFormat="1" ht="29.25" customHeight="1" hidden="1" thickBot="1">
      <c r="A46" s="1139" t="s">
        <v>83</v>
      </c>
      <c r="B46" s="145" t="s">
        <v>644</v>
      </c>
      <c r="C46" s="191">
        <v>26015</v>
      </c>
      <c r="D46" s="644"/>
      <c r="E46" s="645">
        <f>C46+D46</f>
        <v>26015</v>
      </c>
    </row>
    <row r="47" spans="1:5" s="2" customFormat="1" ht="21" customHeight="1" hidden="1" thickBot="1">
      <c r="A47" s="1140" t="s">
        <v>645</v>
      </c>
      <c r="B47" s="444" t="s">
        <v>646</v>
      </c>
      <c r="C47" s="160">
        <f>C49+C51</f>
        <v>2871</v>
      </c>
      <c r="D47" s="606">
        <f>D49+D51</f>
        <v>0</v>
      </c>
      <c r="E47" s="607">
        <f>E49+E51</f>
        <v>2871</v>
      </c>
    </row>
    <row r="48" spans="1:5" s="2" customFormat="1" ht="11.25" customHeight="1" hidden="1">
      <c r="A48" s="1130"/>
      <c r="B48" s="114" t="s">
        <v>208</v>
      </c>
      <c r="C48" s="162">
        <f>C47/C12</f>
        <v>0.008817025981205085</v>
      </c>
      <c r="D48" s="610"/>
      <c r="E48" s="611">
        <f>E47/E12</f>
        <v>0.008768714838094889</v>
      </c>
    </row>
    <row r="49" spans="1:5" s="2" customFormat="1" ht="26.25" customHeight="1" hidden="1">
      <c r="A49" s="1141" t="s">
        <v>84</v>
      </c>
      <c r="B49" s="115" t="s">
        <v>647</v>
      </c>
      <c r="C49" s="237">
        <f>SUM(C50)</f>
        <v>2871</v>
      </c>
      <c r="D49" s="646">
        <f>SUM(D50)</f>
        <v>0</v>
      </c>
      <c r="E49" s="647">
        <f>SUM(E50)</f>
        <v>2871</v>
      </c>
    </row>
    <row r="50" spans="1:5" s="2" customFormat="1" ht="20.25" customHeight="1" hidden="1">
      <c r="A50" s="1138" t="s">
        <v>85</v>
      </c>
      <c r="B50" s="146" t="s">
        <v>201</v>
      </c>
      <c r="C50" s="201">
        <v>2871</v>
      </c>
      <c r="D50" s="648"/>
      <c r="E50" s="649">
        <f>C50+D50</f>
        <v>2871</v>
      </c>
    </row>
    <row r="51" spans="1:5" s="2" customFormat="1" ht="25.5" customHeight="1" hidden="1">
      <c r="A51" s="1137" t="s">
        <v>86</v>
      </c>
      <c r="B51" s="116" t="s">
        <v>648</v>
      </c>
      <c r="C51" s="171">
        <f>SUM(C52)</f>
        <v>0</v>
      </c>
      <c r="D51" s="650">
        <f>SUM(D52)</f>
        <v>0</v>
      </c>
      <c r="E51" s="651">
        <f>SUM(E52)</f>
        <v>0</v>
      </c>
    </row>
    <row r="52" spans="1:5" s="2" customFormat="1" ht="38.25" customHeight="1" hidden="1">
      <c r="A52" s="1142" t="s">
        <v>87</v>
      </c>
      <c r="B52" s="336" t="s">
        <v>230</v>
      </c>
      <c r="C52" s="205">
        <f>C53</f>
        <v>0</v>
      </c>
      <c r="D52" s="652">
        <f>D53</f>
        <v>0</v>
      </c>
      <c r="E52" s="653">
        <f>E53</f>
        <v>0</v>
      </c>
    </row>
    <row r="53" spans="1:5" s="2" customFormat="1" ht="39.75" customHeight="1" hidden="1" thickBot="1">
      <c r="A53" s="1143" t="s">
        <v>88</v>
      </c>
      <c r="B53" s="334" t="s">
        <v>375</v>
      </c>
      <c r="C53" s="335">
        <v>0</v>
      </c>
      <c r="D53" s="654"/>
      <c r="E53" s="655">
        <f>C53+D53</f>
        <v>0</v>
      </c>
    </row>
    <row r="54" spans="1:5" s="2" customFormat="1" ht="17.25" customHeight="1" thickBot="1">
      <c r="A54" s="1210" t="s">
        <v>649</v>
      </c>
      <c r="B54" s="1211"/>
      <c r="C54" s="168">
        <f>C14+C24+C38+C47</f>
        <v>236806</v>
      </c>
      <c r="D54" s="656">
        <f>D14+D24+D38+D47</f>
        <v>0</v>
      </c>
      <c r="E54" s="657">
        <f>E14+E24+E38+E47</f>
        <v>236806</v>
      </c>
    </row>
    <row r="55" spans="1:5" s="2" customFormat="1" ht="10.5" customHeight="1">
      <c r="A55" s="1212"/>
      <c r="B55" s="452" t="s">
        <v>650</v>
      </c>
      <c r="C55" s="152">
        <f>C54/C192</f>
        <v>0.39284861112954383</v>
      </c>
      <c r="D55" s="658"/>
      <c r="E55" s="659">
        <f>E54/E192</f>
        <v>0.35556146808331096</v>
      </c>
    </row>
    <row r="56" spans="1:5" s="2" customFormat="1" ht="12" customHeight="1">
      <c r="A56" s="1213"/>
      <c r="B56" s="453" t="s">
        <v>208</v>
      </c>
      <c r="C56" s="153">
        <f>C54/C12</f>
        <v>0.7272464836312266</v>
      </c>
      <c r="D56" s="660"/>
      <c r="E56" s="661">
        <f>E54/E12</f>
        <v>0.7232616809299541</v>
      </c>
    </row>
    <row r="57" spans="1:5" s="2" customFormat="1" ht="11.25" customHeight="1" thickBot="1">
      <c r="A57" s="398"/>
      <c r="B57" s="399"/>
      <c r="C57" s="400"/>
      <c r="D57" s="400"/>
      <c r="E57" s="400"/>
    </row>
    <row r="58" spans="1:5" s="2" customFormat="1" ht="24" customHeight="1" thickBot="1">
      <c r="A58" s="1144" t="s">
        <v>266</v>
      </c>
      <c r="B58" s="156" t="s">
        <v>677</v>
      </c>
      <c r="C58" s="160">
        <f>C60+C69</f>
        <v>25486</v>
      </c>
      <c r="D58" s="606">
        <f>D60+D69</f>
        <v>144</v>
      </c>
      <c r="E58" s="607">
        <f>E60+E69</f>
        <v>25630</v>
      </c>
    </row>
    <row r="59" spans="1:5" s="2" customFormat="1" ht="12.75" customHeight="1">
      <c r="A59" s="1130"/>
      <c r="B59" s="114" t="s">
        <v>208</v>
      </c>
      <c r="C59" s="169">
        <f>C58/C12</f>
        <v>0.07826914808672686</v>
      </c>
      <c r="D59" s="662"/>
      <c r="E59" s="663">
        <f>E58/E12</f>
        <v>0.07828009797992755</v>
      </c>
    </row>
    <row r="60" spans="1:5" s="2" customFormat="1" ht="44.25" customHeight="1" hidden="1">
      <c r="A60" s="1126" t="s">
        <v>267</v>
      </c>
      <c r="B60" s="337" t="s">
        <v>376</v>
      </c>
      <c r="C60" s="170">
        <f>C61+C66</f>
        <v>25223</v>
      </c>
      <c r="D60" s="664">
        <f>D61+D66</f>
        <v>0</v>
      </c>
      <c r="E60" s="665">
        <f>E61+E66</f>
        <v>25223</v>
      </c>
    </row>
    <row r="61" spans="1:5" s="2" customFormat="1" ht="21" customHeight="1" hidden="1">
      <c r="A61" s="1126"/>
      <c r="B61" s="1084" t="s">
        <v>678</v>
      </c>
      <c r="C61" s="171">
        <f>C62+C64</f>
        <v>14594</v>
      </c>
      <c r="D61" s="650">
        <f>D62+D64</f>
        <v>0</v>
      </c>
      <c r="E61" s="651">
        <f>E62+E64</f>
        <v>14594</v>
      </c>
    </row>
    <row r="62" spans="1:5" s="2" customFormat="1" ht="30" customHeight="1" hidden="1">
      <c r="A62" s="1145" t="s">
        <v>268</v>
      </c>
      <c r="B62" s="532" t="s">
        <v>679</v>
      </c>
      <c r="C62" s="180">
        <f>SUM(C63:C63)</f>
        <v>12494</v>
      </c>
      <c r="D62" s="666">
        <f>SUM(D63:D63)</f>
        <v>0</v>
      </c>
      <c r="E62" s="667">
        <f>SUM(E63:E63)</f>
        <v>12494</v>
      </c>
    </row>
    <row r="63" spans="1:5" s="2" customFormat="1" ht="41.25" customHeight="1" hidden="1">
      <c r="A63" s="1126" t="s">
        <v>269</v>
      </c>
      <c r="B63" s="531" t="s">
        <v>680</v>
      </c>
      <c r="C63" s="259">
        <v>12494</v>
      </c>
      <c r="D63" s="668"/>
      <c r="E63" s="669">
        <f>C63+D63</f>
        <v>12494</v>
      </c>
    </row>
    <row r="64" spans="1:5" s="2" customFormat="1" ht="40.5" customHeight="1" hidden="1">
      <c r="A64" s="1137" t="s">
        <v>270</v>
      </c>
      <c r="B64" s="117" t="s">
        <v>378</v>
      </c>
      <c r="C64" s="172">
        <f>SUM(C65)</f>
        <v>2100</v>
      </c>
      <c r="D64" s="670">
        <f>SUM(D65)</f>
        <v>0</v>
      </c>
      <c r="E64" s="671">
        <f>SUM(E65)</f>
        <v>2100</v>
      </c>
    </row>
    <row r="65" spans="1:5" s="2" customFormat="1" ht="38.25" customHeight="1" hidden="1">
      <c r="A65" s="1138" t="s">
        <v>271</v>
      </c>
      <c r="B65" s="144" t="s">
        <v>377</v>
      </c>
      <c r="C65" s="201">
        <v>2100</v>
      </c>
      <c r="D65" s="648"/>
      <c r="E65" s="649">
        <f>C65+D65</f>
        <v>2100</v>
      </c>
    </row>
    <row r="66" spans="1:5" s="2" customFormat="1" ht="30" customHeight="1" hidden="1">
      <c r="A66" s="1137" t="s">
        <v>272</v>
      </c>
      <c r="B66" s="118" t="s">
        <v>379</v>
      </c>
      <c r="C66" s="171">
        <f>SUM(C67:C68)</f>
        <v>10629</v>
      </c>
      <c r="D66" s="650">
        <f>SUM(D67:D68)</f>
        <v>0</v>
      </c>
      <c r="E66" s="651">
        <f>SUM(E67:E68)</f>
        <v>10629</v>
      </c>
    </row>
    <row r="67" spans="1:5" s="2" customFormat="1" ht="32.25" customHeight="1" hidden="1">
      <c r="A67" s="1142" t="s">
        <v>606</v>
      </c>
      <c r="B67" s="149" t="s">
        <v>108</v>
      </c>
      <c r="C67" s="202">
        <v>550</v>
      </c>
      <c r="D67" s="672"/>
      <c r="E67" s="673">
        <f>C67+D67</f>
        <v>550</v>
      </c>
    </row>
    <row r="68" spans="1:5" s="2" customFormat="1" ht="28.5" customHeight="1" hidden="1">
      <c r="A68" s="1138" t="s">
        <v>273</v>
      </c>
      <c r="B68" s="149" t="s">
        <v>380</v>
      </c>
      <c r="C68" s="201">
        <v>10079</v>
      </c>
      <c r="D68" s="648"/>
      <c r="E68" s="649">
        <f>C68+D68</f>
        <v>10079</v>
      </c>
    </row>
    <row r="69" spans="1:5" s="2" customFormat="1" ht="24" customHeight="1">
      <c r="A69" s="1146" t="s">
        <v>274</v>
      </c>
      <c r="B69" s="119" t="s">
        <v>89</v>
      </c>
      <c r="C69" s="173">
        <f aca="true" t="shared" si="1" ref="C69:E70">C70</f>
        <v>263</v>
      </c>
      <c r="D69" s="674">
        <f t="shared" si="1"/>
        <v>144</v>
      </c>
      <c r="E69" s="675">
        <f t="shared" si="1"/>
        <v>407</v>
      </c>
    </row>
    <row r="70" spans="1:5" s="2" customFormat="1" ht="27.75" customHeight="1">
      <c r="A70" s="1137" t="s">
        <v>275</v>
      </c>
      <c r="B70" s="120" t="s">
        <v>681</v>
      </c>
      <c r="C70" s="171">
        <f t="shared" si="1"/>
        <v>263</v>
      </c>
      <c r="D70" s="650">
        <f t="shared" si="1"/>
        <v>144</v>
      </c>
      <c r="E70" s="651">
        <f t="shared" si="1"/>
        <v>407</v>
      </c>
    </row>
    <row r="71" spans="1:5" s="2" customFormat="1" ht="30.75" customHeight="1" thickBot="1">
      <c r="A71" s="1139" t="s">
        <v>276</v>
      </c>
      <c r="B71" s="150" t="s">
        <v>682</v>
      </c>
      <c r="C71" s="203">
        <v>263</v>
      </c>
      <c r="D71" s="676">
        <v>144</v>
      </c>
      <c r="E71" s="677">
        <f>C71+D71</f>
        <v>407</v>
      </c>
    </row>
    <row r="72" spans="1:5" s="2" customFormat="1" ht="25.5" customHeight="1" hidden="1" thickBot="1">
      <c r="A72" s="1144" t="s">
        <v>277</v>
      </c>
      <c r="B72" s="338" t="s">
        <v>683</v>
      </c>
      <c r="C72" s="174">
        <f>C74</f>
        <v>1489</v>
      </c>
      <c r="D72" s="678">
        <f>D74</f>
        <v>0</v>
      </c>
      <c r="E72" s="679">
        <f>E74</f>
        <v>1489</v>
      </c>
    </row>
    <row r="73" spans="1:5" s="2" customFormat="1" ht="15" customHeight="1" hidden="1">
      <c r="A73" s="1147"/>
      <c r="B73" s="114" t="s">
        <v>208</v>
      </c>
      <c r="C73" s="162">
        <f>C72/C12</f>
        <v>0.004572814937657392</v>
      </c>
      <c r="D73" s="610"/>
      <c r="E73" s="611">
        <f>E72/E12</f>
        <v>0.0045477591062080425</v>
      </c>
    </row>
    <row r="74" spans="1:5" s="2" customFormat="1" ht="21" customHeight="1" hidden="1">
      <c r="A74" s="1146" t="s">
        <v>278</v>
      </c>
      <c r="B74" s="121" t="s">
        <v>684</v>
      </c>
      <c r="C74" s="165">
        <f>C75+C76+C77+C78</f>
        <v>1489</v>
      </c>
      <c r="D74" s="640">
        <f>D75+D76+D77+D78</f>
        <v>0</v>
      </c>
      <c r="E74" s="641">
        <f>E75+E76+E77+E78</f>
        <v>1489</v>
      </c>
    </row>
    <row r="75" spans="1:5" s="2" customFormat="1" ht="25.5" customHeight="1" hidden="1">
      <c r="A75" s="1145" t="s">
        <v>279</v>
      </c>
      <c r="B75" s="346" t="s">
        <v>381</v>
      </c>
      <c r="C75" s="187">
        <v>210</v>
      </c>
      <c r="D75" s="680"/>
      <c r="E75" s="681">
        <f>C75+D75</f>
        <v>210</v>
      </c>
    </row>
    <row r="76" spans="1:5" s="2" customFormat="1" ht="19.5" customHeight="1" hidden="1">
      <c r="A76" s="1142" t="s">
        <v>280</v>
      </c>
      <c r="B76" s="347" t="s">
        <v>382</v>
      </c>
      <c r="C76" s="181">
        <v>15</v>
      </c>
      <c r="D76" s="634"/>
      <c r="E76" s="635">
        <f>C76+D76</f>
        <v>15</v>
      </c>
    </row>
    <row r="77" spans="1:5" s="2" customFormat="1" ht="20.25" customHeight="1" hidden="1">
      <c r="A77" s="1142" t="s">
        <v>281</v>
      </c>
      <c r="B77" s="348" t="s">
        <v>383</v>
      </c>
      <c r="C77" s="181">
        <v>125</v>
      </c>
      <c r="D77" s="634"/>
      <c r="E77" s="635">
        <f>C77+D77</f>
        <v>125</v>
      </c>
    </row>
    <row r="78" spans="1:5" s="2" customFormat="1" ht="20.25" customHeight="1" hidden="1">
      <c r="A78" s="1138" t="s">
        <v>282</v>
      </c>
      <c r="B78" s="349" t="s">
        <v>384</v>
      </c>
      <c r="C78" s="188">
        <v>1139</v>
      </c>
      <c r="D78" s="642"/>
      <c r="E78" s="643">
        <f>C78+D78</f>
        <v>1139</v>
      </c>
    </row>
    <row r="79" spans="1:5" s="2" customFormat="1" ht="33" customHeight="1" hidden="1" thickBot="1">
      <c r="A79" s="1148" t="s">
        <v>283</v>
      </c>
      <c r="B79" s="122" t="s">
        <v>109</v>
      </c>
      <c r="C79" s="176">
        <f>C81</f>
        <v>13764</v>
      </c>
      <c r="D79" s="682">
        <f>D81</f>
        <v>0</v>
      </c>
      <c r="E79" s="683">
        <f>E81</f>
        <v>13764</v>
      </c>
    </row>
    <row r="80" spans="1:5" s="2" customFormat="1" ht="12.75" customHeight="1" hidden="1">
      <c r="A80" s="1147"/>
      <c r="B80" s="114" t="s">
        <v>208</v>
      </c>
      <c r="C80" s="162">
        <f>C79/C12</f>
        <v>0.04227013082734476</v>
      </c>
      <c r="D80" s="610"/>
      <c r="E80" s="611">
        <f>E79/E12</f>
        <v>0.0420385200388499</v>
      </c>
    </row>
    <row r="81" spans="1:5" s="2" customFormat="1" ht="27" customHeight="1" hidden="1">
      <c r="A81" s="1127" t="s">
        <v>284</v>
      </c>
      <c r="B81" s="260" t="s">
        <v>237</v>
      </c>
      <c r="C81" s="165">
        <f aca="true" t="shared" si="2" ref="C81:E82">C82</f>
        <v>13764</v>
      </c>
      <c r="D81" s="640">
        <f t="shared" si="2"/>
        <v>0</v>
      </c>
      <c r="E81" s="641">
        <f t="shared" si="2"/>
        <v>13764</v>
      </c>
    </row>
    <row r="82" spans="1:5" s="2" customFormat="1" ht="24" customHeight="1" hidden="1">
      <c r="A82" s="1132" t="s">
        <v>401</v>
      </c>
      <c r="B82" s="196" t="s">
        <v>239</v>
      </c>
      <c r="C82" s="207">
        <f t="shared" si="2"/>
        <v>13764</v>
      </c>
      <c r="D82" s="632">
        <f t="shared" si="2"/>
        <v>0</v>
      </c>
      <c r="E82" s="633">
        <f t="shared" si="2"/>
        <v>13764</v>
      </c>
    </row>
    <row r="83" spans="1:5" s="2" customFormat="1" ht="28.5" customHeight="1" hidden="1" thickBot="1">
      <c r="A83" s="1149" t="s">
        <v>285</v>
      </c>
      <c r="B83" s="123" t="s">
        <v>240</v>
      </c>
      <c r="C83" s="191">
        <v>13764</v>
      </c>
      <c r="D83" s="644"/>
      <c r="E83" s="645">
        <f>C83+D83</f>
        <v>13764</v>
      </c>
    </row>
    <row r="84" spans="1:5" s="2" customFormat="1" ht="25.5" customHeight="1" thickBot="1">
      <c r="A84" s="1144" t="s">
        <v>286</v>
      </c>
      <c r="B84" s="338" t="s">
        <v>685</v>
      </c>
      <c r="C84" s="160">
        <f>C86+C88+C91</f>
        <v>43028</v>
      </c>
      <c r="D84" s="606">
        <f>D86+D88+D91</f>
        <v>873</v>
      </c>
      <c r="E84" s="607">
        <f>E86+E88+E91</f>
        <v>43901</v>
      </c>
    </row>
    <row r="85" spans="1:5" s="2" customFormat="1" ht="15" customHeight="1">
      <c r="A85" s="1130"/>
      <c r="B85" s="114" t="s">
        <v>208</v>
      </c>
      <c r="C85" s="162">
        <f>C84/C12</f>
        <v>0.1321417603341318</v>
      </c>
      <c r="D85" s="610"/>
      <c r="E85" s="611">
        <f>E84/E12</f>
        <v>0.13408406482312912</v>
      </c>
    </row>
    <row r="86" spans="1:5" s="2" customFormat="1" ht="26.25" customHeight="1" hidden="1">
      <c r="A86" s="1126" t="s">
        <v>287</v>
      </c>
      <c r="B86" s="124" t="s">
        <v>686</v>
      </c>
      <c r="C86" s="178">
        <f>C87</f>
        <v>20</v>
      </c>
      <c r="D86" s="684">
        <f>D87</f>
        <v>0</v>
      </c>
      <c r="E86" s="685">
        <f>E87</f>
        <v>20</v>
      </c>
    </row>
    <row r="87" spans="1:5" s="2" customFormat="1" ht="26.25" customHeight="1" hidden="1">
      <c r="A87" s="1146" t="s">
        <v>288</v>
      </c>
      <c r="B87" s="1167" t="s">
        <v>688</v>
      </c>
      <c r="C87" s="204">
        <v>20</v>
      </c>
      <c r="D87" s="686"/>
      <c r="E87" s="687">
        <f>C87+D87</f>
        <v>20</v>
      </c>
    </row>
    <row r="88" spans="1:5" s="2" customFormat="1" ht="36" customHeight="1" hidden="1">
      <c r="A88" s="1137" t="s">
        <v>289</v>
      </c>
      <c r="B88" s="125" t="s">
        <v>385</v>
      </c>
      <c r="C88" s="171">
        <f aca="true" t="shared" si="3" ref="C88:E89">C89</f>
        <v>42648</v>
      </c>
      <c r="D88" s="650">
        <f t="shared" si="3"/>
        <v>0</v>
      </c>
      <c r="E88" s="651">
        <f t="shared" si="3"/>
        <v>42648</v>
      </c>
    </row>
    <row r="89" spans="1:5" s="2" customFormat="1" ht="44.25" customHeight="1" hidden="1">
      <c r="A89" s="1150" t="s">
        <v>290</v>
      </c>
      <c r="B89" s="451" t="s">
        <v>393</v>
      </c>
      <c r="C89" s="179">
        <f t="shared" si="3"/>
        <v>42648</v>
      </c>
      <c r="D89" s="688">
        <f t="shared" si="3"/>
        <v>0</v>
      </c>
      <c r="E89" s="689">
        <f t="shared" si="3"/>
        <v>42648</v>
      </c>
    </row>
    <row r="90" spans="1:5" s="2" customFormat="1" ht="46.5" customHeight="1" hidden="1">
      <c r="A90" s="1151" t="s">
        <v>291</v>
      </c>
      <c r="B90" s="332" t="s">
        <v>394</v>
      </c>
      <c r="C90" s="339">
        <v>42648</v>
      </c>
      <c r="D90" s="690"/>
      <c r="E90" s="691">
        <f>C90+D90</f>
        <v>42648</v>
      </c>
    </row>
    <row r="91" spans="1:5" s="2" customFormat="1" ht="24" customHeight="1">
      <c r="A91" s="1150" t="s">
        <v>292</v>
      </c>
      <c r="B91" s="126" t="s">
        <v>422</v>
      </c>
      <c r="C91" s="179">
        <f>C92+C94</f>
        <v>360</v>
      </c>
      <c r="D91" s="688">
        <f>D92+D94</f>
        <v>873</v>
      </c>
      <c r="E91" s="689">
        <f>E92+E94</f>
        <v>1233</v>
      </c>
    </row>
    <row r="92" spans="1:5" s="2" customFormat="1" ht="23.25" customHeight="1">
      <c r="A92" s="1145" t="s">
        <v>293</v>
      </c>
      <c r="B92" s="147" t="s">
        <v>386</v>
      </c>
      <c r="C92" s="180">
        <f>C93</f>
        <v>360</v>
      </c>
      <c r="D92" s="666">
        <f>D93</f>
        <v>873</v>
      </c>
      <c r="E92" s="667">
        <f>E93</f>
        <v>1233</v>
      </c>
    </row>
    <row r="93" spans="1:5" s="2" customFormat="1" ht="23.25" customHeight="1" thickBot="1">
      <c r="A93" s="1138" t="s">
        <v>294</v>
      </c>
      <c r="B93" s="151" t="s">
        <v>110</v>
      </c>
      <c r="C93" s="201">
        <v>360</v>
      </c>
      <c r="D93" s="648">
        <v>873</v>
      </c>
      <c r="E93" s="649">
        <f>C93+D93</f>
        <v>1233</v>
      </c>
    </row>
    <row r="94" spans="1:5" s="2" customFormat="1" ht="39.75" customHeight="1" hidden="1" thickBot="1">
      <c r="A94" s="1145" t="s">
        <v>295</v>
      </c>
      <c r="B94" s="147" t="s">
        <v>423</v>
      </c>
      <c r="C94" s="180">
        <f>C95</f>
        <v>0</v>
      </c>
      <c r="D94" s="666">
        <f>D95</f>
        <v>0</v>
      </c>
      <c r="E94" s="667">
        <f>E95</f>
        <v>0</v>
      </c>
    </row>
    <row r="95" spans="1:5" s="2" customFormat="1" ht="35.25" customHeight="1" hidden="1" thickBot="1">
      <c r="A95" s="1139" t="s">
        <v>296</v>
      </c>
      <c r="B95" s="128" t="s">
        <v>424</v>
      </c>
      <c r="C95" s="203">
        <v>0</v>
      </c>
      <c r="D95" s="676">
        <v>0</v>
      </c>
      <c r="E95" s="677">
        <v>0</v>
      </c>
    </row>
    <row r="96" spans="1:5" s="2" customFormat="1" ht="28.5" customHeight="1" hidden="1" thickBot="1">
      <c r="A96" s="1144" t="s">
        <v>297</v>
      </c>
      <c r="B96" s="127" t="s">
        <v>689</v>
      </c>
      <c r="C96" s="174">
        <f>C98</f>
        <v>640</v>
      </c>
      <c r="D96" s="678">
        <f>D98</f>
        <v>0</v>
      </c>
      <c r="E96" s="679">
        <f>E98</f>
        <v>640</v>
      </c>
    </row>
    <row r="97" spans="1:5" s="2" customFormat="1" ht="15" customHeight="1" hidden="1">
      <c r="A97" s="1130"/>
      <c r="B97" s="114" t="s">
        <v>208</v>
      </c>
      <c r="C97" s="162">
        <f>C96/C12</f>
        <v>0.001965481235796327</v>
      </c>
      <c r="D97" s="610"/>
      <c r="E97" s="611">
        <f>E96/E12</f>
        <v>0.0019547117716407973</v>
      </c>
    </row>
    <row r="98" spans="1:5" s="2" customFormat="1" ht="33" customHeight="1" hidden="1">
      <c r="A98" s="1141" t="s">
        <v>298</v>
      </c>
      <c r="B98" s="125" t="s">
        <v>241</v>
      </c>
      <c r="C98" s="177">
        <f>C99</f>
        <v>640</v>
      </c>
      <c r="D98" s="692">
        <f>D99</f>
        <v>0</v>
      </c>
      <c r="E98" s="693">
        <f>E99</f>
        <v>640</v>
      </c>
    </row>
    <row r="99" spans="1:5" s="2" customFormat="1" ht="33" customHeight="1" hidden="1" thickBot="1">
      <c r="A99" s="1139" t="s">
        <v>299</v>
      </c>
      <c r="B99" s="1168" t="s">
        <v>425</v>
      </c>
      <c r="C99" s="191">
        <v>640</v>
      </c>
      <c r="D99" s="644"/>
      <c r="E99" s="645">
        <f>C99+D99</f>
        <v>640</v>
      </c>
    </row>
    <row r="100" spans="1:5" s="2" customFormat="1" ht="20.25" customHeight="1" hidden="1" thickBot="1">
      <c r="A100" s="1144" t="s">
        <v>300</v>
      </c>
      <c r="B100" s="127" t="s">
        <v>0</v>
      </c>
      <c r="C100" s="160">
        <f>C102+C105+C106+C107+C109+C114+C115+C117+C119+C120</f>
        <v>4407</v>
      </c>
      <c r="D100" s="606">
        <f>D102+D105+D106+D107+D109+D114+D115+D117+D119+D120</f>
        <v>0</v>
      </c>
      <c r="E100" s="607">
        <f>E102+E105+E106+E107+E109+E114+E115+E117+E119+E120</f>
        <v>4407</v>
      </c>
    </row>
    <row r="101" spans="1:5" s="2" customFormat="1" ht="12.75" customHeight="1" hidden="1">
      <c r="A101" s="1130"/>
      <c r="B101" s="114" t="s">
        <v>208</v>
      </c>
      <c r="C101" s="162">
        <f>C100/C12</f>
        <v>0.01353418094711627</v>
      </c>
      <c r="D101" s="610"/>
      <c r="E101" s="611">
        <f>E100/E12</f>
        <v>0.013460023090032802</v>
      </c>
    </row>
    <row r="102" spans="1:5" s="2" customFormat="1" ht="23.25" customHeight="1" hidden="1">
      <c r="A102" s="1141" t="s">
        <v>301</v>
      </c>
      <c r="B102" s="125" t="s">
        <v>242</v>
      </c>
      <c r="C102" s="177">
        <f>C103+C104</f>
        <v>310</v>
      </c>
      <c r="D102" s="692">
        <f>D103+D104</f>
        <v>0</v>
      </c>
      <c r="E102" s="693">
        <f>E103+E104</f>
        <v>310</v>
      </c>
    </row>
    <row r="103" spans="1:5" s="2" customFormat="1" ht="43.5" customHeight="1" hidden="1">
      <c r="A103" s="1142" t="s">
        <v>302</v>
      </c>
      <c r="B103" s="242" t="s">
        <v>607</v>
      </c>
      <c r="C103" s="181">
        <v>150</v>
      </c>
      <c r="D103" s="634"/>
      <c r="E103" s="635">
        <f>C103+D103</f>
        <v>150</v>
      </c>
    </row>
    <row r="104" spans="1:5" s="2" customFormat="1" ht="32.25" customHeight="1" hidden="1">
      <c r="A104" s="1138" t="s">
        <v>303</v>
      </c>
      <c r="B104" s="129" t="s">
        <v>1</v>
      </c>
      <c r="C104" s="181">
        <v>160</v>
      </c>
      <c r="D104" s="634"/>
      <c r="E104" s="635">
        <f>C104+D104</f>
        <v>160</v>
      </c>
    </row>
    <row r="105" spans="1:5" s="2" customFormat="1" ht="35.25" customHeight="1" hidden="1">
      <c r="A105" s="1146" t="s">
        <v>304</v>
      </c>
      <c r="B105" s="130" t="s">
        <v>2</v>
      </c>
      <c r="C105" s="175">
        <v>280</v>
      </c>
      <c r="D105" s="694"/>
      <c r="E105" s="695">
        <f>C105+D105</f>
        <v>280</v>
      </c>
    </row>
    <row r="106" spans="1:5" s="2" customFormat="1" ht="42" customHeight="1" hidden="1">
      <c r="A106" s="1146" t="s">
        <v>305</v>
      </c>
      <c r="B106" s="131" t="s">
        <v>3</v>
      </c>
      <c r="C106" s="175">
        <v>0</v>
      </c>
      <c r="D106" s="694"/>
      <c r="E106" s="695">
        <f>C106+D106</f>
        <v>0</v>
      </c>
    </row>
    <row r="107" spans="1:5" s="2" customFormat="1" ht="34.5" customHeight="1" hidden="1">
      <c r="A107" s="1146" t="s">
        <v>306</v>
      </c>
      <c r="B107" s="130" t="s">
        <v>13</v>
      </c>
      <c r="C107" s="165">
        <f>C108</f>
        <v>650</v>
      </c>
      <c r="D107" s="640">
        <f>D108</f>
        <v>0</v>
      </c>
      <c r="E107" s="641">
        <f>E108</f>
        <v>650</v>
      </c>
    </row>
    <row r="108" spans="1:5" s="2" customFormat="1" ht="30" customHeight="1" hidden="1">
      <c r="A108" s="1145" t="s">
        <v>307</v>
      </c>
      <c r="B108" s="528" t="s">
        <v>18</v>
      </c>
      <c r="C108" s="187">
        <v>650</v>
      </c>
      <c r="D108" s="680"/>
      <c r="E108" s="681">
        <f>C108+D108</f>
        <v>650</v>
      </c>
    </row>
    <row r="109" spans="1:5" s="2" customFormat="1" ht="40.5" customHeight="1" hidden="1">
      <c r="A109" s="1135" t="s">
        <v>608</v>
      </c>
      <c r="B109" s="261" t="s">
        <v>609</v>
      </c>
      <c r="C109" s="177">
        <f>C110+C111+C112+C113</f>
        <v>75</v>
      </c>
      <c r="D109" s="692">
        <f>D110+D111+D112+D113</f>
        <v>0</v>
      </c>
      <c r="E109" s="693">
        <f>E110+E111+E112+E113</f>
        <v>75</v>
      </c>
    </row>
    <row r="110" spans="1:5" s="2" customFormat="1" ht="18" customHeight="1" hidden="1">
      <c r="A110" s="1131" t="s">
        <v>308</v>
      </c>
      <c r="B110" s="243" t="s">
        <v>426</v>
      </c>
      <c r="C110" s="181">
        <v>9</v>
      </c>
      <c r="D110" s="634"/>
      <c r="E110" s="635">
        <f>C110+D110</f>
        <v>9</v>
      </c>
    </row>
    <row r="111" spans="1:5" s="2" customFormat="1" ht="24.75" customHeight="1" hidden="1">
      <c r="A111" s="1131" t="s">
        <v>309</v>
      </c>
      <c r="B111" s="243" t="s">
        <v>427</v>
      </c>
      <c r="C111" s="181">
        <v>6</v>
      </c>
      <c r="D111" s="634"/>
      <c r="E111" s="635">
        <f>C111+D111</f>
        <v>6</v>
      </c>
    </row>
    <row r="112" spans="1:5" s="2" customFormat="1" ht="17.25" customHeight="1" hidden="1">
      <c r="A112" s="1131" t="s">
        <v>310</v>
      </c>
      <c r="B112" s="243" t="s">
        <v>96</v>
      </c>
      <c r="C112" s="181">
        <v>30</v>
      </c>
      <c r="D112" s="634"/>
      <c r="E112" s="635">
        <f>C112+D112</f>
        <v>30</v>
      </c>
    </row>
    <row r="113" spans="1:5" s="2" customFormat="1" ht="18.75" customHeight="1" hidden="1">
      <c r="A113" s="1152" t="s">
        <v>610</v>
      </c>
      <c r="B113" s="244" t="s">
        <v>97</v>
      </c>
      <c r="C113" s="188">
        <v>30</v>
      </c>
      <c r="D113" s="642"/>
      <c r="E113" s="643">
        <f>C113+D113</f>
        <v>30</v>
      </c>
    </row>
    <row r="114" spans="1:5" s="2" customFormat="1" ht="34.5" customHeight="1" hidden="1">
      <c r="A114" s="1146" t="s">
        <v>311</v>
      </c>
      <c r="B114" s="130" t="s">
        <v>243</v>
      </c>
      <c r="C114" s="175">
        <v>960</v>
      </c>
      <c r="D114" s="694"/>
      <c r="E114" s="695">
        <f>C114+D114</f>
        <v>960</v>
      </c>
    </row>
    <row r="115" spans="1:5" s="2" customFormat="1" ht="22.5" customHeight="1" hidden="1">
      <c r="A115" s="1137" t="s">
        <v>312</v>
      </c>
      <c r="B115" s="529" t="s">
        <v>19</v>
      </c>
      <c r="C115" s="167">
        <f>C116</f>
        <v>0</v>
      </c>
      <c r="D115" s="624">
        <f>D116</f>
        <v>0</v>
      </c>
      <c r="E115" s="625">
        <f>E116</f>
        <v>0</v>
      </c>
    </row>
    <row r="116" spans="1:5" s="2" customFormat="1" ht="27" customHeight="1" hidden="1">
      <c r="A116" s="1138" t="s">
        <v>313</v>
      </c>
      <c r="B116" s="129" t="s">
        <v>428</v>
      </c>
      <c r="C116" s="188">
        <v>0</v>
      </c>
      <c r="D116" s="642"/>
      <c r="E116" s="643">
        <f>C116+D116</f>
        <v>0</v>
      </c>
    </row>
    <row r="117" spans="1:5" s="2" customFormat="1" ht="34.5" customHeight="1" hidden="1">
      <c r="A117" s="1137" t="s">
        <v>314</v>
      </c>
      <c r="B117" s="529" t="s">
        <v>430</v>
      </c>
      <c r="C117" s="167">
        <f>C118</f>
        <v>20</v>
      </c>
      <c r="D117" s="624">
        <f>D118</f>
        <v>0</v>
      </c>
      <c r="E117" s="625">
        <f>E118</f>
        <v>20</v>
      </c>
    </row>
    <row r="118" spans="1:5" s="2" customFormat="1" ht="32.25" customHeight="1" hidden="1">
      <c r="A118" s="1138" t="s">
        <v>315</v>
      </c>
      <c r="B118" s="129" t="s">
        <v>429</v>
      </c>
      <c r="C118" s="188">
        <v>20</v>
      </c>
      <c r="D118" s="642"/>
      <c r="E118" s="643">
        <f>C118+D118</f>
        <v>20</v>
      </c>
    </row>
    <row r="119" spans="1:5" s="2" customFormat="1" ht="33.75" customHeight="1" hidden="1">
      <c r="A119" s="1137" t="s">
        <v>316</v>
      </c>
      <c r="B119" s="529" t="s">
        <v>431</v>
      </c>
      <c r="C119" s="166">
        <v>12</v>
      </c>
      <c r="D119" s="638"/>
      <c r="E119" s="639">
        <f>C119+D119</f>
        <v>12</v>
      </c>
    </row>
    <row r="120" spans="1:5" s="2" customFormat="1" ht="24.75" customHeight="1" hidden="1">
      <c r="A120" s="1137" t="s">
        <v>317</v>
      </c>
      <c r="B120" s="529" t="s">
        <v>20</v>
      </c>
      <c r="C120" s="167">
        <f>C121</f>
        <v>2100</v>
      </c>
      <c r="D120" s="624">
        <f>D121</f>
        <v>0</v>
      </c>
      <c r="E120" s="625">
        <f>E121</f>
        <v>2100</v>
      </c>
    </row>
    <row r="121" spans="1:5" s="2" customFormat="1" ht="27" customHeight="1" hidden="1" thickBot="1">
      <c r="A121" s="1153" t="s">
        <v>318</v>
      </c>
      <c r="B121" s="132" t="s">
        <v>92</v>
      </c>
      <c r="C121" s="206">
        <v>2100</v>
      </c>
      <c r="D121" s="696"/>
      <c r="E121" s="697">
        <f>C121+D121</f>
        <v>2100</v>
      </c>
    </row>
    <row r="122" spans="1:5" s="2" customFormat="1" ht="18" customHeight="1" thickBot="1">
      <c r="A122" s="1123" t="s">
        <v>133</v>
      </c>
      <c r="B122" s="208" t="s">
        <v>134</v>
      </c>
      <c r="C122" s="160">
        <f>C124</f>
        <v>0</v>
      </c>
      <c r="D122" s="606">
        <f>D124</f>
        <v>777</v>
      </c>
      <c r="E122" s="607">
        <f>E124</f>
        <v>777</v>
      </c>
    </row>
    <row r="123" spans="1:5" s="2" customFormat="1" ht="12.75" customHeight="1">
      <c r="A123" s="1130"/>
      <c r="B123" s="114" t="s">
        <v>208</v>
      </c>
      <c r="C123" s="162">
        <f>C122/C107</f>
        <v>0</v>
      </c>
      <c r="D123" s="610"/>
      <c r="E123" s="611">
        <f>E122/E107</f>
        <v>1.1953846153846155</v>
      </c>
    </row>
    <row r="124" spans="1:5" s="2" customFormat="1" ht="18" customHeight="1">
      <c r="A124" s="1132" t="s">
        <v>319</v>
      </c>
      <c r="B124" s="196" t="s">
        <v>134</v>
      </c>
      <c r="C124" s="207">
        <f>C125</f>
        <v>0</v>
      </c>
      <c r="D124" s="632">
        <f>D125</f>
        <v>777</v>
      </c>
      <c r="E124" s="633">
        <f>E125</f>
        <v>777</v>
      </c>
    </row>
    <row r="125" spans="1:5" s="2" customFormat="1" ht="18" customHeight="1" thickBot="1">
      <c r="A125" s="1154" t="s">
        <v>320</v>
      </c>
      <c r="B125" s="210" t="s">
        <v>135</v>
      </c>
      <c r="C125" s="191">
        <v>0</v>
      </c>
      <c r="D125" s="644">
        <v>777</v>
      </c>
      <c r="E125" s="645">
        <f>C125+D125</f>
        <v>777</v>
      </c>
    </row>
    <row r="126" spans="1:5" s="2" customFormat="1" ht="15.75" customHeight="1" thickBot="1">
      <c r="A126" s="1210" t="s">
        <v>21</v>
      </c>
      <c r="B126" s="1211"/>
      <c r="C126" s="182">
        <f>C58+C72+C79+C84+C96+C100+C122</f>
        <v>88814</v>
      </c>
      <c r="D126" s="698">
        <f>D58+D72+D79+D84+D96+D100+D122</f>
        <v>1794</v>
      </c>
      <c r="E126" s="699">
        <f>E58+E72+E79+E84+E96+E100+E122</f>
        <v>90608</v>
      </c>
    </row>
    <row r="127" spans="1:5" s="2" customFormat="1" ht="12.75" customHeight="1">
      <c r="A127" s="1212"/>
      <c r="B127" s="452" t="s">
        <v>650</v>
      </c>
      <c r="C127" s="148">
        <f>C126/C192</f>
        <v>0.14733772180121832</v>
      </c>
      <c r="D127" s="700"/>
      <c r="E127" s="701">
        <f>E126/E192</f>
        <v>0.13604686325554521</v>
      </c>
    </row>
    <row r="128" spans="1:5" s="2" customFormat="1" ht="12" customHeight="1">
      <c r="A128" s="1213"/>
      <c r="B128" s="453" t="s">
        <v>208</v>
      </c>
      <c r="C128" s="209">
        <f>C126/C12</f>
        <v>0.27275351636877343</v>
      </c>
      <c r="D128" s="702"/>
      <c r="E128" s="703">
        <f>E126/E12</f>
        <v>0.27673831907004587</v>
      </c>
    </row>
    <row r="129" spans="1:5" s="2" customFormat="1" ht="8.25" customHeight="1" thickBot="1">
      <c r="A129" s="343"/>
      <c r="B129" s="344"/>
      <c r="C129" s="345"/>
      <c r="D129" s="345"/>
      <c r="E129" s="345"/>
    </row>
    <row r="130" s="1" customFormat="1" ht="8.25" customHeight="1" hidden="1"/>
    <row r="131" spans="1:5" s="1" customFormat="1" ht="20.25" customHeight="1" thickBot="1">
      <c r="A131" s="1222" t="s">
        <v>22</v>
      </c>
      <c r="B131" s="1223" t="s">
        <v>592</v>
      </c>
      <c r="C131" s="1224">
        <f>C133+C188+C190</f>
        <v>277172</v>
      </c>
      <c r="D131" s="1225">
        <f>D133+D188+D190</f>
        <v>61419.8</v>
      </c>
      <c r="E131" s="1226">
        <f>E133+E188+E190</f>
        <v>338591.80000000005</v>
      </c>
    </row>
    <row r="132" spans="1:5" s="1" customFormat="1" ht="14.25" customHeight="1">
      <c r="A132" s="1155"/>
      <c r="B132" s="350" t="s">
        <v>593</v>
      </c>
      <c r="C132" s="356">
        <f>C131/C192*100</f>
        <v>45.98136670692378</v>
      </c>
      <c r="D132" s="704"/>
      <c r="E132" s="705">
        <f>E131/E192*100</f>
        <v>50.83916686611438</v>
      </c>
    </row>
    <row r="133" spans="1:5" s="1" customFormat="1" ht="28.5" customHeight="1" hidden="1">
      <c r="A133" s="1156" t="s">
        <v>111</v>
      </c>
      <c r="B133" s="533" t="s">
        <v>27</v>
      </c>
      <c r="C133" s="357">
        <f>C134+C138+C155+C178</f>
        <v>277172</v>
      </c>
      <c r="D133" s="706">
        <f>D134+D138+D155+D178</f>
        <v>61419.8</v>
      </c>
      <c r="E133" s="707">
        <f>E134+E138+E155+E178</f>
        <v>338591.80000000005</v>
      </c>
    </row>
    <row r="134" spans="1:5" s="1" customFormat="1" ht="24.75" customHeight="1" hidden="1">
      <c r="A134" s="1157" t="s">
        <v>112</v>
      </c>
      <c r="B134" s="534" t="s">
        <v>25</v>
      </c>
      <c r="C134" s="359">
        <f>C135+C136+C137</f>
        <v>15350</v>
      </c>
      <c r="D134" s="708">
        <f>D135+D136+D137</f>
        <v>0</v>
      </c>
      <c r="E134" s="709">
        <f>E135+E136+E137</f>
        <v>15350</v>
      </c>
    </row>
    <row r="135" spans="1:5" s="1" customFormat="1" ht="18.75" customHeight="1" hidden="1">
      <c r="A135" s="1127" t="s">
        <v>339</v>
      </c>
      <c r="B135" s="418" t="s">
        <v>594</v>
      </c>
      <c r="C135" s="369">
        <v>15350</v>
      </c>
      <c r="D135" s="710"/>
      <c r="E135" s="711">
        <f>C135+D135</f>
        <v>15350</v>
      </c>
    </row>
    <row r="136" spans="1:5" s="1" customFormat="1" ht="22.5" customHeight="1" hidden="1">
      <c r="A136" s="1127" t="s">
        <v>340</v>
      </c>
      <c r="B136" s="418" t="s">
        <v>595</v>
      </c>
      <c r="C136" s="369">
        <v>0</v>
      </c>
      <c r="D136" s="710"/>
      <c r="E136" s="711">
        <f>C136+D136</f>
        <v>0</v>
      </c>
    </row>
    <row r="137" spans="1:5" s="1" customFormat="1" ht="22.5" customHeight="1" hidden="1">
      <c r="A137" s="1127" t="s">
        <v>341</v>
      </c>
      <c r="B137" s="418" t="s">
        <v>132</v>
      </c>
      <c r="C137" s="369">
        <v>0</v>
      </c>
      <c r="D137" s="710"/>
      <c r="E137" s="711">
        <f>C137+D137</f>
        <v>0</v>
      </c>
    </row>
    <row r="138" spans="1:5" s="1" customFormat="1" ht="18.75" customHeight="1">
      <c r="A138" s="1157" t="s">
        <v>338</v>
      </c>
      <c r="B138" s="351" t="s">
        <v>596</v>
      </c>
      <c r="C138" s="359">
        <f>C139+C142+C143+C144+C145+C146+C149</f>
        <v>85546.7</v>
      </c>
      <c r="D138" s="708">
        <f>D139+D142+D143+D144+D145+D146+D149</f>
        <v>61419.8</v>
      </c>
      <c r="E138" s="709">
        <f>E139+E142+E143+E144+E145+E146+E149</f>
        <v>146966.5</v>
      </c>
    </row>
    <row r="139" spans="1:5" s="1" customFormat="1" ht="24.75" customHeight="1" hidden="1">
      <c r="A139" s="1127" t="s">
        <v>342</v>
      </c>
      <c r="B139" s="354" t="s">
        <v>188</v>
      </c>
      <c r="C139" s="372">
        <f>C140+C141</f>
        <v>91.1</v>
      </c>
      <c r="D139" s="712">
        <f>D140+D141</f>
        <v>0</v>
      </c>
      <c r="E139" s="713">
        <f>E140+E141</f>
        <v>91.1</v>
      </c>
    </row>
    <row r="140" spans="1:5" s="1" customFormat="1" ht="16.5" customHeight="1" hidden="1">
      <c r="A140" s="1236" t="s">
        <v>479</v>
      </c>
      <c r="B140" s="373" t="s">
        <v>184</v>
      </c>
      <c r="C140" s="367">
        <v>0</v>
      </c>
      <c r="D140" s="714"/>
      <c r="E140" s="715">
        <f aca="true" t="shared" si="4" ref="E140:E148">C140+D140</f>
        <v>0</v>
      </c>
    </row>
    <row r="141" spans="1:5" s="1" customFormat="1" ht="18.75" customHeight="1" hidden="1">
      <c r="A141" s="1237"/>
      <c r="B141" s="374" t="s">
        <v>185</v>
      </c>
      <c r="C141" s="368">
        <v>91.1</v>
      </c>
      <c r="D141" s="716"/>
      <c r="E141" s="717">
        <f t="shared" si="4"/>
        <v>91.1</v>
      </c>
    </row>
    <row r="142" spans="1:5" s="1" customFormat="1" ht="23.25" customHeight="1">
      <c r="A142" s="1127" t="s">
        <v>402</v>
      </c>
      <c r="B142" s="354" t="s">
        <v>189</v>
      </c>
      <c r="C142" s="369">
        <v>25263</v>
      </c>
      <c r="D142" s="710">
        <v>56357.8</v>
      </c>
      <c r="E142" s="711">
        <f t="shared" si="4"/>
        <v>81620.8</v>
      </c>
    </row>
    <row r="143" spans="1:5" s="1" customFormat="1" ht="26.25" customHeight="1" hidden="1">
      <c r="A143" s="1127" t="s">
        <v>403</v>
      </c>
      <c r="B143" s="354" t="s">
        <v>102</v>
      </c>
      <c r="C143" s="369">
        <v>35958</v>
      </c>
      <c r="D143" s="710"/>
      <c r="E143" s="711">
        <f t="shared" si="4"/>
        <v>35958</v>
      </c>
    </row>
    <row r="144" spans="1:5" s="1" customFormat="1" ht="33" customHeight="1" hidden="1">
      <c r="A144" s="1127" t="s">
        <v>404</v>
      </c>
      <c r="B144" s="370" t="s">
        <v>209</v>
      </c>
      <c r="C144" s="369">
        <v>0</v>
      </c>
      <c r="D144" s="710"/>
      <c r="E144" s="711">
        <f t="shared" si="4"/>
        <v>0</v>
      </c>
    </row>
    <row r="145" spans="1:5" s="1" customFormat="1" ht="24.75" customHeight="1" hidden="1">
      <c r="A145" s="1127" t="s">
        <v>405</v>
      </c>
      <c r="B145" s="370" t="s">
        <v>212</v>
      </c>
      <c r="C145" s="369">
        <v>0</v>
      </c>
      <c r="D145" s="710"/>
      <c r="E145" s="711">
        <f t="shared" si="4"/>
        <v>0</v>
      </c>
    </row>
    <row r="146" spans="1:5" s="1" customFormat="1" ht="16.5" customHeight="1">
      <c r="A146" s="1127" t="s">
        <v>406</v>
      </c>
      <c r="B146" s="376" t="s">
        <v>190</v>
      </c>
      <c r="C146" s="372">
        <f>C147+C148</f>
        <v>0</v>
      </c>
      <c r="D146" s="712">
        <f>D147+D148</f>
        <v>5000</v>
      </c>
      <c r="E146" s="713">
        <f>E147+E148</f>
        <v>5000</v>
      </c>
    </row>
    <row r="147" spans="1:5" s="1" customFormat="1" ht="14.25" customHeight="1">
      <c r="A147" s="1236" t="s">
        <v>479</v>
      </c>
      <c r="B147" s="1114" t="s">
        <v>601</v>
      </c>
      <c r="C147" s="1115">
        <v>0</v>
      </c>
      <c r="D147" s="1116">
        <v>5000</v>
      </c>
      <c r="E147" s="1117">
        <f t="shared" si="4"/>
        <v>5000</v>
      </c>
    </row>
    <row r="148" spans="1:5" s="1" customFormat="1" ht="17.25" customHeight="1" hidden="1">
      <c r="A148" s="1237"/>
      <c r="B148" s="1118"/>
      <c r="C148" s="1119">
        <v>0</v>
      </c>
      <c r="D148" s="1120"/>
      <c r="E148" s="1121">
        <f t="shared" si="4"/>
        <v>0</v>
      </c>
    </row>
    <row r="149" spans="1:5" s="1" customFormat="1" ht="15" customHeight="1">
      <c r="A149" s="1127" t="s">
        <v>337</v>
      </c>
      <c r="B149" s="378" t="s">
        <v>599</v>
      </c>
      <c r="C149" s="379">
        <f>C150+C151+C152+C153+C154</f>
        <v>24234.6</v>
      </c>
      <c r="D149" s="718">
        <f>D150+D151+D152+D153+D154</f>
        <v>62</v>
      </c>
      <c r="E149" s="719">
        <f>E150+E151+E152+E153+E154</f>
        <v>24296.6</v>
      </c>
    </row>
    <row r="150" spans="1:5" s="1" customFormat="1" ht="15.75" customHeight="1" hidden="1">
      <c r="A150" s="1243" t="s">
        <v>479</v>
      </c>
      <c r="B150" s="371" t="s">
        <v>186</v>
      </c>
      <c r="C150" s="367">
        <v>10415.5</v>
      </c>
      <c r="D150" s="714"/>
      <c r="E150" s="715">
        <f>C150+D150</f>
        <v>10415.5</v>
      </c>
    </row>
    <row r="151" spans="1:5" s="1" customFormat="1" ht="15" customHeight="1" hidden="1">
      <c r="A151" s="1244"/>
      <c r="B151" s="352" t="s">
        <v>187</v>
      </c>
      <c r="C151" s="358">
        <v>262.1</v>
      </c>
      <c r="D151" s="720"/>
      <c r="E151" s="721">
        <f>C151+D151</f>
        <v>262.1</v>
      </c>
    </row>
    <row r="152" spans="1:5" s="1" customFormat="1" ht="35.25" customHeight="1" hidden="1">
      <c r="A152" s="1244"/>
      <c r="B152" s="352" t="s">
        <v>213</v>
      </c>
      <c r="C152" s="358">
        <v>13557</v>
      </c>
      <c r="D152" s="720"/>
      <c r="E152" s="721">
        <f>C152+D152</f>
        <v>13557</v>
      </c>
    </row>
    <row r="153" spans="1:5" s="1" customFormat="1" ht="32.25" customHeight="1" thickBot="1">
      <c r="A153" s="1244"/>
      <c r="B153" s="352" t="s">
        <v>370</v>
      </c>
      <c r="C153" s="358">
        <v>0</v>
      </c>
      <c r="D153" s="720">
        <v>62</v>
      </c>
      <c r="E153" s="721">
        <f>C153+D153</f>
        <v>62</v>
      </c>
    </row>
    <row r="154" spans="1:5" s="1" customFormat="1" ht="27" customHeight="1" hidden="1">
      <c r="A154" s="1245"/>
      <c r="B154" s="352" t="s">
        <v>118</v>
      </c>
      <c r="C154" s="358">
        <v>0</v>
      </c>
      <c r="D154" s="720"/>
      <c r="E154" s="721">
        <f>C154+D154</f>
        <v>0</v>
      </c>
    </row>
    <row r="155" spans="1:5" s="1" customFormat="1" ht="18.75" customHeight="1" hidden="1">
      <c r="A155" s="1158" t="s">
        <v>332</v>
      </c>
      <c r="B155" s="353" t="s">
        <v>600</v>
      </c>
      <c r="C155" s="359">
        <f>C156+C157+C158+C159+C166+C167+C168+C169+C170+C171</f>
        <v>174627.30000000002</v>
      </c>
      <c r="D155" s="708">
        <f>D156+D157+D158+D159+D166+D167+D168+D169+D170+D171</f>
        <v>0</v>
      </c>
      <c r="E155" s="709">
        <f>E156+E157+E158+E159+E166+E167+E168+E169+E170+E171</f>
        <v>174627.30000000002</v>
      </c>
    </row>
    <row r="156" spans="1:5" s="1" customFormat="1" ht="21" customHeight="1" hidden="1">
      <c r="A156" s="1127" t="s">
        <v>333</v>
      </c>
      <c r="B156" s="354" t="s">
        <v>611</v>
      </c>
      <c r="C156" s="364">
        <v>0</v>
      </c>
      <c r="D156" s="722"/>
      <c r="E156" s="723">
        <f>C156+D156</f>
        <v>0</v>
      </c>
    </row>
    <row r="157" spans="1:5" s="1" customFormat="1" ht="24.75" customHeight="1" hidden="1">
      <c r="A157" s="1127" t="s">
        <v>334</v>
      </c>
      <c r="B157" s="354" t="s">
        <v>612</v>
      </c>
      <c r="C157" s="364">
        <v>261.8</v>
      </c>
      <c r="D157" s="722"/>
      <c r="E157" s="723">
        <f>C157+D157</f>
        <v>261.8</v>
      </c>
    </row>
    <row r="158" spans="1:5" s="1" customFormat="1" ht="22.5" customHeight="1" hidden="1">
      <c r="A158" s="1127" t="s">
        <v>335</v>
      </c>
      <c r="B158" s="354" t="s">
        <v>613</v>
      </c>
      <c r="C158" s="364">
        <v>5843.4</v>
      </c>
      <c r="D158" s="722"/>
      <c r="E158" s="723">
        <f>C158+D158</f>
        <v>5843.4</v>
      </c>
    </row>
    <row r="159" spans="1:5" s="1" customFormat="1" ht="24" customHeight="1" hidden="1">
      <c r="A159" s="1127" t="s">
        <v>336</v>
      </c>
      <c r="B159" s="376" t="s">
        <v>614</v>
      </c>
      <c r="C159" s="384">
        <f>C160+C161+C162+C163+C164+C165</f>
        <v>2304.5</v>
      </c>
      <c r="D159" s="724">
        <f>D160+D161+D162+D163+D164+D165</f>
        <v>0</v>
      </c>
      <c r="E159" s="725">
        <f>E160+E161+E162+E163+E164+E165</f>
        <v>2304.5</v>
      </c>
    </row>
    <row r="160" spans="1:5" s="1" customFormat="1" ht="15.75" customHeight="1" hidden="1">
      <c r="A160" s="1238" t="s">
        <v>479</v>
      </c>
      <c r="B160" s="419" t="s">
        <v>521</v>
      </c>
      <c r="C160" s="377">
        <v>213.8</v>
      </c>
      <c r="D160" s="726"/>
      <c r="E160" s="727">
        <f aca="true" t="shared" si="5" ref="E160:E170">C160+D160</f>
        <v>213.8</v>
      </c>
    </row>
    <row r="161" spans="1:5" s="1" customFormat="1" ht="15" customHeight="1" hidden="1">
      <c r="A161" s="1239"/>
      <c r="B161" s="420" t="s">
        <v>522</v>
      </c>
      <c r="C161" s="360">
        <v>497.4</v>
      </c>
      <c r="D161" s="728"/>
      <c r="E161" s="729">
        <f t="shared" si="5"/>
        <v>497.4</v>
      </c>
    </row>
    <row r="162" spans="1:5" s="1" customFormat="1" ht="17.25" customHeight="1" hidden="1">
      <c r="A162" s="1239"/>
      <c r="B162" s="420" t="s">
        <v>590</v>
      </c>
      <c r="C162" s="360">
        <v>213.8</v>
      </c>
      <c r="D162" s="728"/>
      <c r="E162" s="729">
        <f t="shared" si="5"/>
        <v>213.8</v>
      </c>
    </row>
    <row r="163" spans="1:5" s="1" customFormat="1" ht="17.25" customHeight="1" hidden="1">
      <c r="A163" s="1239"/>
      <c r="B163" s="420" t="s">
        <v>591</v>
      </c>
      <c r="C163" s="360">
        <v>1161.5</v>
      </c>
      <c r="D163" s="728"/>
      <c r="E163" s="729">
        <f t="shared" si="5"/>
        <v>1161.5</v>
      </c>
    </row>
    <row r="164" spans="1:5" s="1" customFormat="1" ht="17.25" customHeight="1" hidden="1">
      <c r="A164" s="1239"/>
      <c r="B164" s="420" t="s">
        <v>207</v>
      </c>
      <c r="C164" s="360">
        <v>218</v>
      </c>
      <c r="D164" s="728"/>
      <c r="E164" s="729">
        <f t="shared" si="5"/>
        <v>218</v>
      </c>
    </row>
    <row r="165" spans="1:5" s="1" customFormat="1" ht="30" customHeight="1" hidden="1">
      <c r="A165" s="1240"/>
      <c r="B165" s="1169" t="s">
        <v>388</v>
      </c>
      <c r="C165" s="375">
        <v>0</v>
      </c>
      <c r="D165" s="730"/>
      <c r="E165" s="731">
        <f t="shared" si="5"/>
        <v>0</v>
      </c>
    </row>
    <row r="166" spans="1:5" s="1" customFormat="1" ht="48.75" customHeight="1" hidden="1">
      <c r="A166" s="1127" t="s">
        <v>326</v>
      </c>
      <c r="B166" s="354" t="s">
        <v>202</v>
      </c>
      <c r="C166" s="364">
        <v>4131.6</v>
      </c>
      <c r="D166" s="722"/>
      <c r="E166" s="723">
        <f t="shared" si="5"/>
        <v>4131.6</v>
      </c>
    </row>
    <row r="167" spans="1:5" s="1" customFormat="1" ht="27" customHeight="1" hidden="1">
      <c r="A167" s="1127" t="s">
        <v>327</v>
      </c>
      <c r="B167" s="376" t="s">
        <v>203</v>
      </c>
      <c r="C167" s="364">
        <v>4336.6</v>
      </c>
      <c r="D167" s="722"/>
      <c r="E167" s="723">
        <f t="shared" si="5"/>
        <v>4336.6</v>
      </c>
    </row>
    <row r="168" spans="1:5" s="1" customFormat="1" ht="32.25" customHeight="1" hidden="1">
      <c r="A168" s="1127" t="s">
        <v>328</v>
      </c>
      <c r="B168" s="354" t="s">
        <v>615</v>
      </c>
      <c r="C168" s="364">
        <v>3941.1</v>
      </c>
      <c r="D168" s="722"/>
      <c r="E168" s="723">
        <f t="shared" si="5"/>
        <v>3941.1</v>
      </c>
    </row>
    <row r="169" spans="1:5" s="1" customFormat="1" ht="46.5" customHeight="1" hidden="1">
      <c r="A169" s="1127" t="s">
        <v>329</v>
      </c>
      <c r="B169" s="354" t="s">
        <v>210</v>
      </c>
      <c r="C169" s="364">
        <v>3657.6</v>
      </c>
      <c r="D169" s="722"/>
      <c r="E169" s="723">
        <f t="shared" si="5"/>
        <v>3657.6</v>
      </c>
    </row>
    <row r="170" spans="1:5" s="1" customFormat="1" ht="43.5" customHeight="1" hidden="1">
      <c r="A170" s="1127" t="s">
        <v>330</v>
      </c>
      <c r="B170" s="354" t="s">
        <v>211</v>
      </c>
      <c r="C170" s="364">
        <v>0</v>
      </c>
      <c r="D170" s="722"/>
      <c r="E170" s="723">
        <f t="shared" si="5"/>
        <v>0</v>
      </c>
    </row>
    <row r="171" spans="1:5" s="1" customFormat="1" ht="18.75" customHeight="1" hidden="1">
      <c r="A171" s="1134" t="s">
        <v>331</v>
      </c>
      <c r="B171" s="385" t="s">
        <v>603</v>
      </c>
      <c r="C171" s="386">
        <f>C172+C176+C177</f>
        <v>150150.7</v>
      </c>
      <c r="D171" s="732">
        <f>D172+D176+D177</f>
        <v>0</v>
      </c>
      <c r="E171" s="733">
        <f>E172+E176+E177</f>
        <v>150150.7</v>
      </c>
    </row>
    <row r="172" spans="1:5" s="1" customFormat="1" ht="18" customHeight="1" hidden="1">
      <c r="A172" s="1241" t="s">
        <v>479</v>
      </c>
      <c r="B172" s="380" t="s">
        <v>206</v>
      </c>
      <c r="C172" s="384">
        <f>C173+C174+C175</f>
        <v>149786</v>
      </c>
      <c r="D172" s="724">
        <f>D173+D174+D175</f>
        <v>0</v>
      </c>
      <c r="E172" s="725">
        <f>E173+E174+E175</f>
        <v>149786</v>
      </c>
    </row>
    <row r="173" spans="1:5" s="1" customFormat="1" ht="15.75" customHeight="1" hidden="1">
      <c r="A173" s="1241"/>
      <c r="B173" s="371" t="s">
        <v>604</v>
      </c>
      <c r="C173" s="377">
        <v>147754.6</v>
      </c>
      <c r="D173" s="726"/>
      <c r="E173" s="727">
        <f>C173+D173</f>
        <v>147754.6</v>
      </c>
    </row>
    <row r="174" spans="1:8" s="1" customFormat="1" ht="13.5" customHeight="1" hidden="1">
      <c r="A174" s="1241"/>
      <c r="B174" s="387" t="s">
        <v>103</v>
      </c>
      <c r="C174" s="375">
        <v>1587.4</v>
      </c>
      <c r="D174" s="730"/>
      <c r="E174" s="731">
        <f>C174+D174</f>
        <v>1587.4</v>
      </c>
      <c r="F174" s="381"/>
      <c r="G174" s="381"/>
      <c r="H174" s="381"/>
    </row>
    <row r="175" spans="1:5" s="1" customFormat="1" ht="16.5" customHeight="1" hidden="1">
      <c r="A175" s="1241"/>
      <c r="B175" s="570" t="s">
        <v>495</v>
      </c>
      <c r="C175" s="361">
        <v>444</v>
      </c>
      <c r="D175" s="734"/>
      <c r="E175" s="735">
        <f>C175+D175</f>
        <v>444</v>
      </c>
    </row>
    <row r="176" spans="1:5" s="1" customFormat="1" ht="44.25" customHeight="1" hidden="1">
      <c r="A176" s="1241"/>
      <c r="B176" s="380" t="s">
        <v>105</v>
      </c>
      <c r="C176" s="364">
        <v>264.7</v>
      </c>
      <c r="D176" s="722"/>
      <c r="E176" s="723">
        <f>C176+D176</f>
        <v>264.7</v>
      </c>
    </row>
    <row r="177" spans="1:5" s="1" customFormat="1" ht="22.5" customHeight="1" hidden="1">
      <c r="A177" s="1242"/>
      <c r="B177" s="376" t="s">
        <v>106</v>
      </c>
      <c r="C177" s="364">
        <v>100</v>
      </c>
      <c r="D177" s="722"/>
      <c r="E177" s="723">
        <f>C177+D177</f>
        <v>100</v>
      </c>
    </row>
    <row r="178" spans="1:5" s="1" customFormat="1" ht="22.5" customHeight="1" hidden="1">
      <c r="A178" s="1158" t="s">
        <v>321</v>
      </c>
      <c r="B178" s="351" t="s">
        <v>605</v>
      </c>
      <c r="C178" s="362">
        <f>C179+C181</f>
        <v>1648</v>
      </c>
      <c r="D178" s="738">
        <f>D179+D181</f>
        <v>0</v>
      </c>
      <c r="E178" s="739">
        <f>E179+E181</f>
        <v>1648</v>
      </c>
    </row>
    <row r="179" spans="1:5" s="1" customFormat="1" ht="22.5" customHeight="1" hidden="1">
      <c r="A179" s="1159" t="s">
        <v>322</v>
      </c>
      <c r="B179" s="382" t="s">
        <v>395</v>
      </c>
      <c r="C179" s="363">
        <f>C180</f>
        <v>0</v>
      </c>
      <c r="D179" s="740">
        <f>D180</f>
        <v>0</v>
      </c>
      <c r="E179" s="741">
        <f>E180</f>
        <v>0</v>
      </c>
    </row>
    <row r="180" spans="1:5" s="1" customFormat="1" ht="35.25" customHeight="1" hidden="1">
      <c r="A180" s="1127" t="s">
        <v>323</v>
      </c>
      <c r="B180" s="354" t="s">
        <v>116</v>
      </c>
      <c r="C180" s="364">
        <v>0</v>
      </c>
      <c r="D180" s="722"/>
      <c r="E180" s="723">
        <f>C180+D180</f>
        <v>0</v>
      </c>
    </row>
    <row r="181" spans="1:5" s="1" customFormat="1" ht="23.25" customHeight="1" hidden="1">
      <c r="A181" s="1160" t="s">
        <v>324</v>
      </c>
      <c r="B181" s="383" t="s">
        <v>183</v>
      </c>
      <c r="C181" s="365">
        <f>C182</f>
        <v>1648</v>
      </c>
      <c r="D181" s="742">
        <f>D182</f>
        <v>0</v>
      </c>
      <c r="E181" s="743">
        <f>E182</f>
        <v>1648</v>
      </c>
    </row>
    <row r="182" spans="1:5" s="1" customFormat="1" ht="21" customHeight="1" hidden="1">
      <c r="A182" s="1127" t="s">
        <v>325</v>
      </c>
      <c r="B182" s="354" t="s">
        <v>107</v>
      </c>
      <c r="C182" s="384">
        <f>C183+C184+C185+C186+C187</f>
        <v>1648</v>
      </c>
      <c r="D182" s="724">
        <f>D183+D184+D185+D186+D187</f>
        <v>0</v>
      </c>
      <c r="E182" s="725">
        <f>E183+E184+E185+E186+E187</f>
        <v>1648</v>
      </c>
    </row>
    <row r="183" spans="1:5" s="1" customFormat="1" ht="19.5" customHeight="1" hidden="1">
      <c r="A183" s="1216" t="s">
        <v>479</v>
      </c>
      <c r="B183" s="371" t="s">
        <v>101</v>
      </c>
      <c r="C183" s="391">
        <v>1568</v>
      </c>
      <c r="D183" s="744"/>
      <c r="E183" s="745">
        <f>C183+D183</f>
        <v>1568</v>
      </c>
    </row>
    <row r="184" spans="1:5" s="1" customFormat="1" ht="23.25" customHeight="1" hidden="1">
      <c r="A184" s="1216"/>
      <c r="B184" s="352" t="s">
        <v>238</v>
      </c>
      <c r="C184" s="360">
        <v>80</v>
      </c>
      <c r="D184" s="728"/>
      <c r="E184" s="729">
        <f>C184+D184</f>
        <v>80</v>
      </c>
    </row>
    <row r="185" spans="1:5" s="1" customFormat="1" ht="15" customHeight="1" hidden="1">
      <c r="A185" s="1216"/>
      <c r="B185" s="352"/>
      <c r="C185" s="375">
        <v>0</v>
      </c>
      <c r="D185" s="730"/>
      <c r="E185" s="731">
        <f>C185+D185</f>
        <v>0</v>
      </c>
    </row>
    <row r="186" spans="1:5" s="1" customFormat="1" ht="12.75" customHeight="1" hidden="1">
      <c r="A186" s="1216"/>
      <c r="B186" s="352"/>
      <c r="C186" s="360">
        <v>0</v>
      </c>
      <c r="D186" s="728"/>
      <c r="E186" s="729">
        <f>C186+D186</f>
        <v>0</v>
      </c>
    </row>
    <row r="187" spans="1:5" s="1" customFormat="1" ht="12.75" customHeight="1" hidden="1">
      <c r="A187" s="1216"/>
      <c r="B187" s="352"/>
      <c r="C187" s="361">
        <v>0</v>
      </c>
      <c r="D187" s="734"/>
      <c r="E187" s="735">
        <f>C187+D187</f>
        <v>0</v>
      </c>
    </row>
    <row r="188" spans="1:5" s="1" customFormat="1" ht="36" customHeight="1" hidden="1">
      <c r="A188" s="1161" t="s">
        <v>407</v>
      </c>
      <c r="B188" s="1170" t="s">
        <v>408</v>
      </c>
      <c r="C188" s="1079">
        <f>C189</f>
        <v>0</v>
      </c>
      <c r="D188" s="1080">
        <f>D189</f>
        <v>0</v>
      </c>
      <c r="E188" s="1081">
        <f>E189</f>
        <v>0</v>
      </c>
    </row>
    <row r="189" spans="1:5" s="1" customFormat="1" ht="27" customHeight="1" hidden="1">
      <c r="A189" s="1162" t="s">
        <v>409</v>
      </c>
      <c r="B189" s="1171" t="s">
        <v>410</v>
      </c>
      <c r="C189" s="571">
        <v>0</v>
      </c>
      <c r="D189" s="736"/>
      <c r="E189" s="737">
        <f>C189+D189</f>
        <v>0</v>
      </c>
    </row>
    <row r="190" spans="1:5" s="1" customFormat="1" ht="19.5" customHeight="1" hidden="1">
      <c r="A190" s="1161" t="s">
        <v>411</v>
      </c>
      <c r="B190" s="1172" t="s">
        <v>412</v>
      </c>
      <c r="C190" s="1079">
        <f>C191</f>
        <v>0</v>
      </c>
      <c r="D190" s="1080">
        <f>D191</f>
        <v>0</v>
      </c>
      <c r="E190" s="1081">
        <f>E191</f>
        <v>0</v>
      </c>
    </row>
    <row r="191" spans="1:5" s="1" customFormat="1" ht="22.5" customHeight="1" hidden="1" thickBot="1">
      <c r="A191" s="1163" t="s">
        <v>413</v>
      </c>
      <c r="B191" s="1173" t="s">
        <v>414</v>
      </c>
      <c r="C191" s="571">
        <v>0</v>
      </c>
      <c r="D191" s="736"/>
      <c r="E191" s="737">
        <f>C191+D191</f>
        <v>0</v>
      </c>
    </row>
    <row r="192" spans="1:5" s="1" customFormat="1" ht="27" customHeight="1" thickBot="1" thickTop="1">
      <c r="A192" s="1164" t="s">
        <v>616</v>
      </c>
      <c r="B192" s="355" t="s">
        <v>23</v>
      </c>
      <c r="C192" s="366">
        <f>C12+C131</f>
        <v>602792</v>
      </c>
      <c r="D192" s="746">
        <f>D12+D131</f>
        <v>63213.8</v>
      </c>
      <c r="E192" s="747">
        <f>E12+E131</f>
        <v>666005.8</v>
      </c>
    </row>
    <row r="193" spans="1:5" s="1" customFormat="1" ht="15.75" customHeight="1" thickTop="1">
      <c r="A193" s="1246" t="s">
        <v>24</v>
      </c>
      <c r="B193" s="134" t="s">
        <v>48</v>
      </c>
      <c r="C193" s="159">
        <f>C192-C195</f>
        <v>340970</v>
      </c>
      <c r="D193" s="748">
        <f>D192-D195</f>
        <v>1794</v>
      </c>
      <c r="E193" s="749">
        <f>E192-E195</f>
        <v>342764</v>
      </c>
    </row>
    <row r="194" spans="1:5" s="1" customFormat="1" ht="10.5" customHeight="1">
      <c r="A194" s="1247"/>
      <c r="B194" s="135" t="s">
        <v>31</v>
      </c>
      <c r="C194" s="154">
        <f>C193/C192</f>
        <v>0.5656511698894477</v>
      </c>
      <c r="D194" s="750"/>
      <c r="E194" s="751">
        <f>E193/E192</f>
        <v>0.5146561786699154</v>
      </c>
    </row>
    <row r="195" spans="1:5" s="1" customFormat="1" ht="13.5" customHeight="1">
      <c r="A195" s="1247"/>
      <c r="B195" s="136" t="s">
        <v>49</v>
      </c>
      <c r="C195" s="158">
        <f>C138+C155+C178</f>
        <v>261822</v>
      </c>
      <c r="D195" s="752">
        <f>D138+D155+D178</f>
        <v>61419.8</v>
      </c>
      <c r="E195" s="753">
        <f>E138+E155+E178</f>
        <v>323241.80000000005</v>
      </c>
    </row>
    <row r="196" spans="1:5" s="1" customFormat="1" ht="13.5" customHeight="1" thickBot="1">
      <c r="A196" s="1248"/>
      <c r="B196" s="137" t="s">
        <v>31</v>
      </c>
      <c r="C196" s="155">
        <f>C195/C192</f>
        <v>0.43434883011055225</v>
      </c>
      <c r="D196" s="754"/>
      <c r="E196" s="755">
        <f>E195/E192</f>
        <v>0.4853438213300845</v>
      </c>
    </row>
    <row r="197" spans="1:5" s="1" customFormat="1" ht="24" customHeight="1" thickTop="1">
      <c r="A197" s="1165"/>
      <c r="B197" s="138" t="s">
        <v>32</v>
      </c>
      <c r="C197" s="184">
        <f>C192-'Прил 4 (расх) 2013_попр июнь'!I288</f>
        <v>-4434.600000000093</v>
      </c>
      <c r="D197" s="756">
        <f>D192-'Прил 4 (расх) 2013_попр июнь'!J288</f>
        <v>0</v>
      </c>
      <c r="E197" s="757">
        <f>E192-'Прил 4 (расх) 2013_попр июнь'!K288</f>
        <v>-4434.599999999977</v>
      </c>
    </row>
    <row r="198" spans="1:5" s="1" customFormat="1" ht="6.75" customHeight="1" hidden="1">
      <c r="A198" s="139"/>
      <c r="B198" s="140"/>
      <c r="C198" s="185"/>
      <c r="D198" s="185"/>
      <c r="E198" s="185"/>
    </row>
    <row r="199" spans="1:5" s="1" customFormat="1" ht="6.75" customHeight="1" hidden="1">
      <c r="A199" s="141"/>
      <c r="B199" s="140"/>
      <c r="C199" s="185"/>
      <c r="D199" s="185"/>
      <c r="E199" s="185"/>
    </row>
    <row r="200" spans="1:5" s="1" customFormat="1" ht="21" customHeight="1" hidden="1" thickBot="1">
      <c r="A200" s="1249" t="s">
        <v>172</v>
      </c>
      <c r="B200" s="1250"/>
      <c r="C200" s="1174">
        <f>C201+C204+C209</f>
        <v>4434.6</v>
      </c>
      <c r="D200" s="1175">
        <f>D201+D204+D209</f>
        <v>0</v>
      </c>
      <c r="E200" s="1176">
        <f>E201+E204+E209</f>
        <v>4434.6</v>
      </c>
    </row>
    <row r="201" spans="1:5" s="1" customFormat="1" ht="24" customHeight="1" hidden="1">
      <c r="A201" s="1166" t="s">
        <v>564</v>
      </c>
      <c r="B201" s="199" t="s">
        <v>61</v>
      </c>
      <c r="C201" s="186">
        <f>C202-C203</f>
        <v>0</v>
      </c>
      <c r="D201" s="758">
        <f>D202-D203</f>
        <v>0</v>
      </c>
      <c r="E201" s="759">
        <f>E202-E203</f>
        <v>0</v>
      </c>
    </row>
    <row r="202" spans="1:5" s="1" customFormat="1" ht="22.5" customHeight="1" hidden="1">
      <c r="A202" s="1145" t="s">
        <v>565</v>
      </c>
      <c r="B202" s="133" t="s">
        <v>62</v>
      </c>
      <c r="C202" s="187">
        <v>0</v>
      </c>
      <c r="D202" s="680"/>
      <c r="E202" s="681">
        <f>C202+D202</f>
        <v>0</v>
      </c>
    </row>
    <row r="203" spans="1:5" s="1" customFormat="1" ht="22.5" customHeight="1" hidden="1">
      <c r="A203" s="1138" t="s">
        <v>566</v>
      </c>
      <c r="B203" s="189" t="s">
        <v>63</v>
      </c>
      <c r="C203" s="188">
        <v>0</v>
      </c>
      <c r="D203" s="642"/>
      <c r="E203" s="643">
        <f>C203+D203</f>
        <v>0</v>
      </c>
    </row>
    <row r="204" spans="1:5" s="1" customFormat="1" ht="19.5" customHeight="1" hidden="1">
      <c r="A204" s="1166" t="s">
        <v>567</v>
      </c>
      <c r="B204" s="198" t="s">
        <v>34</v>
      </c>
      <c r="C204" s="186">
        <f aca="true" t="shared" si="6" ref="C204:E205">C205</f>
        <v>4434.6</v>
      </c>
      <c r="D204" s="758">
        <f t="shared" si="6"/>
        <v>0</v>
      </c>
      <c r="E204" s="759">
        <f t="shared" si="6"/>
        <v>4434.6</v>
      </c>
    </row>
    <row r="205" spans="1:5" s="1" customFormat="1" ht="21.75" customHeight="1" hidden="1">
      <c r="A205" s="1146" t="s">
        <v>568</v>
      </c>
      <c r="B205" s="121" t="s">
        <v>46</v>
      </c>
      <c r="C205" s="183">
        <f t="shared" si="6"/>
        <v>4434.6</v>
      </c>
      <c r="D205" s="760">
        <f t="shared" si="6"/>
        <v>0</v>
      </c>
      <c r="E205" s="761">
        <f t="shared" si="6"/>
        <v>4434.6</v>
      </c>
    </row>
    <row r="206" spans="1:5" s="1" customFormat="1" ht="21" customHeight="1" hidden="1">
      <c r="A206" s="1146" t="s">
        <v>569</v>
      </c>
      <c r="B206" s="121" t="s">
        <v>35</v>
      </c>
      <c r="C206" s="183">
        <f>C207-C208</f>
        <v>4434.6</v>
      </c>
      <c r="D206" s="760">
        <f>D207-D208</f>
        <v>0</v>
      </c>
      <c r="E206" s="761">
        <f>E207-E208</f>
        <v>4434.6</v>
      </c>
    </row>
    <row r="207" spans="1:5" s="1" customFormat="1" ht="14.25" customHeight="1" hidden="1">
      <c r="A207" s="1251"/>
      <c r="B207" s="142" t="s">
        <v>36</v>
      </c>
      <c r="C207" s="187">
        <v>4434.6</v>
      </c>
      <c r="D207" s="680"/>
      <c r="E207" s="681">
        <f>C207+D207</f>
        <v>4434.6</v>
      </c>
    </row>
    <row r="208" spans="1:5" s="1" customFormat="1" ht="15" customHeight="1" hidden="1">
      <c r="A208" s="1252"/>
      <c r="B208" s="143" t="s">
        <v>37</v>
      </c>
      <c r="C208" s="188">
        <v>0</v>
      </c>
      <c r="D208" s="642">
        <v>0</v>
      </c>
      <c r="E208" s="643">
        <f>C208+D208</f>
        <v>0</v>
      </c>
    </row>
    <row r="209" spans="1:5" s="1" customFormat="1" ht="23.25" customHeight="1" hidden="1">
      <c r="A209" s="527" t="s">
        <v>570</v>
      </c>
      <c r="B209" s="198" t="s">
        <v>98</v>
      </c>
      <c r="C209" s="186">
        <f>C210</f>
        <v>0</v>
      </c>
      <c r="D209" s="758">
        <f>D210</f>
        <v>0</v>
      </c>
      <c r="E209" s="759">
        <f>E210</f>
        <v>0</v>
      </c>
    </row>
    <row r="210" spans="1:5" s="1" customFormat="1" ht="25.5" customHeight="1" hidden="1">
      <c r="A210" s="526" t="s">
        <v>571</v>
      </c>
      <c r="B210" s="121" t="s">
        <v>99</v>
      </c>
      <c r="C210" s="175">
        <v>0</v>
      </c>
      <c r="D210" s="694"/>
      <c r="E210" s="695">
        <f>C210+D210</f>
        <v>0</v>
      </c>
    </row>
    <row r="211" s="1" customFormat="1" ht="15" customHeight="1"/>
    <row r="212" s="1" customFormat="1" ht="15" customHeight="1"/>
    <row r="213" s="1" customFormat="1" ht="16.5" customHeight="1"/>
    <row r="214" s="1" customFormat="1" ht="26.25" customHeight="1"/>
    <row r="215" s="1" customFormat="1" ht="15" customHeight="1"/>
  </sheetData>
  <mergeCells count="25">
    <mergeCell ref="C1:E1"/>
    <mergeCell ref="B9:E9"/>
    <mergeCell ref="A7:E7"/>
    <mergeCell ref="A8:E8"/>
    <mergeCell ref="B2:E2"/>
    <mergeCell ref="B3:E3"/>
    <mergeCell ref="B4:E4"/>
    <mergeCell ref="B5:E5"/>
    <mergeCell ref="C10:E10"/>
    <mergeCell ref="A10:A11"/>
    <mergeCell ref="B10:B11"/>
    <mergeCell ref="A140:A141"/>
    <mergeCell ref="A54:B54"/>
    <mergeCell ref="A127:A128"/>
    <mergeCell ref="A17:A19"/>
    <mergeCell ref="A126:B126"/>
    <mergeCell ref="A55:A56"/>
    <mergeCell ref="A193:A196"/>
    <mergeCell ref="A200:B200"/>
    <mergeCell ref="A207:A208"/>
    <mergeCell ref="A183:A187"/>
    <mergeCell ref="A147:A148"/>
    <mergeCell ref="A160:A165"/>
    <mergeCell ref="A172:A177"/>
    <mergeCell ref="A150:A154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9"/>
  <sheetViews>
    <sheetView tabSelected="1" workbookViewId="0" topLeftCell="A107">
      <selection activeCell="H89" sqref="H89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42.0039062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9" width="8.375" style="0" customWidth="1"/>
    <col min="10" max="10" width="7.625" style="0" customWidth="1"/>
    <col min="11" max="11" width="8.75390625" style="0" customWidth="1"/>
    <col min="12" max="12" width="8.00390625" style="0" customWidth="1"/>
    <col min="13" max="13" width="8.25390625" style="0" customWidth="1"/>
    <col min="14" max="14" width="7.75390625" style="0" customWidth="1"/>
    <col min="15" max="16" width="8.75390625" style="0" customWidth="1"/>
    <col min="17" max="17" width="8.625" style="0" customWidth="1"/>
  </cols>
  <sheetData>
    <row r="1" spans="9:17" ht="11.25" customHeight="1">
      <c r="I1" s="1206" t="s">
        <v>56</v>
      </c>
      <c r="J1" s="1206"/>
      <c r="K1" s="1206"/>
      <c r="L1" s="1199"/>
      <c r="M1" s="1199"/>
      <c r="N1" s="1199"/>
      <c r="O1" s="1199"/>
      <c r="P1" s="1199"/>
      <c r="Q1" s="1199"/>
    </row>
    <row r="2" spans="2:17" ht="11.25" customHeight="1">
      <c r="B2" s="239"/>
      <c r="D2" s="1204" t="s">
        <v>50</v>
      </c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</row>
    <row r="3" spans="4:17" ht="11.25" customHeight="1">
      <c r="D3" s="1206" t="s">
        <v>369</v>
      </c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</row>
    <row r="4" spans="4:17" ht="11.25" customHeight="1">
      <c r="D4" s="1422" t="s">
        <v>205</v>
      </c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</row>
    <row r="5" spans="1:17" ht="12" customHeight="1">
      <c r="A5" s="195"/>
      <c r="B5" s="195"/>
      <c r="C5" s="195"/>
      <c r="D5" s="1422" t="s">
        <v>597</v>
      </c>
      <c r="E5" s="1422"/>
      <c r="F5" s="1422"/>
      <c r="G5" s="1422"/>
      <c r="H5" s="1422"/>
      <c r="I5" s="1422"/>
      <c r="J5" s="1422"/>
      <c r="K5" s="1422"/>
      <c r="L5" s="1422"/>
      <c r="M5" s="1422"/>
      <c r="N5" s="1422"/>
      <c r="O5" s="1422"/>
      <c r="P5" s="1422"/>
      <c r="Q5" s="1422"/>
    </row>
    <row r="6" spans="1:17" ht="6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2.75" customHeight="1">
      <c r="A7" s="1423" t="s">
        <v>114</v>
      </c>
      <c r="B7" s="1424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</row>
    <row r="8" spans="1:17" ht="12.75">
      <c r="A8" s="1423" t="s">
        <v>95</v>
      </c>
      <c r="B8" s="1424"/>
      <c r="C8" s="1424"/>
      <c r="D8" s="1424"/>
      <c r="E8" s="1424"/>
      <c r="F8" s="1424"/>
      <c r="G8" s="1424"/>
      <c r="H8" s="1424"/>
      <c r="I8" s="1424"/>
      <c r="J8" s="1424"/>
      <c r="K8" s="1424"/>
      <c r="L8" s="1424"/>
      <c r="M8" s="1424"/>
      <c r="N8" s="1424"/>
      <c r="O8" s="1424"/>
      <c r="P8" s="1424"/>
      <c r="Q8" s="1424"/>
    </row>
    <row r="9" spans="1:17" ht="12" customHeight="1" thickBot="1">
      <c r="A9" s="2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1656" t="s">
        <v>619</v>
      </c>
      <c r="P9" s="1656"/>
      <c r="Q9" s="1656"/>
    </row>
    <row r="10" spans="1:17" s="2" customFormat="1" ht="21" customHeight="1">
      <c r="A10" s="1661" t="s">
        <v>490</v>
      </c>
      <c r="B10" s="1662"/>
      <c r="C10" s="1663"/>
      <c r="D10" s="1385" t="s">
        <v>618</v>
      </c>
      <c r="E10" s="1386"/>
      <c r="F10" s="1386"/>
      <c r="G10" s="1386"/>
      <c r="H10" s="1386"/>
      <c r="I10" s="1261" t="s">
        <v>115</v>
      </c>
      <c r="J10" s="1262"/>
      <c r="K10" s="1263"/>
      <c r="L10" s="1197" t="s">
        <v>479</v>
      </c>
      <c r="M10" s="1198"/>
      <c r="N10" s="1198"/>
      <c r="O10" s="1198"/>
      <c r="P10" s="1198"/>
      <c r="Q10" s="1195"/>
    </row>
    <row r="11" spans="1:17" s="2" customFormat="1" ht="6.75" customHeight="1">
      <c r="A11" s="1664"/>
      <c r="B11" s="1665"/>
      <c r="C11" s="1666"/>
      <c r="D11" s="1191" t="s">
        <v>621</v>
      </c>
      <c r="E11" s="1191" t="s">
        <v>491</v>
      </c>
      <c r="F11" s="1191" t="s">
        <v>492</v>
      </c>
      <c r="G11" s="1191" t="s">
        <v>493</v>
      </c>
      <c r="H11" s="1194" t="s">
        <v>494</v>
      </c>
      <c r="I11" s="1264"/>
      <c r="J11" s="1265"/>
      <c r="K11" s="1266"/>
      <c r="L11" s="1187" t="s">
        <v>191</v>
      </c>
      <c r="M11" s="1188"/>
      <c r="N11" s="1189"/>
      <c r="O11" s="1185" t="s">
        <v>192</v>
      </c>
      <c r="P11" s="1188"/>
      <c r="Q11" s="1180"/>
    </row>
    <row r="12" spans="1:17" s="2" customFormat="1" ht="6.75" customHeight="1">
      <c r="A12" s="1664"/>
      <c r="B12" s="1665"/>
      <c r="C12" s="1666"/>
      <c r="D12" s="1192"/>
      <c r="E12" s="1192"/>
      <c r="F12" s="1192"/>
      <c r="G12" s="1192"/>
      <c r="H12" s="1190"/>
      <c r="I12" s="1267"/>
      <c r="J12" s="1268"/>
      <c r="K12" s="1269"/>
      <c r="L12" s="1182"/>
      <c r="M12" s="1183"/>
      <c r="N12" s="1184"/>
      <c r="O12" s="1181"/>
      <c r="P12" s="1183"/>
      <c r="Q12" s="1253"/>
    </row>
    <row r="13" spans="1:17" s="2" customFormat="1" ht="37.5" customHeight="1" thickBot="1">
      <c r="A13" s="1667"/>
      <c r="B13" s="1668"/>
      <c r="C13" s="1669"/>
      <c r="D13" s="1193"/>
      <c r="E13" s="1193"/>
      <c r="F13" s="1193"/>
      <c r="G13" s="1193"/>
      <c r="H13" s="1186"/>
      <c r="I13" s="576" t="s">
        <v>33</v>
      </c>
      <c r="J13" s="577" t="s">
        <v>193</v>
      </c>
      <c r="K13" s="578" t="s">
        <v>194</v>
      </c>
      <c r="L13" s="582" t="s">
        <v>33</v>
      </c>
      <c r="M13" s="579" t="s">
        <v>193</v>
      </c>
      <c r="N13" s="580" t="s">
        <v>194</v>
      </c>
      <c r="O13" s="581" t="s">
        <v>33</v>
      </c>
      <c r="P13" s="579" t="s">
        <v>193</v>
      </c>
      <c r="Q13" s="765" t="s">
        <v>194</v>
      </c>
    </row>
    <row r="14" spans="1:17" s="2" customFormat="1" ht="16.5" customHeight="1" thickBot="1">
      <c r="A14" s="1327" t="s">
        <v>496</v>
      </c>
      <c r="B14" s="1328"/>
      <c r="C14" s="1329"/>
      <c r="D14" s="76" t="s">
        <v>622</v>
      </c>
      <c r="E14" s="77" t="s">
        <v>497</v>
      </c>
      <c r="F14" s="78" t="s">
        <v>498</v>
      </c>
      <c r="G14" s="51" t="s">
        <v>499</v>
      </c>
      <c r="H14" s="458" t="s">
        <v>500</v>
      </c>
      <c r="I14" s="777">
        <f aca="true" t="shared" si="0" ref="I14:Q14">I16+I17+I21+I22+I23+I26+I29+I30</f>
        <v>47127</v>
      </c>
      <c r="J14" s="778">
        <f>J16+J17+J21+J22+J23+J26+J29+J30</f>
        <v>930</v>
      </c>
      <c r="K14" s="487">
        <f>K16+K17+K21+K22+K23+K26+K29+K30</f>
        <v>48057</v>
      </c>
      <c r="L14" s="583">
        <f>L16+L17+L21+L22+L23+L26+L29+L30</f>
        <v>46202</v>
      </c>
      <c r="M14" s="584">
        <f t="shared" si="0"/>
        <v>930</v>
      </c>
      <c r="N14" s="763">
        <f t="shared" si="0"/>
        <v>47132</v>
      </c>
      <c r="O14" s="766">
        <f t="shared" si="0"/>
        <v>925</v>
      </c>
      <c r="P14" s="584">
        <f t="shared" si="0"/>
        <v>0</v>
      </c>
      <c r="Q14" s="585">
        <f t="shared" si="0"/>
        <v>925</v>
      </c>
    </row>
    <row r="15" spans="1:17" s="2" customFormat="1" ht="11.25" customHeight="1">
      <c r="A15" s="1364" t="s">
        <v>620</v>
      </c>
      <c r="B15" s="1365"/>
      <c r="C15" s="1366"/>
      <c r="D15" s="79"/>
      <c r="E15" s="80"/>
      <c r="F15" s="81"/>
      <c r="G15" s="54"/>
      <c r="H15" s="91"/>
      <c r="I15" s="65">
        <f>I14/I288</f>
        <v>0.07761023644221118</v>
      </c>
      <c r="J15" s="779"/>
      <c r="K15" s="238">
        <f>K14/K288</f>
        <v>0.07167974960936124</v>
      </c>
      <c r="L15" s="432">
        <f>L14/L288</f>
        <v>0.13526118037497928</v>
      </c>
      <c r="M15" s="586"/>
      <c r="N15" s="764">
        <f>N14/N288</f>
        <v>0.1372629307959747</v>
      </c>
      <c r="O15" s="767">
        <f>O14/O288</f>
        <v>0.0034820199781366787</v>
      </c>
      <c r="P15" s="586"/>
      <c r="Q15" s="587">
        <f>Q14/Q288</f>
        <v>0.0028281390355954163</v>
      </c>
    </row>
    <row r="16" spans="1:17" s="2" customFormat="1" ht="15" customHeight="1" hidden="1">
      <c r="A16" s="1416" t="s">
        <v>501</v>
      </c>
      <c r="B16" s="1417"/>
      <c r="C16" s="1418"/>
      <c r="D16" s="73" t="s">
        <v>622</v>
      </c>
      <c r="E16" s="82" t="s">
        <v>497</v>
      </c>
      <c r="F16" s="83" t="s">
        <v>502</v>
      </c>
      <c r="G16" s="53" t="s">
        <v>441</v>
      </c>
      <c r="H16" s="459" t="s">
        <v>446</v>
      </c>
      <c r="I16" s="780">
        <f>L16+O16</f>
        <v>1024</v>
      </c>
      <c r="J16" s="781">
        <f>M16+P16</f>
        <v>0</v>
      </c>
      <c r="K16" s="807">
        <f>I16+J16</f>
        <v>1024</v>
      </c>
      <c r="L16" s="588">
        <v>1024</v>
      </c>
      <c r="M16" s="589"/>
      <c r="N16" s="798">
        <f>L16+M16</f>
        <v>1024</v>
      </c>
      <c r="O16" s="768">
        <v>0</v>
      </c>
      <c r="P16" s="589"/>
      <c r="Q16" s="815">
        <f>O16+P16</f>
        <v>0</v>
      </c>
    </row>
    <row r="17" spans="1:17" s="2" customFormat="1" ht="12.75" customHeight="1" hidden="1">
      <c r="A17" s="1419" t="s">
        <v>559</v>
      </c>
      <c r="B17" s="1420"/>
      <c r="C17" s="1421"/>
      <c r="D17" s="73" t="s">
        <v>622</v>
      </c>
      <c r="E17" s="84" t="s">
        <v>497</v>
      </c>
      <c r="F17" s="85" t="s">
        <v>503</v>
      </c>
      <c r="G17" s="3" t="s">
        <v>499</v>
      </c>
      <c r="H17" s="460" t="s">
        <v>500</v>
      </c>
      <c r="I17" s="782">
        <f aca="true" t="shared" si="1" ref="I17:Q17">I18+I19+I20</f>
        <v>5177</v>
      </c>
      <c r="J17" s="783">
        <f t="shared" si="1"/>
        <v>0</v>
      </c>
      <c r="K17" s="483">
        <f t="shared" si="1"/>
        <v>5177</v>
      </c>
      <c r="L17" s="590">
        <f t="shared" si="1"/>
        <v>5177</v>
      </c>
      <c r="M17" s="591">
        <f t="shared" si="1"/>
        <v>0</v>
      </c>
      <c r="N17" s="799">
        <f t="shared" si="1"/>
        <v>5177</v>
      </c>
      <c r="O17" s="769">
        <f t="shared" si="1"/>
        <v>0</v>
      </c>
      <c r="P17" s="591">
        <f t="shared" si="1"/>
        <v>0</v>
      </c>
      <c r="Q17" s="816">
        <f t="shared" si="1"/>
        <v>0</v>
      </c>
    </row>
    <row r="18" spans="1:17" s="2" customFormat="1" ht="12.75" customHeight="1" hidden="1">
      <c r="A18" s="1292" t="s">
        <v>504</v>
      </c>
      <c r="B18" s="1412" t="s">
        <v>505</v>
      </c>
      <c r="C18" s="1372"/>
      <c r="D18" s="1305" t="s">
        <v>622</v>
      </c>
      <c r="E18" s="1393" t="s">
        <v>497</v>
      </c>
      <c r="F18" s="1396" t="s">
        <v>503</v>
      </c>
      <c r="G18" s="66" t="s">
        <v>442</v>
      </c>
      <c r="H18" s="461" t="s">
        <v>446</v>
      </c>
      <c r="I18" s="784">
        <f>L18+O18</f>
        <v>2514</v>
      </c>
      <c r="J18" s="785">
        <f>M18+P18</f>
        <v>0</v>
      </c>
      <c r="K18" s="808">
        <f>I18+J18</f>
        <v>2514</v>
      </c>
      <c r="L18" s="592">
        <v>2514</v>
      </c>
      <c r="M18" s="593"/>
      <c r="N18" s="800">
        <f>L18+M18</f>
        <v>2514</v>
      </c>
      <c r="O18" s="770">
        <v>0</v>
      </c>
      <c r="P18" s="593"/>
      <c r="Q18" s="817">
        <f>O18+P18</f>
        <v>0</v>
      </c>
    </row>
    <row r="19" spans="1:17" s="2" customFormat="1" ht="12.75" customHeight="1" hidden="1">
      <c r="A19" s="1289"/>
      <c r="B19" s="1414" t="s">
        <v>506</v>
      </c>
      <c r="C19" s="1415"/>
      <c r="D19" s="1391"/>
      <c r="E19" s="1394"/>
      <c r="F19" s="1397"/>
      <c r="G19" s="56" t="s">
        <v>443</v>
      </c>
      <c r="H19" s="462" t="s">
        <v>446</v>
      </c>
      <c r="I19" s="786">
        <f aca="true" t="shared" si="2" ref="I19:J22">L19+O19</f>
        <v>1024</v>
      </c>
      <c r="J19" s="787">
        <f t="shared" si="2"/>
        <v>0</v>
      </c>
      <c r="K19" s="809">
        <f>I19+J19</f>
        <v>1024</v>
      </c>
      <c r="L19" s="594">
        <v>1024</v>
      </c>
      <c r="M19" s="595"/>
      <c r="N19" s="801">
        <f>L19+M19</f>
        <v>1024</v>
      </c>
      <c r="O19" s="771">
        <v>0</v>
      </c>
      <c r="P19" s="595"/>
      <c r="Q19" s="818">
        <f>O19+P19</f>
        <v>0</v>
      </c>
    </row>
    <row r="20" spans="1:17" s="2" customFormat="1" ht="11.25" customHeight="1" hidden="1">
      <c r="A20" s="1293"/>
      <c r="B20" s="1402" t="s">
        <v>507</v>
      </c>
      <c r="C20" s="1403"/>
      <c r="D20" s="1392"/>
      <c r="E20" s="1395"/>
      <c r="F20" s="1398"/>
      <c r="G20" s="68" t="s">
        <v>444</v>
      </c>
      <c r="H20" s="463" t="s">
        <v>446</v>
      </c>
      <c r="I20" s="788">
        <f t="shared" si="2"/>
        <v>1639</v>
      </c>
      <c r="J20" s="789">
        <f t="shared" si="2"/>
        <v>0</v>
      </c>
      <c r="K20" s="810">
        <f>I20+J20</f>
        <v>1639</v>
      </c>
      <c r="L20" s="596">
        <v>1639</v>
      </c>
      <c r="M20" s="597"/>
      <c r="N20" s="802">
        <f>L20+M20</f>
        <v>1639</v>
      </c>
      <c r="O20" s="772">
        <v>0</v>
      </c>
      <c r="P20" s="597"/>
      <c r="Q20" s="819">
        <f>O20+P20</f>
        <v>0</v>
      </c>
    </row>
    <row r="21" spans="1:17" s="2" customFormat="1" ht="17.25" customHeight="1">
      <c r="A21" s="1409" t="s">
        <v>508</v>
      </c>
      <c r="B21" s="1410"/>
      <c r="C21" s="1411"/>
      <c r="D21" s="73" t="s">
        <v>622</v>
      </c>
      <c r="E21" s="84" t="s">
        <v>497</v>
      </c>
      <c r="F21" s="85" t="s">
        <v>509</v>
      </c>
      <c r="G21" s="3" t="s">
        <v>442</v>
      </c>
      <c r="H21" s="460" t="s">
        <v>446</v>
      </c>
      <c r="I21" s="790">
        <f t="shared" si="2"/>
        <v>24514</v>
      </c>
      <c r="J21" s="791">
        <f t="shared" si="2"/>
        <v>350</v>
      </c>
      <c r="K21" s="811">
        <f>I21+J21</f>
        <v>24864</v>
      </c>
      <c r="L21" s="598">
        <v>24514</v>
      </c>
      <c r="M21" s="599">
        <v>350</v>
      </c>
      <c r="N21" s="803">
        <f>L21+M21</f>
        <v>24864</v>
      </c>
      <c r="O21" s="773">
        <v>0</v>
      </c>
      <c r="P21" s="599"/>
      <c r="Q21" s="820">
        <f>O21+P21</f>
        <v>0</v>
      </c>
    </row>
    <row r="22" spans="1:17" s="2" customFormat="1" ht="22.5" customHeight="1" hidden="1">
      <c r="A22" s="1406" t="s">
        <v>218</v>
      </c>
      <c r="B22" s="1407"/>
      <c r="C22" s="1408"/>
      <c r="D22" s="72" t="s">
        <v>622</v>
      </c>
      <c r="E22" s="258" t="s">
        <v>497</v>
      </c>
      <c r="F22" s="258" t="s">
        <v>529</v>
      </c>
      <c r="G22" s="52" t="s">
        <v>223</v>
      </c>
      <c r="H22" s="454" t="s">
        <v>136</v>
      </c>
      <c r="I22" s="784">
        <f t="shared" si="2"/>
        <v>0</v>
      </c>
      <c r="J22" s="785">
        <f t="shared" si="2"/>
        <v>0</v>
      </c>
      <c r="K22" s="808">
        <f>I22+J22</f>
        <v>0</v>
      </c>
      <c r="L22" s="592">
        <v>0</v>
      </c>
      <c r="M22" s="593"/>
      <c r="N22" s="800">
        <f>L22+M22</f>
        <v>0</v>
      </c>
      <c r="O22" s="770">
        <v>0</v>
      </c>
      <c r="P22" s="593"/>
      <c r="Q22" s="817">
        <f>O22+P22</f>
        <v>0</v>
      </c>
    </row>
    <row r="23" spans="1:17" s="2" customFormat="1" ht="21.75" customHeight="1" hidden="1">
      <c r="A23" s="1475" t="s">
        <v>245</v>
      </c>
      <c r="B23" s="1410"/>
      <c r="C23" s="1411"/>
      <c r="D23" s="11" t="s">
        <v>622</v>
      </c>
      <c r="E23" s="86" t="s">
        <v>497</v>
      </c>
      <c r="F23" s="4" t="s">
        <v>512</v>
      </c>
      <c r="G23" s="3" t="s">
        <v>246</v>
      </c>
      <c r="H23" s="464" t="s">
        <v>446</v>
      </c>
      <c r="I23" s="782">
        <f>I24+I25</f>
        <v>5755</v>
      </c>
      <c r="J23" s="783">
        <f aca="true" t="shared" si="3" ref="J23:Q23">J24+J25</f>
        <v>0</v>
      </c>
      <c r="K23" s="483">
        <f t="shared" si="3"/>
        <v>5755</v>
      </c>
      <c r="L23" s="590">
        <f t="shared" si="3"/>
        <v>5755</v>
      </c>
      <c r="M23" s="591">
        <f t="shared" si="3"/>
        <v>0</v>
      </c>
      <c r="N23" s="799">
        <f t="shared" si="3"/>
        <v>5755</v>
      </c>
      <c r="O23" s="769">
        <f t="shared" si="3"/>
        <v>0</v>
      </c>
      <c r="P23" s="591">
        <f t="shared" si="3"/>
        <v>0</v>
      </c>
      <c r="Q23" s="816">
        <f t="shared" si="3"/>
        <v>0</v>
      </c>
    </row>
    <row r="24" spans="1:17" s="2" customFormat="1" ht="13.5" customHeight="1" hidden="1">
      <c r="A24" s="1413" t="s">
        <v>531</v>
      </c>
      <c r="B24" s="1471" t="s">
        <v>511</v>
      </c>
      <c r="C24" s="1472"/>
      <c r="D24" s="1400" t="s">
        <v>622</v>
      </c>
      <c r="E24" s="1390" t="s">
        <v>497</v>
      </c>
      <c r="F24" s="1390" t="s">
        <v>512</v>
      </c>
      <c r="G24" s="66" t="s">
        <v>442</v>
      </c>
      <c r="H24" s="23" t="s">
        <v>446</v>
      </c>
      <c r="I24" s="784">
        <f>L24+O24</f>
        <v>4531</v>
      </c>
      <c r="J24" s="785">
        <f>M24+P24</f>
        <v>0</v>
      </c>
      <c r="K24" s="808">
        <f>I24+J24</f>
        <v>4531</v>
      </c>
      <c r="L24" s="592">
        <v>4531</v>
      </c>
      <c r="M24" s="593"/>
      <c r="N24" s="800">
        <f>L24+M24</f>
        <v>4531</v>
      </c>
      <c r="O24" s="770">
        <v>0</v>
      </c>
      <c r="P24" s="593"/>
      <c r="Q24" s="817">
        <f>O24+P24</f>
        <v>0</v>
      </c>
    </row>
    <row r="25" spans="1:17" s="2" customFormat="1" ht="15" customHeight="1" hidden="1">
      <c r="A25" s="1413"/>
      <c r="B25" s="1473" t="s">
        <v>244</v>
      </c>
      <c r="C25" s="1474"/>
      <c r="D25" s="1401"/>
      <c r="E25" s="1355"/>
      <c r="F25" s="1355"/>
      <c r="G25" s="68" t="s">
        <v>247</v>
      </c>
      <c r="H25" s="64" t="s">
        <v>446</v>
      </c>
      <c r="I25" s="788">
        <f>L25+O25</f>
        <v>1224</v>
      </c>
      <c r="J25" s="789">
        <f>M25+P25</f>
        <v>0</v>
      </c>
      <c r="K25" s="810">
        <f>I25+J25</f>
        <v>1224</v>
      </c>
      <c r="L25" s="596">
        <v>1224</v>
      </c>
      <c r="M25" s="597"/>
      <c r="N25" s="802">
        <f>L25+M25</f>
        <v>1224</v>
      </c>
      <c r="O25" s="772">
        <v>0</v>
      </c>
      <c r="P25" s="597"/>
      <c r="Q25" s="819">
        <f>O25+P25</f>
        <v>0</v>
      </c>
    </row>
    <row r="26" spans="1:17" s="2" customFormat="1" ht="12.75" customHeight="1" hidden="1">
      <c r="A26" s="1409" t="s">
        <v>513</v>
      </c>
      <c r="B26" s="1410"/>
      <c r="C26" s="1411"/>
      <c r="D26" s="73" t="s">
        <v>622</v>
      </c>
      <c r="E26" s="86" t="s">
        <v>497</v>
      </c>
      <c r="F26" s="4" t="s">
        <v>514</v>
      </c>
      <c r="G26" s="6" t="s">
        <v>515</v>
      </c>
      <c r="H26" s="460" t="s">
        <v>500</v>
      </c>
      <c r="I26" s="782">
        <f>I27+I28</f>
        <v>0</v>
      </c>
      <c r="J26" s="783">
        <f aca="true" t="shared" si="4" ref="J26:Q26">J27+J28</f>
        <v>0</v>
      </c>
      <c r="K26" s="483">
        <f t="shared" si="4"/>
        <v>0</v>
      </c>
      <c r="L26" s="590">
        <f t="shared" si="4"/>
        <v>0</v>
      </c>
      <c r="M26" s="591">
        <f t="shared" si="4"/>
        <v>0</v>
      </c>
      <c r="N26" s="799">
        <f t="shared" si="4"/>
        <v>0</v>
      </c>
      <c r="O26" s="769">
        <f t="shared" si="4"/>
        <v>0</v>
      </c>
      <c r="P26" s="591">
        <f t="shared" si="4"/>
        <v>0</v>
      </c>
      <c r="Q26" s="816">
        <f t="shared" si="4"/>
        <v>0</v>
      </c>
    </row>
    <row r="27" spans="1:17" s="2" customFormat="1" ht="12.75" customHeight="1" hidden="1">
      <c r="A27" s="1413" t="s">
        <v>531</v>
      </c>
      <c r="B27" s="1412" t="s">
        <v>517</v>
      </c>
      <c r="C27" s="1372"/>
      <c r="D27" s="1359" t="s">
        <v>622</v>
      </c>
      <c r="E27" s="1384" t="s">
        <v>497</v>
      </c>
      <c r="F27" s="1383" t="s">
        <v>514</v>
      </c>
      <c r="G27" s="240" t="s">
        <v>170</v>
      </c>
      <c r="H27" s="461" t="s">
        <v>446</v>
      </c>
      <c r="I27" s="784">
        <f aca="true" t="shared" si="5" ref="I27:J29">L27+O27</f>
        <v>0</v>
      </c>
      <c r="J27" s="785">
        <f t="shared" si="5"/>
        <v>0</v>
      </c>
      <c r="K27" s="808">
        <f>I27+J27</f>
        <v>0</v>
      </c>
      <c r="L27" s="592">
        <v>0</v>
      </c>
      <c r="M27" s="593"/>
      <c r="N27" s="800">
        <f>L27+M27</f>
        <v>0</v>
      </c>
      <c r="O27" s="770">
        <v>0</v>
      </c>
      <c r="P27" s="593"/>
      <c r="Q27" s="817">
        <f>O27+P27</f>
        <v>0</v>
      </c>
    </row>
    <row r="28" spans="1:17" s="2" customFormat="1" ht="13.5" customHeight="1" hidden="1">
      <c r="A28" s="1413"/>
      <c r="B28" s="1402" t="s">
        <v>518</v>
      </c>
      <c r="C28" s="1403"/>
      <c r="D28" s="1353"/>
      <c r="E28" s="1384"/>
      <c r="F28" s="1383"/>
      <c r="G28" s="241" t="s">
        <v>171</v>
      </c>
      <c r="H28" s="463" t="s">
        <v>446</v>
      </c>
      <c r="I28" s="788">
        <f t="shared" si="5"/>
        <v>0</v>
      </c>
      <c r="J28" s="789">
        <f t="shared" si="5"/>
        <v>0</v>
      </c>
      <c r="K28" s="810">
        <f>I28+J28</f>
        <v>0</v>
      </c>
      <c r="L28" s="596">
        <v>0</v>
      </c>
      <c r="M28" s="597"/>
      <c r="N28" s="802">
        <f>L28+M28</f>
        <v>0</v>
      </c>
      <c r="O28" s="772">
        <v>0</v>
      </c>
      <c r="P28" s="597"/>
      <c r="Q28" s="819">
        <f>O28+P28</f>
        <v>0</v>
      </c>
    </row>
    <row r="29" spans="1:17" s="2" customFormat="1" ht="12.75" customHeight="1" hidden="1">
      <c r="A29" s="1409" t="s">
        <v>58</v>
      </c>
      <c r="B29" s="1410"/>
      <c r="C29" s="1411"/>
      <c r="D29" s="73" t="s">
        <v>622</v>
      </c>
      <c r="E29" s="84" t="s">
        <v>497</v>
      </c>
      <c r="F29" s="85" t="s">
        <v>57</v>
      </c>
      <c r="G29" s="3" t="s">
        <v>445</v>
      </c>
      <c r="H29" s="460" t="s">
        <v>446</v>
      </c>
      <c r="I29" s="790">
        <f t="shared" si="5"/>
        <v>400</v>
      </c>
      <c r="J29" s="791">
        <f t="shared" si="5"/>
        <v>0</v>
      </c>
      <c r="K29" s="811">
        <f>I29+J29</f>
        <v>400</v>
      </c>
      <c r="L29" s="598">
        <v>400</v>
      </c>
      <c r="M29" s="599"/>
      <c r="N29" s="803">
        <f>L29+M29</f>
        <v>400</v>
      </c>
      <c r="O29" s="773">
        <v>0</v>
      </c>
      <c r="P29" s="599"/>
      <c r="Q29" s="820">
        <f>O29+P29</f>
        <v>0</v>
      </c>
    </row>
    <row r="30" spans="1:17" s="2" customFormat="1" ht="14.25" customHeight="1">
      <c r="A30" s="1409" t="s">
        <v>557</v>
      </c>
      <c r="B30" s="1410"/>
      <c r="C30" s="1411"/>
      <c r="D30" s="73" t="s">
        <v>622</v>
      </c>
      <c r="E30" s="84" t="s">
        <v>497</v>
      </c>
      <c r="F30" s="85" t="s">
        <v>138</v>
      </c>
      <c r="G30" s="3" t="s">
        <v>499</v>
      </c>
      <c r="H30" s="460" t="s">
        <v>500</v>
      </c>
      <c r="I30" s="782">
        <f>I35+I36+I37</f>
        <v>10257</v>
      </c>
      <c r="J30" s="783">
        <f>J35+J36+J37</f>
        <v>580</v>
      </c>
      <c r="K30" s="483">
        <f aca="true" t="shared" si="6" ref="K30:Q30">K35+K36+K37</f>
        <v>10837</v>
      </c>
      <c r="L30" s="590">
        <f t="shared" si="6"/>
        <v>9332</v>
      </c>
      <c r="M30" s="591">
        <f t="shared" si="6"/>
        <v>580</v>
      </c>
      <c r="N30" s="799">
        <f t="shared" si="6"/>
        <v>9912</v>
      </c>
      <c r="O30" s="769">
        <f t="shared" si="6"/>
        <v>925</v>
      </c>
      <c r="P30" s="591">
        <f t="shared" si="6"/>
        <v>0</v>
      </c>
      <c r="Q30" s="816">
        <f t="shared" si="6"/>
        <v>925</v>
      </c>
    </row>
    <row r="31" spans="1:17" s="2" customFormat="1" ht="14.25" customHeight="1" hidden="1">
      <c r="A31" s="1671" t="s">
        <v>549</v>
      </c>
      <c r="B31" s="1482" t="s">
        <v>520</v>
      </c>
      <c r="C31" s="1483"/>
      <c r="D31" s="1305" t="s">
        <v>622</v>
      </c>
      <c r="E31" s="1302" t="s">
        <v>497</v>
      </c>
      <c r="F31" s="1302" t="s">
        <v>138</v>
      </c>
      <c r="G31" s="240" t="s">
        <v>442</v>
      </c>
      <c r="H31" s="1387" t="s">
        <v>446</v>
      </c>
      <c r="I31" s="784">
        <f aca="true" t="shared" si="7" ref="I31:J34">L31+O31</f>
        <v>5611</v>
      </c>
      <c r="J31" s="785">
        <f t="shared" si="7"/>
        <v>0</v>
      </c>
      <c r="K31" s="808">
        <f>I31+J31</f>
        <v>5611</v>
      </c>
      <c r="L31" s="592">
        <v>5611</v>
      </c>
      <c r="M31" s="593"/>
      <c r="N31" s="800">
        <f>L31+M31</f>
        <v>5611</v>
      </c>
      <c r="O31" s="770">
        <v>0</v>
      </c>
      <c r="P31" s="593"/>
      <c r="Q31" s="817">
        <f>O31+P31</f>
        <v>0</v>
      </c>
    </row>
    <row r="32" spans="1:17" s="2" customFormat="1" ht="12.75" customHeight="1" hidden="1">
      <c r="A32" s="1671"/>
      <c r="B32" s="1670" t="s">
        <v>521</v>
      </c>
      <c r="C32" s="1405"/>
      <c r="D32" s="1352"/>
      <c r="E32" s="1349"/>
      <c r="F32" s="1349"/>
      <c r="G32" s="262" t="s">
        <v>248</v>
      </c>
      <c r="H32" s="1388"/>
      <c r="I32" s="786">
        <f t="shared" si="7"/>
        <v>213.8</v>
      </c>
      <c r="J32" s="787">
        <f t="shared" si="7"/>
        <v>0</v>
      </c>
      <c r="K32" s="809">
        <f>I32+J32</f>
        <v>213.8</v>
      </c>
      <c r="L32" s="594">
        <v>0</v>
      </c>
      <c r="M32" s="595"/>
      <c r="N32" s="801">
        <f>L32+M32</f>
        <v>0</v>
      </c>
      <c r="O32" s="771">
        <v>213.8</v>
      </c>
      <c r="P32" s="595"/>
      <c r="Q32" s="818">
        <f>O32+P32</f>
        <v>213.8</v>
      </c>
    </row>
    <row r="33" spans="1:17" s="2" customFormat="1" ht="13.5" customHeight="1" hidden="1">
      <c r="A33" s="1671"/>
      <c r="B33" s="1404" t="s">
        <v>522</v>
      </c>
      <c r="C33" s="1405"/>
      <c r="D33" s="1352"/>
      <c r="E33" s="1349"/>
      <c r="F33" s="1349"/>
      <c r="G33" s="262" t="s">
        <v>249</v>
      </c>
      <c r="H33" s="1388"/>
      <c r="I33" s="792">
        <f t="shared" si="7"/>
        <v>497.4</v>
      </c>
      <c r="J33" s="793">
        <f t="shared" si="7"/>
        <v>0</v>
      </c>
      <c r="K33" s="812">
        <f>I33+J33</f>
        <v>497.4</v>
      </c>
      <c r="L33" s="600">
        <v>0</v>
      </c>
      <c r="M33" s="601"/>
      <c r="N33" s="804">
        <f>L33+M33</f>
        <v>0</v>
      </c>
      <c r="O33" s="774">
        <v>497.4</v>
      </c>
      <c r="P33" s="601"/>
      <c r="Q33" s="821">
        <f>O33+P33</f>
        <v>497.4</v>
      </c>
    </row>
    <row r="34" spans="1:17" s="2" customFormat="1" ht="12.75" customHeight="1" hidden="1">
      <c r="A34" s="1671"/>
      <c r="B34" s="1673" t="s">
        <v>590</v>
      </c>
      <c r="C34" s="1674"/>
      <c r="D34" s="1353"/>
      <c r="E34" s="1399"/>
      <c r="F34" s="1399"/>
      <c r="G34" s="263" t="s">
        <v>250</v>
      </c>
      <c r="H34" s="1389"/>
      <c r="I34" s="788">
        <f t="shared" si="7"/>
        <v>213.8</v>
      </c>
      <c r="J34" s="789">
        <f t="shared" si="7"/>
        <v>0</v>
      </c>
      <c r="K34" s="810">
        <f>I34+J34</f>
        <v>213.8</v>
      </c>
      <c r="L34" s="596">
        <v>0</v>
      </c>
      <c r="M34" s="597"/>
      <c r="N34" s="802">
        <f>L34+M34</f>
        <v>0</v>
      </c>
      <c r="O34" s="772">
        <v>213.8</v>
      </c>
      <c r="P34" s="597"/>
      <c r="Q34" s="819">
        <f>O34+P34</f>
        <v>213.8</v>
      </c>
    </row>
    <row r="35" spans="1:17" s="2" customFormat="1" ht="11.25" customHeight="1" hidden="1">
      <c r="A35" s="1671"/>
      <c r="B35" s="1464" t="s">
        <v>122</v>
      </c>
      <c r="C35" s="1465"/>
      <c r="D35" s="87" t="s">
        <v>622</v>
      </c>
      <c r="E35" s="88" t="s">
        <v>497</v>
      </c>
      <c r="F35" s="7" t="s">
        <v>138</v>
      </c>
      <c r="G35" s="8" t="s">
        <v>499</v>
      </c>
      <c r="H35" s="465" t="s">
        <v>446</v>
      </c>
      <c r="I35" s="782">
        <f>I31+I32+I33+I34</f>
        <v>6536</v>
      </c>
      <c r="J35" s="783">
        <f aca="true" t="shared" si="8" ref="J35:Q35">J31+J32+J33+J34</f>
        <v>0</v>
      </c>
      <c r="K35" s="483">
        <f t="shared" si="8"/>
        <v>6536</v>
      </c>
      <c r="L35" s="590">
        <f t="shared" si="8"/>
        <v>5611</v>
      </c>
      <c r="M35" s="591">
        <f t="shared" si="8"/>
        <v>0</v>
      </c>
      <c r="N35" s="799">
        <f t="shared" si="8"/>
        <v>5611</v>
      </c>
      <c r="O35" s="769">
        <f t="shared" si="8"/>
        <v>925</v>
      </c>
      <c r="P35" s="591">
        <f t="shared" si="8"/>
        <v>0</v>
      </c>
      <c r="Q35" s="816">
        <f t="shared" si="8"/>
        <v>925</v>
      </c>
    </row>
    <row r="36" spans="1:17" s="2" customFormat="1" ht="18" customHeight="1" thickBot="1">
      <c r="A36" s="1671"/>
      <c r="B36" s="1333" t="s">
        <v>169</v>
      </c>
      <c r="C36" s="1334"/>
      <c r="D36" s="245" t="s">
        <v>622</v>
      </c>
      <c r="E36" s="245" t="s">
        <v>497</v>
      </c>
      <c r="F36" s="245" t="s">
        <v>138</v>
      </c>
      <c r="G36" s="66" t="s">
        <v>463</v>
      </c>
      <c r="H36" s="466" t="s">
        <v>446</v>
      </c>
      <c r="I36" s="794">
        <f>L36+O36</f>
        <v>1547</v>
      </c>
      <c r="J36" s="795">
        <f>M36+P36</f>
        <v>580</v>
      </c>
      <c r="K36" s="813">
        <f>I36+J36</f>
        <v>2127</v>
      </c>
      <c r="L36" s="602">
        <v>1547</v>
      </c>
      <c r="M36" s="603">
        <v>580</v>
      </c>
      <c r="N36" s="805">
        <f>L36+M36</f>
        <v>2127</v>
      </c>
      <c r="O36" s="775">
        <v>0</v>
      </c>
      <c r="P36" s="603"/>
      <c r="Q36" s="822">
        <f>O36+P36</f>
        <v>0</v>
      </c>
    </row>
    <row r="37" spans="1:17" s="2" customFormat="1" ht="1.5" customHeight="1" hidden="1" thickBot="1">
      <c r="A37" s="1672"/>
      <c r="B37" s="1484" t="s">
        <v>137</v>
      </c>
      <c r="C37" s="1485"/>
      <c r="D37" s="877">
        <v>892</v>
      </c>
      <c r="E37" s="878" t="s">
        <v>497</v>
      </c>
      <c r="F37" s="878" t="s">
        <v>138</v>
      </c>
      <c r="G37" s="879" t="s">
        <v>462</v>
      </c>
      <c r="H37" s="880" t="s">
        <v>446</v>
      </c>
      <c r="I37" s="796">
        <f>L37+O37</f>
        <v>2174</v>
      </c>
      <c r="J37" s="797">
        <f>M37+P37</f>
        <v>0</v>
      </c>
      <c r="K37" s="814">
        <f>I37+J37</f>
        <v>2174</v>
      </c>
      <c r="L37" s="604">
        <v>2174</v>
      </c>
      <c r="M37" s="605"/>
      <c r="N37" s="806">
        <f>L37+M37</f>
        <v>2174</v>
      </c>
      <c r="O37" s="776">
        <v>0</v>
      </c>
      <c r="P37" s="605"/>
      <c r="Q37" s="823">
        <f>O37+P37</f>
        <v>0</v>
      </c>
    </row>
    <row r="38" spans="1:17" s="2" customFormat="1" ht="6.75" customHeight="1" hidden="1" thickBot="1">
      <c r="A38" s="1122"/>
      <c r="B38" s="1227"/>
      <c r="C38" s="1227"/>
      <c r="D38" s="1228"/>
      <c r="E38" s="1229"/>
      <c r="F38" s="1229"/>
      <c r="G38" s="1230"/>
      <c r="H38" s="1231"/>
      <c r="I38" s="286"/>
      <c r="J38" s="287"/>
      <c r="K38" s="1232"/>
      <c r="L38" s="286"/>
      <c r="M38" s="287"/>
      <c r="N38" s="1232"/>
      <c r="O38" s="286"/>
      <c r="P38" s="536"/>
      <c r="Q38" s="1232"/>
    </row>
    <row r="39" spans="1:17" s="2" customFormat="1" ht="12" customHeight="1" hidden="1">
      <c r="A39" s="886"/>
      <c r="B39" s="875"/>
      <c r="C39" s="272"/>
      <c r="D39" s="274"/>
      <c r="E39" s="563"/>
      <c r="F39" s="563"/>
      <c r="G39" s="276"/>
      <c r="H39" s="276"/>
      <c r="I39" s="279"/>
      <c r="J39" s="278"/>
      <c r="K39" s="278"/>
      <c r="L39" s="279"/>
      <c r="M39" s="278"/>
      <c r="N39" s="278"/>
      <c r="O39" s="279"/>
      <c r="P39" s="278"/>
      <c r="Q39" s="278"/>
    </row>
    <row r="40" spans="1:17" s="2" customFormat="1" ht="15.75" customHeight="1" thickBot="1">
      <c r="A40" s="1327" t="s">
        <v>452</v>
      </c>
      <c r="B40" s="1328"/>
      <c r="C40" s="1329"/>
      <c r="D40" s="105" t="s">
        <v>622</v>
      </c>
      <c r="E40" s="28" t="s">
        <v>509</v>
      </c>
      <c r="F40" s="62" t="s">
        <v>498</v>
      </c>
      <c r="G40" s="1233" t="s">
        <v>499</v>
      </c>
      <c r="H40" s="9" t="s">
        <v>500</v>
      </c>
      <c r="I40" s="777">
        <f aca="true" t="shared" si="9" ref="I40:Q40">I62+I42</f>
        <v>76407.3</v>
      </c>
      <c r="J40" s="778">
        <f t="shared" si="9"/>
        <v>59648.50000000001</v>
      </c>
      <c r="K40" s="487">
        <f t="shared" si="9"/>
        <v>136055.8</v>
      </c>
      <c r="L40" s="583">
        <f t="shared" si="9"/>
        <v>30700.899999999998</v>
      </c>
      <c r="M40" s="584">
        <f t="shared" si="9"/>
        <v>3290.7000000000003</v>
      </c>
      <c r="N40" s="585">
        <f t="shared" si="9"/>
        <v>33991.59999999999</v>
      </c>
      <c r="O40" s="583">
        <f t="shared" si="9"/>
        <v>45706.4</v>
      </c>
      <c r="P40" s="584">
        <f t="shared" si="9"/>
        <v>56357.8</v>
      </c>
      <c r="Q40" s="585">
        <f t="shared" si="9"/>
        <v>102064.20000000001</v>
      </c>
    </row>
    <row r="41" spans="1:17" s="2" customFormat="1" ht="10.5" customHeight="1">
      <c r="A41" s="1364" t="s">
        <v>620</v>
      </c>
      <c r="B41" s="1365"/>
      <c r="C41" s="1366"/>
      <c r="D41" s="90"/>
      <c r="E41" s="80"/>
      <c r="F41" s="81"/>
      <c r="G41" s="54"/>
      <c r="H41" s="91"/>
      <c r="I41" s="65">
        <f>I40/I288</f>
        <v>0.12582996199441854</v>
      </c>
      <c r="J41" s="779"/>
      <c r="K41" s="238">
        <f>K40/K288</f>
        <v>0.20293496632959468</v>
      </c>
      <c r="L41" s="432">
        <f>L40/L288</f>
        <v>0.0898800911773127</v>
      </c>
      <c r="M41" s="586"/>
      <c r="N41" s="587">
        <f>N40/N288</f>
        <v>0.09899403034975077</v>
      </c>
      <c r="O41" s="432">
        <f>O40/O288</f>
        <v>0.17205470046346627</v>
      </c>
      <c r="P41" s="586"/>
      <c r="Q41" s="587">
        <f>Q40/Q288</f>
        <v>0.3120559439533165</v>
      </c>
    </row>
    <row r="42" spans="1:17" s="2" customFormat="1" ht="14.25" customHeight="1">
      <c r="A42" s="1476" t="s">
        <v>251</v>
      </c>
      <c r="B42" s="1477"/>
      <c r="C42" s="1478"/>
      <c r="D42" s="288" t="s">
        <v>622</v>
      </c>
      <c r="E42" s="288" t="s">
        <v>509</v>
      </c>
      <c r="F42" s="288" t="s">
        <v>539</v>
      </c>
      <c r="G42" s="289" t="s">
        <v>499</v>
      </c>
      <c r="H42" s="467" t="s">
        <v>500</v>
      </c>
      <c r="I42" s="824">
        <f>I43+I52</f>
        <v>76277.3</v>
      </c>
      <c r="J42" s="825">
        <f aca="true" t="shared" si="10" ref="J42:Q42">J43+J52</f>
        <v>59648.50000000001</v>
      </c>
      <c r="K42" s="497">
        <f t="shared" si="10"/>
        <v>135925.8</v>
      </c>
      <c r="L42" s="482">
        <f>L43+L52</f>
        <v>30570.899999999998</v>
      </c>
      <c r="M42" s="843">
        <f t="shared" si="10"/>
        <v>3290.7000000000003</v>
      </c>
      <c r="N42" s="867">
        <f t="shared" si="10"/>
        <v>33861.59999999999</v>
      </c>
      <c r="O42" s="482">
        <f t="shared" si="10"/>
        <v>45706.4</v>
      </c>
      <c r="P42" s="843">
        <f t="shared" si="10"/>
        <v>56357.8</v>
      </c>
      <c r="Q42" s="867">
        <f t="shared" si="10"/>
        <v>102064.20000000001</v>
      </c>
    </row>
    <row r="43" spans="1:17" s="2" customFormat="1" ht="33" customHeight="1">
      <c r="A43" s="1479" t="s">
        <v>252</v>
      </c>
      <c r="B43" s="1480"/>
      <c r="C43" s="1481"/>
      <c r="D43" s="22" t="s">
        <v>622</v>
      </c>
      <c r="E43" s="22" t="s">
        <v>509</v>
      </c>
      <c r="F43" s="22" t="s">
        <v>539</v>
      </c>
      <c r="G43" s="264" t="s">
        <v>499</v>
      </c>
      <c r="H43" s="27" t="s">
        <v>500</v>
      </c>
      <c r="I43" s="826">
        <f>I44+I45+I46+I47+I48+I49</f>
        <v>32478.1</v>
      </c>
      <c r="J43" s="827">
        <f aca="true" t="shared" si="11" ref="J43:Q43">J44+J45+J46+J47+J48+J49</f>
        <v>3371.8</v>
      </c>
      <c r="K43" s="486">
        <f t="shared" si="11"/>
        <v>35849.899999999994</v>
      </c>
      <c r="L43" s="844">
        <f t="shared" si="11"/>
        <v>29420.1</v>
      </c>
      <c r="M43" s="845">
        <f t="shared" si="11"/>
        <v>3371.8</v>
      </c>
      <c r="N43" s="868">
        <f t="shared" si="11"/>
        <v>32791.899999999994</v>
      </c>
      <c r="O43" s="844">
        <f t="shared" si="11"/>
        <v>3058</v>
      </c>
      <c r="P43" s="845">
        <f t="shared" si="11"/>
        <v>0</v>
      </c>
      <c r="Q43" s="868">
        <f t="shared" si="11"/>
        <v>3058</v>
      </c>
    </row>
    <row r="44" spans="1:17" s="2" customFormat="1" ht="12.75" customHeight="1">
      <c r="A44" s="1648" t="s">
        <v>555</v>
      </c>
      <c r="B44" s="1276" t="s">
        <v>253</v>
      </c>
      <c r="C44" s="1277"/>
      <c r="D44" s="1357" t="s">
        <v>622</v>
      </c>
      <c r="E44" s="1273" t="s">
        <v>509</v>
      </c>
      <c r="F44" s="1273" t="s">
        <v>539</v>
      </c>
      <c r="G44" s="262" t="s">
        <v>232</v>
      </c>
      <c r="H44" s="1658" t="s">
        <v>446</v>
      </c>
      <c r="I44" s="828">
        <f>L44+O44</f>
        <v>12958</v>
      </c>
      <c r="J44" s="829">
        <f aca="true" t="shared" si="12" ref="I44:J48">M44+P44</f>
        <v>-180</v>
      </c>
      <c r="K44" s="861">
        <f>I44+J44</f>
        <v>12778</v>
      </c>
      <c r="L44" s="846">
        <v>12958</v>
      </c>
      <c r="M44" s="847">
        <v>-180</v>
      </c>
      <c r="N44" s="869">
        <f>L44+M44</f>
        <v>12778</v>
      </c>
      <c r="O44" s="846">
        <v>0</v>
      </c>
      <c r="P44" s="847"/>
      <c r="Q44" s="869">
        <f>O44+P44</f>
        <v>0</v>
      </c>
    </row>
    <row r="45" spans="1:17" s="2" customFormat="1" ht="10.5" customHeight="1">
      <c r="A45" s="1649"/>
      <c r="B45" s="1276" t="s">
        <v>123</v>
      </c>
      <c r="C45" s="1277"/>
      <c r="D45" s="1349"/>
      <c r="E45" s="1274"/>
      <c r="F45" s="1274"/>
      <c r="G45" s="262" t="s">
        <v>233</v>
      </c>
      <c r="H45" s="1659"/>
      <c r="I45" s="830">
        <f t="shared" si="12"/>
        <v>10836.5</v>
      </c>
      <c r="J45" s="829">
        <f t="shared" si="12"/>
        <v>81.1</v>
      </c>
      <c r="K45" s="861">
        <f>I45+J45</f>
        <v>10917.6</v>
      </c>
      <c r="L45" s="848">
        <v>10836.5</v>
      </c>
      <c r="M45" s="847">
        <v>81.1</v>
      </c>
      <c r="N45" s="869">
        <f>L45+M45</f>
        <v>10917.6</v>
      </c>
      <c r="O45" s="848">
        <v>0</v>
      </c>
      <c r="P45" s="847"/>
      <c r="Q45" s="869">
        <f>O45+P45</f>
        <v>0</v>
      </c>
    </row>
    <row r="46" spans="1:17" s="2" customFormat="1" ht="12" customHeight="1">
      <c r="A46" s="1649"/>
      <c r="B46" s="1278" t="s">
        <v>124</v>
      </c>
      <c r="C46" s="1279"/>
      <c r="D46" s="1358"/>
      <c r="E46" s="1275"/>
      <c r="F46" s="1275"/>
      <c r="G46" s="241" t="s">
        <v>234</v>
      </c>
      <c r="H46" s="1660"/>
      <c r="I46" s="831">
        <f t="shared" si="12"/>
        <v>2620</v>
      </c>
      <c r="J46" s="832">
        <f t="shared" si="12"/>
        <v>-1633.3</v>
      </c>
      <c r="K46" s="862">
        <f>I46+J46</f>
        <v>986.7</v>
      </c>
      <c r="L46" s="849">
        <v>2620</v>
      </c>
      <c r="M46" s="850">
        <v>-1633.3</v>
      </c>
      <c r="N46" s="870">
        <f>L46+M46</f>
        <v>986.7</v>
      </c>
      <c r="O46" s="849">
        <v>0</v>
      </c>
      <c r="P46" s="850"/>
      <c r="Q46" s="870">
        <f>O46+P46</f>
        <v>0</v>
      </c>
    </row>
    <row r="47" spans="1:17" s="2" customFormat="1" ht="22.5" customHeight="1">
      <c r="A47" s="1649"/>
      <c r="B47" s="1657" t="s">
        <v>127</v>
      </c>
      <c r="C47" s="1313"/>
      <c r="D47" s="4" t="s">
        <v>622</v>
      </c>
      <c r="E47" s="457" t="s">
        <v>509</v>
      </c>
      <c r="F47" s="457" t="s">
        <v>539</v>
      </c>
      <c r="G47" s="6" t="s">
        <v>125</v>
      </c>
      <c r="H47" s="468" t="s">
        <v>446</v>
      </c>
      <c r="I47" s="833">
        <f t="shared" si="12"/>
        <v>2639.6</v>
      </c>
      <c r="J47" s="834">
        <f t="shared" si="12"/>
        <v>4574.8</v>
      </c>
      <c r="K47" s="863">
        <f>I47+J47</f>
        <v>7214.4</v>
      </c>
      <c r="L47" s="851">
        <v>2639.6</v>
      </c>
      <c r="M47" s="852">
        <v>4574.8</v>
      </c>
      <c r="N47" s="871">
        <f>L47+M47</f>
        <v>7214.4</v>
      </c>
      <c r="O47" s="851">
        <v>0</v>
      </c>
      <c r="P47" s="852"/>
      <c r="Q47" s="871">
        <f>O47+P47</f>
        <v>0</v>
      </c>
    </row>
    <row r="48" spans="1:17" s="2" customFormat="1" ht="15" customHeight="1">
      <c r="A48" s="1300"/>
      <c r="B48" s="1650" t="s">
        <v>128</v>
      </c>
      <c r="C48" s="1651"/>
      <c r="D48" s="70" t="s">
        <v>622</v>
      </c>
      <c r="E48" s="455" t="s">
        <v>509</v>
      </c>
      <c r="F48" s="455" t="s">
        <v>539</v>
      </c>
      <c r="G48" s="456" t="s">
        <v>235</v>
      </c>
      <c r="H48" s="469" t="s">
        <v>446</v>
      </c>
      <c r="I48" s="835">
        <f t="shared" si="12"/>
        <v>205</v>
      </c>
      <c r="J48" s="836">
        <f t="shared" si="12"/>
        <v>-5</v>
      </c>
      <c r="K48" s="864">
        <f>I48+J48</f>
        <v>200</v>
      </c>
      <c r="L48" s="853">
        <v>205</v>
      </c>
      <c r="M48" s="854">
        <v>-5</v>
      </c>
      <c r="N48" s="872">
        <f>L48+M48</f>
        <v>200</v>
      </c>
      <c r="O48" s="853">
        <v>0</v>
      </c>
      <c r="P48" s="854"/>
      <c r="Q48" s="872">
        <v>0</v>
      </c>
    </row>
    <row r="49" spans="1:17" s="2" customFormat="1" ht="20.25" customHeight="1">
      <c r="A49" s="1300"/>
      <c r="B49" s="1343" t="s">
        <v>478</v>
      </c>
      <c r="C49" s="1344"/>
      <c r="D49" s="40" t="s">
        <v>622</v>
      </c>
      <c r="E49" s="267" t="s">
        <v>509</v>
      </c>
      <c r="F49" s="267" t="s">
        <v>539</v>
      </c>
      <c r="G49" s="268" t="s">
        <v>90</v>
      </c>
      <c r="H49" s="470" t="s">
        <v>91</v>
      </c>
      <c r="I49" s="839">
        <f aca="true" t="shared" si="13" ref="I49:Q49">I50+I51</f>
        <v>3219</v>
      </c>
      <c r="J49" s="840">
        <f t="shared" si="13"/>
        <v>534.2</v>
      </c>
      <c r="K49" s="866">
        <f t="shared" si="13"/>
        <v>3753.2</v>
      </c>
      <c r="L49" s="857">
        <f t="shared" si="13"/>
        <v>161</v>
      </c>
      <c r="M49" s="858">
        <f t="shared" si="13"/>
        <v>534.2</v>
      </c>
      <c r="N49" s="874">
        <f t="shared" si="13"/>
        <v>695.2</v>
      </c>
      <c r="O49" s="857">
        <f t="shared" si="13"/>
        <v>3058</v>
      </c>
      <c r="P49" s="858">
        <f t="shared" si="13"/>
        <v>0</v>
      </c>
      <c r="Q49" s="874">
        <f t="shared" si="13"/>
        <v>3058</v>
      </c>
    </row>
    <row r="50" spans="1:17" s="2" customFormat="1" ht="0.75" customHeight="1" hidden="1">
      <c r="A50" s="1300"/>
      <c r="B50" s="1337" t="s">
        <v>219</v>
      </c>
      <c r="C50" s="269" t="s">
        <v>121</v>
      </c>
      <c r="D50" s="1354" t="s">
        <v>622</v>
      </c>
      <c r="E50" s="1270" t="s">
        <v>509</v>
      </c>
      <c r="F50" s="1270" t="s">
        <v>539</v>
      </c>
      <c r="G50" s="1271" t="s">
        <v>90</v>
      </c>
      <c r="H50" s="471" t="s">
        <v>91</v>
      </c>
      <c r="I50" s="828">
        <f>L50+O50</f>
        <v>3058</v>
      </c>
      <c r="J50" s="829">
        <f>M50+P50</f>
        <v>0</v>
      </c>
      <c r="K50" s="861">
        <f>I50+J50</f>
        <v>3058</v>
      </c>
      <c r="L50" s="846">
        <v>0</v>
      </c>
      <c r="M50" s="847"/>
      <c r="N50" s="869">
        <f>L50+M50</f>
        <v>0</v>
      </c>
      <c r="O50" s="846">
        <v>3058</v>
      </c>
      <c r="P50" s="847"/>
      <c r="Q50" s="869">
        <f>O50+P50</f>
        <v>3058</v>
      </c>
    </row>
    <row r="51" spans="1:17" s="2" customFormat="1" ht="15" customHeight="1">
      <c r="A51" s="1301"/>
      <c r="B51" s="1337"/>
      <c r="C51" s="269" t="s">
        <v>120</v>
      </c>
      <c r="D51" s="1354"/>
      <c r="E51" s="1270"/>
      <c r="F51" s="1270"/>
      <c r="G51" s="1272"/>
      <c r="H51" s="471" t="s">
        <v>91</v>
      </c>
      <c r="I51" s="828">
        <f>L51+O51</f>
        <v>161</v>
      </c>
      <c r="J51" s="829">
        <f>M51+P51</f>
        <v>534.2</v>
      </c>
      <c r="K51" s="861">
        <f>I51+J51</f>
        <v>695.2</v>
      </c>
      <c r="L51" s="846">
        <v>161</v>
      </c>
      <c r="M51" s="847">
        <v>534.2</v>
      </c>
      <c r="N51" s="869">
        <f>L51+M51</f>
        <v>695.2</v>
      </c>
      <c r="O51" s="846">
        <v>0</v>
      </c>
      <c r="P51" s="847"/>
      <c r="Q51" s="869">
        <f>O51+P51</f>
        <v>0</v>
      </c>
    </row>
    <row r="52" spans="1:17" s="2" customFormat="1" ht="15.75" customHeight="1">
      <c r="A52" s="1479" t="s">
        <v>254</v>
      </c>
      <c r="B52" s="1480"/>
      <c r="C52" s="1481"/>
      <c r="D52" s="22" t="s">
        <v>622</v>
      </c>
      <c r="E52" s="22" t="s">
        <v>509</v>
      </c>
      <c r="F52" s="22" t="s">
        <v>539</v>
      </c>
      <c r="G52" s="264" t="s">
        <v>14</v>
      </c>
      <c r="H52" s="27" t="s">
        <v>500</v>
      </c>
      <c r="I52" s="837">
        <f aca="true" t="shared" si="14" ref="I52:Q52">I53+I56+I59</f>
        <v>43799.200000000004</v>
      </c>
      <c r="J52" s="838">
        <f t="shared" si="14"/>
        <v>56276.700000000004</v>
      </c>
      <c r="K52" s="865">
        <f t="shared" si="14"/>
        <v>100075.90000000001</v>
      </c>
      <c r="L52" s="855">
        <f t="shared" si="14"/>
        <v>1150.8</v>
      </c>
      <c r="M52" s="856">
        <f t="shared" si="14"/>
        <v>-81.1</v>
      </c>
      <c r="N52" s="873">
        <f t="shared" si="14"/>
        <v>1069.7</v>
      </c>
      <c r="O52" s="855">
        <f t="shared" si="14"/>
        <v>42648.4</v>
      </c>
      <c r="P52" s="856">
        <f t="shared" si="14"/>
        <v>56357.8</v>
      </c>
      <c r="Q52" s="873">
        <f t="shared" si="14"/>
        <v>99006.20000000001</v>
      </c>
    </row>
    <row r="53" spans="1:17" s="2" customFormat="1" ht="12" customHeight="1">
      <c r="A53" s="1648" t="s">
        <v>555</v>
      </c>
      <c r="B53" s="1343" t="s">
        <v>255</v>
      </c>
      <c r="C53" s="1344"/>
      <c r="D53" s="40" t="s">
        <v>622</v>
      </c>
      <c r="E53" s="267" t="s">
        <v>509</v>
      </c>
      <c r="F53" s="267" t="s">
        <v>539</v>
      </c>
      <c r="G53" s="268" t="s">
        <v>14</v>
      </c>
      <c r="H53" s="470" t="s">
        <v>500</v>
      </c>
      <c r="I53" s="839">
        <f aca="true" t="shared" si="15" ref="I53:Q53">I54+I55</f>
        <v>30161.100000000002</v>
      </c>
      <c r="J53" s="840">
        <f t="shared" si="15"/>
        <v>56357.8</v>
      </c>
      <c r="K53" s="866">
        <f t="shared" si="15"/>
        <v>86518.90000000001</v>
      </c>
      <c r="L53" s="857">
        <f t="shared" si="15"/>
        <v>1069.7</v>
      </c>
      <c r="M53" s="858">
        <f t="shared" si="15"/>
        <v>0</v>
      </c>
      <c r="N53" s="874">
        <f t="shared" si="15"/>
        <v>1069.7</v>
      </c>
      <c r="O53" s="857">
        <f t="shared" si="15"/>
        <v>29091.4</v>
      </c>
      <c r="P53" s="858">
        <f t="shared" si="15"/>
        <v>56357.8</v>
      </c>
      <c r="Q53" s="874">
        <f t="shared" si="15"/>
        <v>85449.20000000001</v>
      </c>
    </row>
    <row r="54" spans="1:17" s="2" customFormat="1" ht="15" customHeight="1">
      <c r="A54" s="1649"/>
      <c r="B54" s="1337" t="s">
        <v>219</v>
      </c>
      <c r="C54" s="269" t="s">
        <v>121</v>
      </c>
      <c r="D54" s="1354" t="s">
        <v>622</v>
      </c>
      <c r="E54" s="1270" t="s">
        <v>509</v>
      </c>
      <c r="F54" s="1270" t="s">
        <v>539</v>
      </c>
      <c r="G54" s="1271" t="s">
        <v>14</v>
      </c>
      <c r="H54" s="471" t="s">
        <v>446</v>
      </c>
      <c r="I54" s="828">
        <f>L54+O54</f>
        <v>29091.4</v>
      </c>
      <c r="J54" s="829">
        <f>M54+P54</f>
        <v>56357.8</v>
      </c>
      <c r="K54" s="861">
        <f>I54+J54</f>
        <v>85449.20000000001</v>
      </c>
      <c r="L54" s="846">
        <v>0</v>
      </c>
      <c r="M54" s="847"/>
      <c r="N54" s="869">
        <f>L54+M54</f>
        <v>0</v>
      </c>
      <c r="O54" s="846">
        <v>29091.4</v>
      </c>
      <c r="P54" s="847">
        <v>56357.8</v>
      </c>
      <c r="Q54" s="869">
        <f>O54+P54</f>
        <v>85449.20000000001</v>
      </c>
    </row>
    <row r="55" spans="1:17" s="2" customFormat="1" ht="13.5" customHeight="1" hidden="1">
      <c r="A55" s="1649"/>
      <c r="B55" s="1337"/>
      <c r="C55" s="269" t="s">
        <v>120</v>
      </c>
      <c r="D55" s="1354"/>
      <c r="E55" s="1270"/>
      <c r="F55" s="1270"/>
      <c r="G55" s="1272"/>
      <c r="H55" s="471" t="s">
        <v>446</v>
      </c>
      <c r="I55" s="828">
        <f>L55+O55</f>
        <v>1069.7</v>
      </c>
      <c r="J55" s="829">
        <f>M55+P55</f>
        <v>0</v>
      </c>
      <c r="K55" s="861">
        <f>I55+J55</f>
        <v>1069.7</v>
      </c>
      <c r="L55" s="846">
        <v>1069.7</v>
      </c>
      <c r="M55" s="847"/>
      <c r="N55" s="869">
        <f>L55+M55</f>
        <v>1069.7</v>
      </c>
      <c r="O55" s="846">
        <v>0</v>
      </c>
      <c r="P55" s="847"/>
      <c r="Q55" s="869">
        <f>O55+P55</f>
        <v>0</v>
      </c>
    </row>
    <row r="56" spans="1:17" s="2" customFormat="1" ht="24" customHeight="1" hidden="1">
      <c r="A56" s="1649"/>
      <c r="B56" s="1343" t="s">
        <v>256</v>
      </c>
      <c r="C56" s="1344"/>
      <c r="D56" s="40" t="s">
        <v>622</v>
      </c>
      <c r="E56" s="267" t="s">
        <v>509</v>
      </c>
      <c r="F56" s="267" t="s">
        <v>539</v>
      </c>
      <c r="G56" s="268" t="s">
        <v>14</v>
      </c>
      <c r="H56" s="470" t="s">
        <v>500</v>
      </c>
      <c r="I56" s="839">
        <f aca="true" t="shared" si="16" ref="I56:Q56">I57+I58</f>
        <v>13557</v>
      </c>
      <c r="J56" s="840">
        <f t="shared" si="16"/>
        <v>0</v>
      </c>
      <c r="K56" s="866">
        <f t="shared" si="16"/>
        <v>13557</v>
      </c>
      <c r="L56" s="857">
        <f t="shared" si="16"/>
        <v>0</v>
      </c>
      <c r="M56" s="858">
        <f t="shared" si="16"/>
        <v>0</v>
      </c>
      <c r="N56" s="874">
        <f t="shared" si="16"/>
        <v>0</v>
      </c>
      <c r="O56" s="857">
        <f t="shared" si="16"/>
        <v>13557</v>
      </c>
      <c r="P56" s="858">
        <f t="shared" si="16"/>
        <v>0</v>
      </c>
      <c r="Q56" s="874">
        <f t="shared" si="16"/>
        <v>13557</v>
      </c>
    </row>
    <row r="57" spans="1:17" s="2" customFormat="1" ht="12.75" customHeight="1" hidden="1">
      <c r="A57" s="1649"/>
      <c r="B57" s="1337" t="s">
        <v>219</v>
      </c>
      <c r="C57" s="269" t="s">
        <v>121</v>
      </c>
      <c r="D57" s="1354" t="s">
        <v>622</v>
      </c>
      <c r="E57" s="1270" t="s">
        <v>509</v>
      </c>
      <c r="F57" s="1270" t="s">
        <v>539</v>
      </c>
      <c r="G57" s="1271" t="s">
        <v>14</v>
      </c>
      <c r="H57" s="471" t="s">
        <v>446</v>
      </c>
      <c r="I57" s="828">
        <f>L57+O57</f>
        <v>13557</v>
      </c>
      <c r="J57" s="829">
        <f>M57+P57</f>
        <v>0</v>
      </c>
      <c r="K57" s="861">
        <f>I57+J57</f>
        <v>13557</v>
      </c>
      <c r="L57" s="846">
        <v>0</v>
      </c>
      <c r="M57" s="847"/>
      <c r="N57" s="869">
        <f>L57+M57</f>
        <v>0</v>
      </c>
      <c r="O57" s="846">
        <v>13557</v>
      </c>
      <c r="P57" s="847"/>
      <c r="Q57" s="869">
        <f>O57+P57</f>
        <v>13557</v>
      </c>
    </row>
    <row r="58" spans="1:17" s="2" customFormat="1" ht="11.25" customHeight="1" hidden="1">
      <c r="A58" s="1649"/>
      <c r="B58" s="1338"/>
      <c r="C58" s="270" t="s">
        <v>120</v>
      </c>
      <c r="D58" s="1355"/>
      <c r="E58" s="1382"/>
      <c r="F58" s="1382"/>
      <c r="G58" s="1576"/>
      <c r="H58" s="472" t="s">
        <v>446</v>
      </c>
      <c r="I58" s="841">
        <f>L58+O58</f>
        <v>0</v>
      </c>
      <c r="J58" s="832">
        <f>M58+P58</f>
        <v>0</v>
      </c>
      <c r="K58" s="862">
        <f>I58+J58</f>
        <v>0</v>
      </c>
      <c r="L58" s="859">
        <v>0</v>
      </c>
      <c r="M58" s="850"/>
      <c r="N58" s="870">
        <f>L58+M58</f>
        <v>0</v>
      </c>
      <c r="O58" s="859">
        <v>0</v>
      </c>
      <c r="P58" s="850"/>
      <c r="Q58" s="870">
        <f>O58+P58</f>
        <v>0</v>
      </c>
    </row>
    <row r="59" spans="1:17" s="2" customFormat="1" ht="11.25" customHeight="1">
      <c r="A59" s="1300"/>
      <c r="B59" s="1343" t="s">
        <v>464</v>
      </c>
      <c r="C59" s="1344"/>
      <c r="D59" s="40" t="s">
        <v>622</v>
      </c>
      <c r="E59" s="267" t="s">
        <v>509</v>
      </c>
      <c r="F59" s="267" t="s">
        <v>539</v>
      </c>
      <c r="G59" s="268" t="s">
        <v>14</v>
      </c>
      <c r="H59" s="470" t="s">
        <v>500</v>
      </c>
      <c r="I59" s="839">
        <f aca="true" t="shared" si="17" ref="I59:Q59">I60+I61</f>
        <v>81.1</v>
      </c>
      <c r="J59" s="840">
        <f t="shared" si="17"/>
        <v>-81.1</v>
      </c>
      <c r="K59" s="866">
        <f t="shared" si="17"/>
        <v>0</v>
      </c>
      <c r="L59" s="857">
        <f t="shared" si="17"/>
        <v>81.1</v>
      </c>
      <c r="M59" s="858">
        <f t="shared" si="17"/>
        <v>-81.1</v>
      </c>
      <c r="N59" s="874">
        <f t="shared" si="17"/>
        <v>0</v>
      </c>
      <c r="O59" s="857">
        <f t="shared" si="17"/>
        <v>0</v>
      </c>
      <c r="P59" s="858">
        <f t="shared" si="17"/>
        <v>0</v>
      </c>
      <c r="Q59" s="874">
        <f t="shared" si="17"/>
        <v>0</v>
      </c>
    </row>
    <row r="60" spans="1:17" s="2" customFormat="1" ht="11.25" customHeight="1" hidden="1">
      <c r="A60" s="1300"/>
      <c r="B60" s="1337" t="s">
        <v>479</v>
      </c>
      <c r="C60" s="269" t="s">
        <v>121</v>
      </c>
      <c r="D60" s="1354" t="s">
        <v>622</v>
      </c>
      <c r="E60" s="1270" t="s">
        <v>509</v>
      </c>
      <c r="F60" s="1270" t="s">
        <v>539</v>
      </c>
      <c r="G60" s="1271" t="s">
        <v>14</v>
      </c>
      <c r="H60" s="471" t="s">
        <v>446</v>
      </c>
      <c r="I60" s="828">
        <f>L60+O60</f>
        <v>0</v>
      </c>
      <c r="J60" s="829">
        <f>M60+P60</f>
        <v>0</v>
      </c>
      <c r="K60" s="861">
        <f>I60+J60</f>
        <v>0</v>
      </c>
      <c r="L60" s="846">
        <v>0</v>
      </c>
      <c r="M60" s="847"/>
      <c r="N60" s="869">
        <f>L60+M60</f>
        <v>0</v>
      </c>
      <c r="O60" s="846">
        <v>0</v>
      </c>
      <c r="P60" s="847"/>
      <c r="Q60" s="869">
        <f>O60+P60</f>
        <v>0</v>
      </c>
    </row>
    <row r="61" spans="1:17" s="2" customFormat="1" ht="10.5" customHeight="1">
      <c r="A61" s="1301"/>
      <c r="B61" s="1337"/>
      <c r="C61" s="269" t="s">
        <v>120</v>
      </c>
      <c r="D61" s="1354"/>
      <c r="E61" s="1270"/>
      <c r="F61" s="1270"/>
      <c r="G61" s="1272"/>
      <c r="H61" s="471" t="s">
        <v>446</v>
      </c>
      <c r="I61" s="828">
        <f>L61+O61</f>
        <v>81.1</v>
      </c>
      <c r="J61" s="829">
        <f>M61+P61</f>
        <v>-81.1</v>
      </c>
      <c r="K61" s="861">
        <f>I61+J61</f>
        <v>0</v>
      </c>
      <c r="L61" s="846">
        <v>81.1</v>
      </c>
      <c r="M61" s="847">
        <v>-81.1</v>
      </c>
      <c r="N61" s="869">
        <f>L61+M61</f>
        <v>0</v>
      </c>
      <c r="O61" s="846">
        <v>0</v>
      </c>
      <c r="P61" s="847"/>
      <c r="Q61" s="869">
        <f>O61+P61</f>
        <v>0</v>
      </c>
    </row>
    <row r="62" spans="1:17" s="2" customFormat="1" ht="15.75" customHeight="1" hidden="1">
      <c r="A62" s="1345" t="s">
        <v>59</v>
      </c>
      <c r="B62" s="1346"/>
      <c r="C62" s="1347"/>
      <c r="D62" s="290" t="s">
        <v>622</v>
      </c>
      <c r="E62" s="290" t="s">
        <v>509</v>
      </c>
      <c r="F62" s="290" t="s">
        <v>489</v>
      </c>
      <c r="G62" s="291" t="s">
        <v>499</v>
      </c>
      <c r="H62" s="473" t="s">
        <v>500</v>
      </c>
      <c r="I62" s="837">
        <f aca="true" t="shared" si="18" ref="I62:Q62">I63+I64</f>
        <v>130</v>
      </c>
      <c r="J62" s="838">
        <f t="shared" si="18"/>
        <v>0</v>
      </c>
      <c r="K62" s="865">
        <f t="shared" si="18"/>
        <v>130</v>
      </c>
      <c r="L62" s="855">
        <f t="shared" si="18"/>
        <v>130</v>
      </c>
      <c r="M62" s="856">
        <f t="shared" si="18"/>
        <v>0</v>
      </c>
      <c r="N62" s="873">
        <f t="shared" si="18"/>
        <v>130</v>
      </c>
      <c r="O62" s="855">
        <f t="shared" si="18"/>
        <v>0</v>
      </c>
      <c r="P62" s="856">
        <f t="shared" si="18"/>
        <v>0</v>
      </c>
      <c r="Q62" s="873">
        <f t="shared" si="18"/>
        <v>0</v>
      </c>
    </row>
    <row r="63" spans="1:17" s="2" customFormat="1" ht="15.75" customHeight="1" hidden="1">
      <c r="A63" s="1646" t="s">
        <v>555</v>
      </c>
      <c r="B63" s="1584" t="s">
        <v>526</v>
      </c>
      <c r="C63" s="1379"/>
      <c r="D63" s="1581">
        <v>892</v>
      </c>
      <c r="E63" s="1360" t="s">
        <v>509</v>
      </c>
      <c r="F63" s="1360" t="s">
        <v>489</v>
      </c>
      <c r="G63" s="10" t="s">
        <v>527</v>
      </c>
      <c r="H63" s="26" t="s">
        <v>446</v>
      </c>
      <c r="I63" s="828">
        <f>L63+O63</f>
        <v>50</v>
      </c>
      <c r="J63" s="787">
        <f>M63+P63</f>
        <v>0</v>
      </c>
      <c r="K63" s="809">
        <f>I63+J63</f>
        <v>50</v>
      </c>
      <c r="L63" s="846">
        <v>50</v>
      </c>
      <c r="M63" s="595"/>
      <c r="N63" s="818">
        <f>L63+M63</f>
        <v>50</v>
      </c>
      <c r="O63" s="846">
        <v>0</v>
      </c>
      <c r="P63" s="595"/>
      <c r="Q63" s="818">
        <f>O63+P63</f>
        <v>0</v>
      </c>
    </row>
    <row r="64" spans="1:17" s="2" customFormat="1" ht="24.75" customHeight="1" hidden="1" thickBot="1">
      <c r="A64" s="1647"/>
      <c r="B64" s="1362" t="s">
        <v>165</v>
      </c>
      <c r="C64" s="1363"/>
      <c r="D64" s="1375"/>
      <c r="E64" s="1375"/>
      <c r="F64" s="1655"/>
      <c r="G64" s="266" t="s">
        <v>126</v>
      </c>
      <c r="H64" s="474" t="s">
        <v>446</v>
      </c>
      <c r="I64" s="842">
        <f>L64+O64</f>
        <v>80</v>
      </c>
      <c r="J64" s="797">
        <f>M64+P64</f>
        <v>0</v>
      </c>
      <c r="K64" s="814">
        <f>I64+J64</f>
        <v>80</v>
      </c>
      <c r="L64" s="860">
        <v>80</v>
      </c>
      <c r="M64" s="605"/>
      <c r="N64" s="823">
        <f>L64+M64</f>
        <v>80</v>
      </c>
      <c r="O64" s="860">
        <v>0</v>
      </c>
      <c r="P64" s="605"/>
      <c r="Q64" s="823">
        <f>O64+P64</f>
        <v>0</v>
      </c>
    </row>
    <row r="65" spans="1:17" s="2" customFormat="1" ht="20.25" customHeight="1">
      <c r="A65" s="271"/>
      <c r="B65" s="265"/>
      <c r="C65" s="272"/>
      <c r="D65" s="273"/>
      <c r="E65" s="273"/>
      <c r="F65" s="274"/>
      <c r="G65" s="275"/>
      <c r="H65" s="276"/>
      <c r="I65" s="277"/>
      <c r="J65" s="535"/>
      <c r="K65" s="278"/>
      <c r="L65" s="277"/>
      <c r="M65" s="535"/>
      <c r="N65" s="278"/>
      <c r="O65" s="277"/>
      <c r="P65" s="535" t="s">
        <v>28</v>
      </c>
      <c r="Q65" s="278"/>
    </row>
    <row r="66" spans="1:17" s="2" customFormat="1" ht="8.25" customHeight="1">
      <c r="A66" s="271"/>
      <c r="B66" s="265"/>
      <c r="C66" s="272"/>
      <c r="D66" s="273"/>
      <c r="E66" s="273"/>
      <c r="F66" s="274"/>
      <c r="G66" s="275"/>
      <c r="H66" s="276"/>
      <c r="I66" s="277"/>
      <c r="J66" s="278"/>
      <c r="K66" s="278"/>
      <c r="L66" s="277"/>
      <c r="M66" s="278"/>
      <c r="N66" s="278"/>
      <c r="O66" s="277"/>
      <c r="P66" s="278"/>
      <c r="Q66" s="278"/>
    </row>
    <row r="67" spans="1:17" s="2" customFormat="1" ht="18" customHeight="1" thickBot="1">
      <c r="A67" s="1458" t="s">
        <v>528</v>
      </c>
      <c r="B67" s="1459"/>
      <c r="C67" s="1460"/>
      <c r="D67" s="538" t="s">
        <v>622</v>
      </c>
      <c r="E67" s="539" t="s">
        <v>529</v>
      </c>
      <c r="F67" s="541" t="s">
        <v>498</v>
      </c>
      <c r="G67" s="541" t="s">
        <v>499</v>
      </c>
      <c r="H67" s="540" t="s">
        <v>500</v>
      </c>
      <c r="I67" s="881">
        <f aca="true" t="shared" si="19" ref="I67:Q67">I69+I94+I97+I112</f>
        <v>40644.600000000006</v>
      </c>
      <c r="J67" s="882">
        <f t="shared" si="19"/>
        <v>-3217.7</v>
      </c>
      <c r="K67" s="542">
        <f t="shared" si="19"/>
        <v>37426.9</v>
      </c>
      <c r="L67" s="883">
        <f t="shared" si="19"/>
        <v>40234.600000000006</v>
      </c>
      <c r="M67" s="884">
        <f t="shared" si="19"/>
        <v>-3217.7</v>
      </c>
      <c r="N67" s="885">
        <f t="shared" si="19"/>
        <v>37016.9</v>
      </c>
      <c r="O67" s="883">
        <f t="shared" si="19"/>
        <v>410</v>
      </c>
      <c r="P67" s="884">
        <f t="shared" si="19"/>
        <v>0</v>
      </c>
      <c r="Q67" s="885">
        <f t="shared" si="19"/>
        <v>410</v>
      </c>
    </row>
    <row r="68" spans="1:17" s="2" customFormat="1" ht="12" customHeight="1">
      <c r="A68" s="1364" t="s">
        <v>620</v>
      </c>
      <c r="B68" s="1365"/>
      <c r="C68" s="1366"/>
      <c r="D68" s="90"/>
      <c r="E68" s="80"/>
      <c r="F68" s="81"/>
      <c r="G68" s="81"/>
      <c r="H68" s="91"/>
      <c r="I68" s="65">
        <f>I67/I288</f>
        <v>0.06693481477919445</v>
      </c>
      <c r="J68" s="779"/>
      <c r="K68" s="238">
        <f>K67/K288</f>
        <v>0.055824350680537746</v>
      </c>
      <c r="L68" s="432">
        <f>L67/L288</f>
        <v>0.11779099363480244</v>
      </c>
      <c r="M68" s="586"/>
      <c r="N68" s="587">
        <f>N67/N288</f>
        <v>0.10780463767676986</v>
      </c>
      <c r="O68" s="432">
        <f>O67/O288</f>
        <v>0.0015433818281470684</v>
      </c>
      <c r="P68" s="586"/>
      <c r="Q68" s="587">
        <f>Q67/Q288</f>
        <v>0.0012535535184801305</v>
      </c>
    </row>
    <row r="69" spans="1:17" s="2" customFormat="1" ht="16.5" customHeight="1">
      <c r="A69" s="1455" t="s">
        <v>530</v>
      </c>
      <c r="B69" s="1456"/>
      <c r="C69" s="1457"/>
      <c r="D69" s="60" t="s">
        <v>622</v>
      </c>
      <c r="E69" s="60" t="s">
        <v>529</v>
      </c>
      <c r="F69" s="48" t="s">
        <v>497</v>
      </c>
      <c r="G69" s="48" t="s">
        <v>499</v>
      </c>
      <c r="H69" s="61" t="s">
        <v>500</v>
      </c>
      <c r="I69" s="887">
        <f aca="true" t="shared" si="20" ref="I69:Q69">I70+I81+I84</f>
        <v>12266.6</v>
      </c>
      <c r="J69" s="888">
        <f t="shared" si="20"/>
        <v>313.3</v>
      </c>
      <c r="K69" s="924">
        <f t="shared" si="20"/>
        <v>12579.900000000001</v>
      </c>
      <c r="L69" s="905">
        <f t="shared" si="20"/>
        <v>11856.6</v>
      </c>
      <c r="M69" s="906">
        <f t="shared" si="20"/>
        <v>313.3</v>
      </c>
      <c r="N69" s="929">
        <f t="shared" si="20"/>
        <v>12169.900000000001</v>
      </c>
      <c r="O69" s="905">
        <f t="shared" si="20"/>
        <v>410</v>
      </c>
      <c r="P69" s="906">
        <f t="shared" si="20"/>
        <v>0</v>
      </c>
      <c r="Q69" s="929">
        <f t="shared" si="20"/>
        <v>410</v>
      </c>
    </row>
    <row r="70" spans="1:17" s="2" customFormat="1" ht="42.75" customHeight="1">
      <c r="A70" s="1287" t="s">
        <v>519</v>
      </c>
      <c r="B70" s="1636" t="s">
        <v>81</v>
      </c>
      <c r="C70" s="1636"/>
      <c r="D70" s="1088">
        <v>892</v>
      </c>
      <c r="E70" s="103" t="s">
        <v>529</v>
      </c>
      <c r="F70" s="103" t="s">
        <v>497</v>
      </c>
      <c r="G70" s="103" t="s">
        <v>262</v>
      </c>
      <c r="H70" s="50" t="s">
        <v>500</v>
      </c>
      <c r="I70" s="889">
        <f aca="true" t="shared" si="21" ref="I70:Q70">I71+I74</f>
        <v>2774</v>
      </c>
      <c r="J70" s="890">
        <f t="shared" si="21"/>
        <v>213.3</v>
      </c>
      <c r="K70" s="488">
        <f t="shared" si="21"/>
        <v>2987.3</v>
      </c>
      <c r="L70" s="907">
        <f t="shared" si="21"/>
        <v>2774</v>
      </c>
      <c r="M70" s="908">
        <f t="shared" si="21"/>
        <v>213.3</v>
      </c>
      <c r="N70" s="921">
        <f t="shared" si="21"/>
        <v>2987.3</v>
      </c>
      <c r="O70" s="907">
        <f t="shared" si="21"/>
        <v>0</v>
      </c>
      <c r="P70" s="908">
        <f t="shared" si="21"/>
        <v>0</v>
      </c>
      <c r="Q70" s="921">
        <f t="shared" si="21"/>
        <v>0</v>
      </c>
    </row>
    <row r="71" spans="1:17" s="2" customFormat="1" ht="15" customHeight="1" hidden="1">
      <c r="A71" s="1300"/>
      <c r="B71" s="1380" t="s">
        <v>576</v>
      </c>
      <c r="C71" s="1381"/>
      <c r="D71" s="92">
        <v>892</v>
      </c>
      <c r="E71" s="36" t="s">
        <v>529</v>
      </c>
      <c r="F71" s="36" t="s">
        <v>497</v>
      </c>
      <c r="G71" s="36" t="s">
        <v>588</v>
      </c>
      <c r="H71" s="37" t="s">
        <v>500</v>
      </c>
      <c r="I71" s="891">
        <f>I72+I73</f>
        <v>0</v>
      </c>
      <c r="J71" s="892">
        <f aca="true" t="shared" si="22" ref="J71:Q71">J72+J73</f>
        <v>0</v>
      </c>
      <c r="K71" s="925">
        <f t="shared" si="22"/>
        <v>0</v>
      </c>
      <c r="L71" s="909">
        <f t="shared" si="22"/>
        <v>0</v>
      </c>
      <c r="M71" s="910">
        <f t="shared" si="22"/>
        <v>0</v>
      </c>
      <c r="N71" s="930">
        <f t="shared" si="22"/>
        <v>0</v>
      </c>
      <c r="O71" s="909">
        <f t="shared" si="22"/>
        <v>0</v>
      </c>
      <c r="P71" s="910">
        <f t="shared" si="22"/>
        <v>0</v>
      </c>
      <c r="Q71" s="930">
        <f t="shared" si="22"/>
        <v>0</v>
      </c>
    </row>
    <row r="72" spans="1:17" s="2" customFormat="1" ht="11.25" customHeight="1" hidden="1">
      <c r="A72" s="1300"/>
      <c r="B72" s="1637" t="s">
        <v>577</v>
      </c>
      <c r="C72" s="1638"/>
      <c r="D72" s="1577">
        <v>792</v>
      </c>
      <c r="E72" s="1357" t="s">
        <v>529</v>
      </c>
      <c r="F72" s="1357" t="s">
        <v>497</v>
      </c>
      <c r="G72" s="93" t="s">
        <v>258</v>
      </c>
      <c r="H72" s="26" t="s">
        <v>217</v>
      </c>
      <c r="I72" s="893">
        <f>L72+O72</f>
        <v>0</v>
      </c>
      <c r="J72" s="829">
        <f>M72+P72</f>
        <v>0</v>
      </c>
      <c r="K72" s="861">
        <f>I72+J72</f>
        <v>0</v>
      </c>
      <c r="L72" s="911">
        <v>0</v>
      </c>
      <c r="M72" s="847"/>
      <c r="N72" s="869">
        <f>L72+M72</f>
        <v>0</v>
      </c>
      <c r="O72" s="911">
        <v>0</v>
      </c>
      <c r="P72" s="847"/>
      <c r="Q72" s="869">
        <f>O72+P72</f>
        <v>0</v>
      </c>
    </row>
    <row r="73" spans="1:17" s="2" customFormat="1" ht="11.25" customHeight="1" hidden="1">
      <c r="A73" s="1300"/>
      <c r="B73" s="1637" t="s">
        <v>465</v>
      </c>
      <c r="C73" s="1638"/>
      <c r="D73" s="1677"/>
      <c r="E73" s="1678"/>
      <c r="F73" s="1678"/>
      <c r="G73" s="93" t="s">
        <v>466</v>
      </c>
      <c r="H73" s="26"/>
      <c r="I73" s="893">
        <f>L73+O73</f>
        <v>0</v>
      </c>
      <c r="J73" s="829">
        <f>M73+P73</f>
        <v>0</v>
      </c>
      <c r="K73" s="861">
        <f>I73+J73</f>
        <v>0</v>
      </c>
      <c r="L73" s="911">
        <v>0</v>
      </c>
      <c r="M73" s="847"/>
      <c r="N73" s="869">
        <f>L73+M73</f>
        <v>0</v>
      </c>
      <c r="O73" s="911">
        <v>0</v>
      </c>
      <c r="P73" s="847"/>
      <c r="Q73" s="869">
        <f>O73+P73</f>
        <v>0</v>
      </c>
    </row>
    <row r="74" spans="1:17" s="2" customFormat="1" ht="12" customHeight="1">
      <c r="A74" s="1300"/>
      <c r="B74" s="1582" t="s">
        <v>584</v>
      </c>
      <c r="C74" s="1583"/>
      <c r="D74" s="94">
        <v>892</v>
      </c>
      <c r="E74" s="40" t="s">
        <v>529</v>
      </c>
      <c r="F74" s="40" t="s">
        <v>497</v>
      </c>
      <c r="G74" s="40" t="s">
        <v>257</v>
      </c>
      <c r="H74" s="41" t="s">
        <v>500</v>
      </c>
      <c r="I74" s="894">
        <f>I75+I78</f>
        <v>2774</v>
      </c>
      <c r="J74" s="840">
        <f aca="true" t="shared" si="23" ref="J74:Q74">J75+J78</f>
        <v>213.3</v>
      </c>
      <c r="K74" s="866">
        <f t="shared" si="23"/>
        <v>2987.3</v>
      </c>
      <c r="L74" s="912">
        <f t="shared" si="23"/>
        <v>2774</v>
      </c>
      <c r="M74" s="858">
        <f t="shared" si="23"/>
        <v>213.3</v>
      </c>
      <c r="N74" s="874">
        <f t="shared" si="23"/>
        <v>2987.3</v>
      </c>
      <c r="O74" s="912">
        <f t="shared" si="23"/>
        <v>0</v>
      </c>
      <c r="P74" s="858">
        <f t="shared" si="23"/>
        <v>0</v>
      </c>
      <c r="Q74" s="874">
        <f t="shared" si="23"/>
        <v>0</v>
      </c>
    </row>
    <row r="75" spans="1:17" s="2" customFormat="1" ht="14.25" customHeight="1" hidden="1">
      <c r="A75" s="1300"/>
      <c r="B75" s="1582" t="s">
        <v>587</v>
      </c>
      <c r="C75" s="1583"/>
      <c r="D75" s="94">
        <v>892</v>
      </c>
      <c r="E75" s="40" t="s">
        <v>529</v>
      </c>
      <c r="F75" s="40" t="s">
        <v>497</v>
      </c>
      <c r="G75" s="40" t="s">
        <v>259</v>
      </c>
      <c r="H75" s="41" t="s">
        <v>500</v>
      </c>
      <c r="I75" s="894">
        <f aca="true" t="shared" si="24" ref="I75:Q75">I76+I77</f>
        <v>731.7</v>
      </c>
      <c r="J75" s="840">
        <f t="shared" si="24"/>
        <v>0</v>
      </c>
      <c r="K75" s="866">
        <f t="shared" si="24"/>
        <v>731.7</v>
      </c>
      <c r="L75" s="912">
        <f t="shared" si="24"/>
        <v>731.7</v>
      </c>
      <c r="M75" s="858">
        <f t="shared" si="24"/>
        <v>0</v>
      </c>
      <c r="N75" s="874">
        <f t="shared" si="24"/>
        <v>731.7</v>
      </c>
      <c r="O75" s="912">
        <f t="shared" si="24"/>
        <v>0</v>
      </c>
      <c r="P75" s="858">
        <f t="shared" si="24"/>
        <v>0</v>
      </c>
      <c r="Q75" s="874">
        <f t="shared" si="24"/>
        <v>0</v>
      </c>
    </row>
    <row r="76" spans="1:17" s="2" customFormat="1" ht="12" customHeight="1" hidden="1">
      <c r="A76" s="1300"/>
      <c r="B76" s="1637" t="s">
        <v>585</v>
      </c>
      <c r="C76" s="1638"/>
      <c r="D76" s="1577">
        <v>892</v>
      </c>
      <c r="E76" s="1357" t="s">
        <v>529</v>
      </c>
      <c r="F76" s="1357" t="s">
        <v>497</v>
      </c>
      <c r="G76" s="524" t="s">
        <v>260</v>
      </c>
      <c r="H76" s="255" t="s">
        <v>217</v>
      </c>
      <c r="I76" s="893">
        <f>L76+O76</f>
        <v>0</v>
      </c>
      <c r="J76" s="829">
        <f>M76+P76</f>
        <v>0</v>
      </c>
      <c r="K76" s="861">
        <f>I76+J76</f>
        <v>0</v>
      </c>
      <c r="L76" s="911">
        <v>0</v>
      </c>
      <c r="M76" s="847"/>
      <c r="N76" s="869">
        <f>L76+M76</f>
        <v>0</v>
      </c>
      <c r="O76" s="911">
        <v>0</v>
      </c>
      <c r="P76" s="847"/>
      <c r="Q76" s="869">
        <f>O76+P76</f>
        <v>0</v>
      </c>
    </row>
    <row r="77" spans="1:17" s="2" customFormat="1" ht="14.25" customHeight="1" hidden="1">
      <c r="A77" s="1300"/>
      <c r="B77" s="1675" t="s">
        <v>586</v>
      </c>
      <c r="C77" s="1676"/>
      <c r="D77" s="1304"/>
      <c r="E77" s="1358"/>
      <c r="F77" s="1358"/>
      <c r="G77" s="525" t="s">
        <v>261</v>
      </c>
      <c r="H77" s="407" t="s">
        <v>446</v>
      </c>
      <c r="I77" s="895">
        <f>L77+O77</f>
        <v>731.7</v>
      </c>
      <c r="J77" s="832">
        <f>M77+P77</f>
        <v>0</v>
      </c>
      <c r="K77" s="862">
        <f>I77+J77</f>
        <v>731.7</v>
      </c>
      <c r="L77" s="913">
        <v>731.7</v>
      </c>
      <c r="M77" s="850"/>
      <c r="N77" s="870">
        <f>L77+M77</f>
        <v>731.7</v>
      </c>
      <c r="O77" s="913">
        <v>0</v>
      </c>
      <c r="P77" s="850"/>
      <c r="Q77" s="870">
        <f>O77+P77</f>
        <v>0</v>
      </c>
    </row>
    <row r="78" spans="1:17" s="2" customFormat="1" ht="12.75" customHeight="1">
      <c r="A78" s="1300"/>
      <c r="B78" s="1582" t="s">
        <v>467</v>
      </c>
      <c r="C78" s="1583"/>
      <c r="D78" s="94">
        <v>892</v>
      </c>
      <c r="E78" s="40" t="s">
        <v>529</v>
      </c>
      <c r="F78" s="40" t="s">
        <v>497</v>
      </c>
      <c r="G78" s="40" t="s">
        <v>470</v>
      </c>
      <c r="H78" s="41" t="s">
        <v>500</v>
      </c>
      <c r="I78" s="894">
        <f aca="true" t="shared" si="25" ref="I78:Q78">I79+I80</f>
        <v>2042.3</v>
      </c>
      <c r="J78" s="840">
        <f t="shared" si="25"/>
        <v>213.3</v>
      </c>
      <c r="K78" s="866">
        <f t="shared" si="25"/>
        <v>2255.6</v>
      </c>
      <c r="L78" s="912">
        <f t="shared" si="25"/>
        <v>2042.3</v>
      </c>
      <c r="M78" s="858">
        <f t="shared" si="25"/>
        <v>213.3</v>
      </c>
      <c r="N78" s="874">
        <f t="shared" si="25"/>
        <v>2255.6</v>
      </c>
      <c r="O78" s="912">
        <f t="shared" si="25"/>
        <v>0</v>
      </c>
      <c r="P78" s="858">
        <f t="shared" si="25"/>
        <v>0</v>
      </c>
      <c r="Q78" s="874">
        <f t="shared" si="25"/>
        <v>0</v>
      </c>
    </row>
    <row r="79" spans="1:17" s="2" customFormat="1" ht="12" customHeight="1" hidden="1">
      <c r="A79" s="1300"/>
      <c r="B79" s="1637" t="s">
        <v>468</v>
      </c>
      <c r="C79" s="1638"/>
      <c r="D79" s="1577">
        <v>892</v>
      </c>
      <c r="E79" s="1357" t="s">
        <v>529</v>
      </c>
      <c r="F79" s="1357" t="s">
        <v>497</v>
      </c>
      <c r="G79" s="524" t="s">
        <v>471</v>
      </c>
      <c r="H79" s="255" t="s">
        <v>446</v>
      </c>
      <c r="I79" s="893">
        <f>L79+O79</f>
        <v>0</v>
      </c>
      <c r="J79" s="829">
        <f>M79+P79</f>
        <v>0</v>
      </c>
      <c r="K79" s="861">
        <f>I79+J79</f>
        <v>0</v>
      </c>
      <c r="L79" s="911">
        <v>0</v>
      </c>
      <c r="M79" s="847"/>
      <c r="N79" s="869">
        <f>L79+M79</f>
        <v>0</v>
      </c>
      <c r="O79" s="911">
        <v>0</v>
      </c>
      <c r="P79" s="847"/>
      <c r="Q79" s="869">
        <f>O79+P79</f>
        <v>0</v>
      </c>
    </row>
    <row r="80" spans="1:17" s="2" customFormat="1" ht="15" customHeight="1">
      <c r="A80" s="1300"/>
      <c r="B80" s="1675" t="s">
        <v>469</v>
      </c>
      <c r="C80" s="1676"/>
      <c r="D80" s="1304"/>
      <c r="E80" s="1358"/>
      <c r="F80" s="1358"/>
      <c r="G80" s="525" t="s">
        <v>472</v>
      </c>
      <c r="H80" s="407" t="s">
        <v>446</v>
      </c>
      <c r="I80" s="895">
        <f>L80+O80</f>
        <v>2042.3</v>
      </c>
      <c r="J80" s="832">
        <f>M80+P80</f>
        <v>213.3</v>
      </c>
      <c r="K80" s="862">
        <f>I80+J80</f>
        <v>2255.6</v>
      </c>
      <c r="L80" s="913">
        <v>2042.3</v>
      </c>
      <c r="M80" s="850">
        <v>213.3</v>
      </c>
      <c r="N80" s="870">
        <f>L80+M80</f>
        <v>2255.6</v>
      </c>
      <c r="O80" s="913">
        <v>0</v>
      </c>
      <c r="P80" s="850"/>
      <c r="Q80" s="870">
        <f>O80+P80</f>
        <v>0</v>
      </c>
    </row>
    <row r="81" spans="1:17" s="2" customFormat="1" ht="24" customHeight="1">
      <c r="A81" s="1300"/>
      <c r="B81" s="1586" t="s">
        <v>343</v>
      </c>
      <c r="C81" s="1587"/>
      <c r="D81" s="408" t="s">
        <v>622</v>
      </c>
      <c r="E81" s="408" t="s">
        <v>529</v>
      </c>
      <c r="F81" s="408" t="s">
        <v>497</v>
      </c>
      <c r="G81" s="409" t="s">
        <v>14</v>
      </c>
      <c r="H81" s="410" t="s">
        <v>500</v>
      </c>
      <c r="I81" s="896">
        <f aca="true" t="shared" si="26" ref="I81:Q81">I82+I83</f>
        <v>1329.5</v>
      </c>
      <c r="J81" s="897">
        <f t="shared" si="26"/>
        <v>0</v>
      </c>
      <c r="K81" s="926">
        <f t="shared" si="26"/>
        <v>1329.5</v>
      </c>
      <c r="L81" s="914">
        <f t="shared" si="26"/>
        <v>1329.5</v>
      </c>
      <c r="M81" s="915">
        <f t="shared" si="26"/>
        <v>0</v>
      </c>
      <c r="N81" s="931">
        <f t="shared" si="26"/>
        <v>1329.5</v>
      </c>
      <c r="O81" s="914">
        <f t="shared" si="26"/>
        <v>0</v>
      </c>
      <c r="P81" s="915">
        <f t="shared" si="26"/>
        <v>0</v>
      </c>
      <c r="Q81" s="931">
        <f t="shared" si="26"/>
        <v>0</v>
      </c>
    </row>
    <row r="82" spans="1:17" s="2" customFormat="1" ht="0.75" customHeight="1" hidden="1">
      <c r="A82" s="1300"/>
      <c r="B82" s="1337" t="s">
        <v>219</v>
      </c>
      <c r="C82" s="56" t="s">
        <v>121</v>
      </c>
      <c r="D82" s="1356">
        <v>892</v>
      </c>
      <c r="E82" s="1585" t="s">
        <v>529</v>
      </c>
      <c r="F82" s="1360" t="s">
        <v>497</v>
      </c>
      <c r="G82" s="1357" t="s">
        <v>14</v>
      </c>
      <c r="H82" s="26" t="s">
        <v>446</v>
      </c>
      <c r="I82" s="893">
        <f>L82+O82</f>
        <v>0</v>
      </c>
      <c r="J82" s="829">
        <f>M82+P82</f>
        <v>0</v>
      </c>
      <c r="K82" s="861">
        <f>I82+J82</f>
        <v>0</v>
      </c>
      <c r="L82" s="911">
        <v>0</v>
      </c>
      <c r="M82" s="847"/>
      <c r="N82" s="869">
        <f>L82+M82</f>
        <v>0</v>
      </c>
      <c r="O82" s="911">
        <v>0</v>
      </c>
      <c r="P82" s="847"/>
      <c r="Q82" s="869">
        <f>O82+P82</f>
        <v>0</v>
      </c>
    </row>
    <row r="83" spans="1:17" s="2" customFormat="1" ht="14.25" customHeight="1">
      <c r="A83" s="1300"/>
      <c r="B83" s="1338"/>
      <c r="C83" s="68" t="s">
        <v>120</v>
      </c>
      <c r="D83" s="1304"/>
      <c r="E83" s="1304"/>
      <c r="F83" s="1304"/>
      <c r="G83" s="1399"/>
      <c r="H83" s="64" t="s">
        <v>446</v>
      </c>
      <c r="I83" s="895">
        <f>L83+O83</f>
        <v>1329.5</v>
      </c>
      <c r="J83" s="832">
        <f>M83+P83</f>
        <v>0</v>
      </c>
      <c r="K83" s="862">
        <f>I83+J83</f>
        <v>1329.5</v>
      </c>
      <c r="L83" s="913">
        <v>1329.5</v>
      </c>
      <c r="M83" s="850"/>
      <c r="N83" s="870">
        <f>L83+M83</f>
        <v>1329.5</v>
      </c>
      <c r="O83" s="913">
        <v>0</v>
      </c>
      <c r="P83" s="850"/>
      <c r="Q83" s="870">
        <f>O83+P83</f>
        <v>0</v>
      </c>
    </row>
    <row r="84" spans="1:17" s="2" customFormat="1" ht="12.75" customHeight="1">
      <c r="A84" s="1300"/>
      <c r="B84" s="1341" t="s">
        <v>263</v>
      </c>
      <c r="C84" s="1342"/>
      <c r="D84" s="281" t="s">
        <v>622</v>
      </c>
      <c r="E84" s="282" t="s">
        <v>529</v>
      </c>
      <c r="F84" s="282" t="s">
        <v>497</v>
      </c>
      <c r="G84" s="282" t="s">
        <v>499</v>
      </c>
      <c r="H84" s="283" t="s">
        <v>500</v>
      </c>
      <c r="I84" s="898">
        <f aca="true" t="shared" si="27" ref="I84:Q84">I85+I89</f>
        <v>8163.1</v>
      </c>
      <c r="J84" s="899">
        <f t="shared" si="27"/>
        <v>100</v>
      </c>
      <c r="K84" s="927">
        <f t="shared" si="27"/>
        <v>8263.1</v>
      </c>
      <c r="L84" s="916">
        <f t="shared" si="27"/>
        <v>7753.1</v>
      </c>
      <c r="M84" s="917">
        <f t="shared" si="27"/>
        <v>100</v>
      </c>
      <c r="N84" s="932">
        <f t="shared" si="27"/>
        <v>7853.1</v>
      </c>
      <c r="O84" s="916">
        <f t="shared" si="27"/>
        <v>410</v>
      </c>
      <c r="P84" s="917">
        <f t="shared" si="27"/>
        <v>0</v>
      </c>
      <c r="Q84" s="932">
        <f t="shared" si="27"/>
        <v>410</v>
      </c>
    </row>
    <row r="85" spans="1:17" s="2" customFormat="1" ht="12" customHeight="1">
      <c r="A85" s="1300"/>
      <c r="B85" s="1339" t="s">
        <v>177</v>
      </c>
      <c r="C85" s="1340"/>
      <c r="D85" s="111">
        <v>892</v>
      </c>
      <c r="E85" s="112" t="s">
        <v>529</v>
      </c>
      <c r="F85" s="74" t="s">
        <v>497</v>
      </c>
      <c r="G85" s="40" t="s">
        <v>499</v>
      </c>
      <c r="H85" s="41" t="s">
        <v>500</v>
      </c>
      <c r="I85" s="894">
        <f>I86+I87+I88</f>
        <v>6585.1</v>
      </c>
      <c r="J85" s="840">
        <f aca="true" t="shared" si="28" ref="J85:Q85">J86+J87+J88</f>
        <v>0</v>
      </c>
      <c r="K85" s="866">
        <f t="shared" si="28"/>
        <v>6585.1</v>
      </c>
      <c r="L85" s="912">
        <f t="shared" si="28"/>
        <v>6585.1</v>
      </c>
      <c r="M85" s="858">
        <f t="shared" si="28"/>
        <v>0</v>
      </c>
      <c r="N85" s="874">
        <f t="shared" si="28"/>
        <v>6585.1</v>
      </c>
      <c r="O85" s="912">
        <f t="shared" si="28"/>
        <v>0</v>
      </c>
      <c r="P85" s="858">
        <f t="shared" si="28"/>
        <v>0</v>
      </c>
      <c r="Q85" s="874">
        <f t="shared" si="28"/>
        <v>0</v>
      </c>
    </row>
    <row r="86" spans="1:17" s="2" customFormat="1" ht="13.5" customHeight="1" hidden="1">
      <c r="A86" s="1300"/>
      <c r="B86" s="1470" t="s">
        <v>159</v>
      </c>
      <c r="C86" s="1564"/>
      <c r="D86" s="1348">
        <v>892</v>
      </c>
      <c r="E86" s="1580" t="s">
        <v>529</v>
      </c>
      <c r="F86" s="1580" t="s">
        <v>497</v>
      </c>
      <c r="G86" s="74" t="s">
        <v>160</v>
      </c>
      <c r="H86" s="520" t="s">
        <v>446</v>
      </c>
      <c r="I86" s="900">
        <f aca="true" t="shared" si="29" ref="I86:J88">L86+O86</f>
        <v>0</v>
      </c>
      <c r="J86" s="901">
        <f t="shared" si="29"/>
        <v>0</v>
      </c>
      <c r="K86" s="928">
        <f>I86+J86</f>
        <v>0</v>
      </c>
      <c r="L86" s="918">
        <v>0</v>
      </c>
      <c r="M86" s="919"/>
      <c r="N86" s="933">
        <f>L86+M86</f>
        <v>0</v>
      </c>
      <c r="O86" s="918">
        <v>0</v>
      </c>
      <c r="P86" s="919"/>
      <c r="Q86" s="933">
        <f>O86+P86</f>
        <v>0</v>
      </c>
    </row>
    <row r="87" spans="1:17" s="2" customFormat="1" ht="13.5" customHeight="1" hidden="1">
      <c r="A87" s="1300"/>
      <c r="B87" s="1335" t="s">
        <v>41</v>
      </c>
      <c r="C87" s="1683"/>
      <c r="D87" s="1303"/>
      <c r="E87" s="1303"/>
      <c r="F87" s="1303"/>
      <c r="G87" s="74" t="s">
        <v>161</v>
      </c>
      <c r="H87" s="520" t="s">
        <v>446</v>
      </c>
      <c r="I87" s="900">
        <f t="shared" si="29"/>
        <v>6500</v>
      </c>
      <c r="J87" s="901">
        <f t="shared" si="29"/>
        <v>0</v>
      </c>
      <c r="K87" s="928">
        <f>I87+J87</f>
        <v>6500</v>
      </c>
      <c r="L87" s="918">
        <v>6500</v>
      </c>
      <c r="M87" s="919"/>
      <c r="N87" s="933">
        <f>L87+M87</f>
        <v>6500</v>
      </c>
      <c r="O87" s="918">
        <v>0</v>
      </c>
      <c r="P87" s="919"/>
      <c r="Q87" s="933">
        <f>O87+P87</f>
        <v>0</v>
      </c>
    </row>
    <row r="88" spans="1:17" s="2" customFormat="1" ht="12" customHeight="1">
      <c r="A88" s="1300"/>
      <c r="B88" s="1335" t="s">
        <v>473</v>
      </c>
      <c r="C88" s="1683"/>
      <c r="D88" s="1178">
        <v>892</v>
      </c>
      <c r="E88" s="388" t="s">
        <v>529</v>
      </c>
      <c r="F88" s="388" t="s">
        <v>497</v>
      </c>
      <c r="G88" s="74" t="s">
        <v>113</v>
      </c>
      <c r="H88" s="26" t="s">
        <v>446</v>
      </c>
      <c r="I88" s="893">
        <f t="shared" si="29"/>
        <v>85.1</v>
      </c>
      <c r="J88" s="829">
        <f t="shared" si="29"/>
        <v>0</v>
      </c>
      <c r="K88" s="861">
        <f>I88+J88</f>
        <v>85.1</v>
      </c>
      <c r="L88" s="911">
        <v>85.1</v>
      </c>
      <c r="M88" s="847"/>
      <c r="N88" s="869">
        <f>L88+M88</f>
        <v>85.1</v>
      </c>
      <c r="O88" s="911">
        <v>0</v>
      </c>
      <c r="P88" s="847"/>
      <c r="Q88" s="869">
        <f>O88+P88</f>
        <v>0</v>
      </c>
    </row>
    <row r="89" spans="1:17" s="2" customFormat="1" ht="12" customHeight="1">
      <c r="A89" s="1300"/>
      <c r="B89" s="1339" t="s">
        <v>178</v>
      </c>
      <c r="C89" s="1340"/>
      <c r="D89" s="280">
        <v>892</v>
      </c>
      <c r="E89" s="249" t="s">
        <v>529</v>
      </c>
      <c r="F89" s="40" t="s">
        <v>497</v>
      </c>
      <c r="G89" s="40" t="s">
        <v>499</v>
      </c>
      <c r="H89" s="41" t="s">
        <v>446</v>
      </c>
      <c r="I89" s="894">
        <f aca="true" t="shared" si="30" ref="I89:Q89">I90+I91</f>
        <v>1578</v>
      </c>
      <c r="J89" s="840">
        <f t="shared" si="30"/>
        <v>100</v>
      </c>
      <c r="K89" s="866">
        <f t="shared" si="30"/>
        <v>1678</v>
      </c>
      <c r="L89" s="912">
        <f t="shared" si="30"/>
        <v>1168</v>
      </c>
      <c r="M89" s="858">
        <f t="shared" si="30"/>
        <v>100</v>
      </c>
      <c r="N89" s="874">
        <f t="shared" si="30"/>
        <v>1268</v>
      </c>
      <c r="O89" s="912">
        <f t="shared" si="30"/>
        <v>410</v>
      </c>
      <c r="P89" s="858">
        <f t="shared" si="30"/>
        <v>0</v>
      </c>
      <c r="Q89" s="874">
        <f t="shared" si="30"/>
        <v>410</v>
      </c>
    </row>
    <row r="90" spans="1:17" s="2" customFormat="1" ht="14.25" customHeight="1">
      <c r="A90" s="1300"/>
      <c r="B90" s="1588" t="s">
        <v>47</v>
      </c>
      <c r="C90" s="1589"/>
      <c r="D90" s="246">
        <v>892</v>
      </c>
      <c r="E90" s="112" t="s">
        <v>529</v>
      </c>
      <c r="F90" s="74" t="s">
        <v>497</v>
      </c>
      <c r="G90" s="93" t="s">
        <v>162</v>
      </c>
      <c r="H90" s="26" t="s">
        <v>446</v>
      </c>
      <c r="I90" s="893">
        <f>L90+O90</f>
        <v>1168</v>
      </c>
      <c r="J90" s="829">
        <f>M90+P90</f>
        <v>100</v>
      </c>
      <c r="K90" s="861">
        <f>I90+J90</f>
        <v>1268</v>
      </c>
      <c r="L90" s="911">
        <v>1168</v>
      </c>
      <c r="M90" s="847">
        <v>100</v>
      </c>
      <c r="N90" s="869">
        <f>L90+M90</f>
        <v>1268</v>
      </c>
      <c r="O90" s="911">
        <v>0</v>
      </c>
      <c r="P90" s="847"/>
      <c r="Q90" s="869">
        <f>O90+P90</f>
        <v>0</v>
      </c>
    </row>
    <row r="91" spans="1:17" s="2" customFormat="1" ht="14.25" customHeight="1" hidden="1">
      <c r="A91" s="1300"/>
      <c r="B91" s="1335" t="s">
        <v>265</v>
      </c>
      <c r="C91" s="1336"/>
      <c r="D91" s="762">
        <v>892</v>
      </c>
      <c r="E91" s="934" t="s">
        <v>529</v>
      </c>
      <c r="F91" s="71" t="s">
        <v>497</v>
      </c>
      <c r="G91" s="69" t="s">
        <v>582</v>
      </c>
      <c r="H91" s="38" t="s">
        <v>446</v>
      </c>
      <c r="I91" s="900">
        <f>L91+O91</f>
        <v>410</v>
      </c>
      <c r="J91" s="901">
        <f>M91+P91</f>
        <v>0</v>
      </c>
      <c r="K91" s="928">
        <f>I91+J91</f>
        <v>410</v>
      </c>
      <c r="L91" s="918">
        <v>0</v>
      </c>
      <c r="M91" s="919"/>
      <c r="N91" s="933">
        <f>L91+M91</f>
        <v>0</v>
      </c>
      <c r="O91" s="918">
        <v>410</v>
      </c>
      <c r="P91" s="919"/>
      <c r="Q91" s="933">
        <f>O91+P91</f>
        <v>410</v>
      </c>
    </row>
    <row r="92" spans="1:17" s="2" customFormat="1" ht="17.25" customHeight="1" hidden="1">
      <c r="A92" s="937"/>
      <c r="B92" s="938"/>
      <c r="C92" s="939"/>
      <c r="D92" s="940"/>
      <c r="E92" s="941"/>
      <c r="F92" s="942"/>
      <c r="G92" s="549"/>
      <c r="H92" s="549"/>
      <c r="I92" s="298"/>
      <c r="J92" s="299"/>
      <c r="K92" s="943"/>
      <c r="L92" s="298"/>
      <c r="M92" s="299"/>
      <c r="N92" s="943"/>
      <c r="O92" s="298"/>
      <c r="P92" s="564"/>
      <c r="Q92" s="943"/>
    </row>
    <row r="93" spans="1:17" s="2" customFormat="1" ht="9.75" customHeight="1" hidden="1">
      <c r="A93" s="405"/>
      <c r="B93" s="875"/>
      <c r="C93" s="272"/>
      <c r="D93" s="876"/>
      <c r="E93" s="944"/>
      <c r="F93" s="274"/>
      <c r="G93" s="563"/>
      <c r="H93" s="563"/>
      <c r="I93" s="306"/>
      <c r="J93" s="307"/>
      <c r="K93" s="945"/>
      <c r="L93" s="306"/>
      <c r="M93" s="307"/>
      <c r="N93" s="945"/>
      <c r="O93" s="306"/>
      <c r="P93" s="307"/>
      <c r="Q93" s="945"/>
    </row>
    <row r="94" spans="1:17" s="2" customFormat="1" ht="24" customHeight="1" hidden="1">
      <c r="A94" s="1455" t="s">
        <v>532</v>
      </c>
      <c r="B94" s="1456"/>
      <c r="C94" s="1457"/>
      <c r="D94" s="60" t="s">
        <v>622</v>
      </c>
      <c r="E94" s="60" t="s">
        <v>529</v>
      </c>
      <c r="F94" s="48" t="s">
        <v>502</v>
      </c>
      <c r="G94" s="48" t="s">
        <v>499</v>
      </c>
      <c r="H94" s="61" t="s">
        <v>500</v>
      </c>
      <c r="I94" s="887">
        <f>I95+I96</f>
        <v>901</v>
      </c>
      <c r="J94" s="935">
        <f aca="true" t="shared" si="31" ref="J94:Q94">J95+J96</f>
        <v>0</v>
      </c>
      <c r="K94" s="924">
        <f t="shared" si="31"/>
        <v>901</v>
      </c>
      <c r="L94" s="905">
        <f t="shared" si="31"/>
        <v>901</v>
      </c>
      <c r="M94" s="936">
        <f t="shared" si="31"/>
        <v>0</v>
      </c>
      <c r="N94" s="929">
        <f t="shared" si="31"/>
        <v>901</v>
      </c>
      <c r="O94" s="905">
        <f t="shared" si="31"/>
        <v>0</v>
      </c>
      <c r="P94" s="936">
        <f t="shared" si="31"/>
        <v>0</v>
      </c>
      <c r="Q94" s="929">
        <f t="shared" si="31"/>
        <v>0</v>
      </c>
    </row>
    <row r="95" spans="1:17" s="2" customFormat="1" ht="15.75" customHeight="1" hidden="1">
      <c r="A95" s="1685" t="s">
        <v>555</v>
      </c>
      <c r="B95" s="1578" t="s">
        <v>533</v>
      </c>
      <c r="C95" s="1579"/>
      <c r="D95" s="1089">
        <v>892</v>
      </c>
      <c r="E95" s="157" t="s">
        <v>529</v>
      </c>
      <c r="F95" s="157" t="s">
        <v>502</v>
      </c>
      <c r="G95" s="71" t="s">
        <v>163</v>
      </c>
      <c r="H95" s="1090" t="s">
        <v>446</v>
      </c>
      <c r="I95" s="792">
        <f>L95+O95</f>
        <v>310</v>
      </c>
      <c r="J95" s="793">
        <f>M95+P95</f>
        <v>0</v>
      </c>
      <c r="K95" s="812">
        <f>I95+J95</f>
        <v>310</v>
      </c>
      <c r="L95" s="600">
        <v>310</v>
      </c>
      <c r="M95" s="601"/>
      <c r="N95" s="821">
        <f>L95+M95</f>
        <v>310</v>
      </c>
      <c r="O95" s="600">
        <v>0</v>
      </c>
      <c r="P95" s="601"/>
      <c r="Q95" s="821">
        <f>O95+P95</f>
        <v>0</v>
      </c>
    </row>
    <row r="96" spans="1:17" s="2" customFormat="1" ht="19.5" customHeight="1" hidden="1">
      <c r="A96" s="1301"/>
      <c r="B96" s="1686" t="s">
        <v>474</v>
      </c>
      <c r="C96" s="1313"/>
      <c r="D96" s="1091">
        <v>892</v>
      </c>
      <c r="E96" s="1092" t="s">
        <v>529</v>
      </c>
      <c r="F96" s="1093" t="s">
        <v>502</v>
      </c>
      <c r="G96" s="11" t="s">
        <v>26</v>
      </c>
      <c r="H96" s="250" t="s">
        <v>446</v>
      </c>
      <c r="I96" s="790">
        <f>L96+O96</f>
        <v>591</v>
      </c>
      <c r="J96" s="791">
        <f>M96+P96</f>
        <v>0</v>
      </c>
      <c r="K96" s="811">
        <f>I96+J96</f>
        <v>591</v>
      </c>
      <c r="L96" s="598">
        <v>591</v>
      </c>
      <c r="M96" s="599"/>
      <c r="N96" s="820">
        <f>L96+M96</f>
        <v>591</v>
      </c>
      <c r="O96" s="598">
        <v>0</v>
      </c>
      <c r="P96" s="599"/>
      <c r="Q96" s="820">
        <f>O96+P96</f>
        <v>0</v>
      </c>
    </row>
    <row r="97" spans="1:17" s="2" customFormat="1" ht="13.5" customHeight="1">
      <c r="A97" s="1641" t="s">
        <v>484</v>
      </c>
      <c r="B97" s="1642"/>
      <c r="C97" s="1643"/>
      <c r="D97" s="45" t="s">
        <v>622</v>
      </c>
      <c r="E97" s="44" t="s">
        <v>529</v>
      </c>
      <c r="F97" s="45" t="s">
        <v>503</v>
      </c>
      <c r="G97" s="45" t="s">
        <v>499</v>
      </c>
      <c r="H97" s="47" t="s">
        <v>500</v>
      </c>
      <c r="I97" s="889">
        <f aca="true" t="shared" si="32" ref="I97:Q97">I98+I102+I105+I108</f>
        <v>20795.000000000004</v>
      </c>
      <c r="J97" s="902">
        <f t="shared" si="32"/>
        <v>-4851</v>
      </c>
      <c r="K97" s="488">
        <f t="shared" si="32"/>
        <v>15944</v>
      </c>
      <c r="L97" s="907">
        <f t="shared" si="32"/>
        <v>20795.000000000004</v>
      </c>
      <c r="M97" s="920">
        <f t="shared" si="32"/>
        <v>-4851</v>
      </c>
      <c r="N97" s="921">
        <f t="shared" si="32"/>
        <v>15944</v>
      </c>
      <c r="O97" s="907">
        <f t="shared" si="32"/>
        <v>0</v>
      </c>
      <c r="P97" s="920">
        <f t="shared" si="32"/>
        <v>0</v>
      </c>
      <c r="Q97" s="921">
        <f t="shared" si="32"/>
        <v>0</v>
      </c>
    </row>
    <row r="98" spans="1:17" s="2" customFormat="1" ht="14.25" customHeight="1">
      <c r="A98" s="1598" t="s">
        <v>519</v>
      </c>
      <c r="B98" s="1572" t="s">
        <v>485</v>
      </c>
      <c r="C98" s="1573"/>
      <c r="D98" s="7">
        <v>892</v>
      </c>
      <c r="E98" s="7" t="s">
        <v>529</v>
      </c>
      <c r="F98" s="7" t="s">
        <v>503</v>
      </c>
      <c r="G98" s="7" t="s">
        <v>482</v>
      </c>
      <c r="H98" s="58" t="s">
        <v>446</v>
      </c>
      <c r="I98" s="782">
        <f aca="true" t="shared" si="33" ref="I98:Q98">I99+I100+I101</f>
        <v>13386.2</v>
      </c>
      <c r="J98" s="783">
        <f t="shared" si="33"/>
        <v>-5109</v>
      </c>
      <c r="K98" s="483">
        <f t="shared" si="33"/>
        <v>8277.2</v>
      </c>
      <c r="L98" s="590">
        <f t="shared" si="33"/>
        <v>13386.2</v>
      </c>
      <c r="M98" s="591">
        <f t="shared" si="33"/>
        <v>-5109</v>
      </c>
      <c r="N98" s="816">
        <f t="shared" si="33"/>
        <v>8277.2</v>
      </c>
      <c r="O98" s="590">
        <f t="shared" si="33"/>
        <v>0</v>
      </c>
      <c r="P98" s="591">
        <f t="shared" si="33"/>
        <v>0</v>
      </c>
      <c r="Q98" s="816">
        <f t="shared" si="33"/>
        <v>0</v>
      </c>
    </row>
    <row r="99" spans="1:17" s="2" customFormat="1" ht="15" customHeight="1" hidden="1">
      <c r="A99" s="1599"/>
      <c r="B99" s="1590" t="s">
        <v>168</v>
      </c>
      <c r="C99" s="1591"/>
      <c r="D99" s="1302" t="s">
        <v>622</v>
      </c>
      <c r="E99" s="1302" t="s">
        <v>529</v>
      </c>
      <c r="F99" s="1302" t="s">
        <v>503</v>
      </c>
      <c r="G99" s="1302" t="s">
        <v>482</v>
      </c>
      <c r="H99" s="1652" t="s">
        <v>446</v>
      </c>
      <c r="I99" s="784">
        <f aca="true" t="shared" si="34" ref="I99:J101">L99+O99</f>
        <v>7015.2</v>
      </c>
      <c r="J99" s="785">
        <f t="shared" si="34"/>
        <v>0</v>
      </c>
      <c r="K99" s="808">
        <f>I99+J99</f>
        <v>7015.2</v>
      </c>
      <c r="L99" s="592">
        <v>7015.2</v>
      </c>
      <c r="M99" s="593"/>
      <c r="N99" s="817">
        <f>L99+M99</f>
        <v>7015.2</v>
      </c>
      <c r="O99" s="592">
        <v>0</v>
      </c>
      <c r="P99" s="593"/>
      <c r="Q99" s="817">
        <f>O99+P99</f>
        <v>0</v>
      </c>
    </row>
    <row r="100" spans="1:17" s="2" customFormat="1" ht="12.75" customHeight="1" hidden="1">
      <c r="A100" s="1599"/>
      <c r="B100" s="1556" t="s">
        <v>344</v>
      </c>
      <c r="C100" s="1557"/>
      <c r="D100" s="1349"/>
      <c r="E100" s="1349"/>
      <c r="F100" s="1349"/>
      <c r="G100" s="1349"/>
      <c r="H100" s="1653"/>
      <c r="I100" s="786">
        <f t="shared" si="34"/>
        <v>1262</v>
      </c>
      <c r="J100" s="787">
        <f t="shared" si="34"/>
        <v>0</v>
      </c>
      <c r="K100" s="809">
        <f>I100+J100</f>
        <v>1262</v>
      </c>
      <c r="L100" s="594">
        <v>1262</v>
      </c>
      <c r="M100" s="595"/>
      <c r="N100" s="818">
        <f>L100+M100</f>
        <v>1262</v>
      </c>
      <c r="O100" s="594">
        <v>0</v>
      </c>
      <c r="P100" s="595"/>
      <c r="Q100" s="818">
        <f>O100+P100</f>
        <v>0</v>
      </c>
    </row>
    <row r="101" spans="1:17" s="2" customFormat="1" ht="15" customHeight="1">
      <c r="A101" s="1599"/>
      <c r="B101" s="1596" t="s">
        <v>129</v>
      </c>
      <c r="C101" s="1597"/>
      <c r="D101" s="1304"/>
      <c r="E101" s="1304"/>
      <c r="F101" s="1304"/>
      <c r="G101" s="1399"/>
      <c r="H101" s="1654"/>
      <c r="I101" s="788">
        <f t="shared" si="34"/>
        <v>5109</v>
      </c>
      <c r="J101" s="789">
        <f t="shared" si="34"/>
        <v>-5109</v>
      </c>
      <c r="K101" s="810">
        <f>I101+J101</f>
        <v>0</v>
      </c>
      <c r="L101" s="596">
        <v>5109</v>
      </c>
      <c r="M101" s="597">
        <v>-5109</v>
      </c>
      <c r="N101" s="819">
        <f>L101+M101</f>
        <v>0</v>
      </c>
      <c r="O101" s="596">
        <v>0</v>
      </c>
      <c r="P101" s="597"/>
      <c r="Q101" s="819">
        <f>O101+P101</f>
        <v>0</v>
      </c>
    </row>
    <row r="102" spans="1:17" s="2" customFormat="1" ht="16.5" customHeight="1" hidden="1">
      <c r="A102" s="1599"/>
      <c r="B102" s="1562" t="s">
        <v>486</v>
      </c>
      <c r="C102" s="1563"/>
      <c r="D102" s="22">
        <v>892</v>
      </c>
      <c r="E102" s="22" t="s">
        <v>529</v>
      </c>
      <c r="F102" s="22" t="s">
        <v>503</v>
      </c>
      <c r="G102" s="22" t="s">
        <v>499</v>
      </c>
      <c r="H102" s="57" t="s">
        <v>500</v>
      </c>
      <c r="I102" s="903">
        <f aca="true" t="shared" si="35" ref="I102:Q102">I103+I104</f>
        <v>2088.5</v>
      </c>
      <c r="J102" s="838">
        <f t="shared" si="35"/>
        <v>0</v>
      </c>
      <c r="K102" s="865">
        <f t="shared" si="35"/>
        <v>2088.5</v>
      </c>
      <c r="L102" s="922">
        <f t="shared" si="35"/>
        <v>2088.5</v>
      </c>
      <c r="M102" s="856">
        <f t="shared" si="35"/>
        <v>0</v>
      </c>
      <c r="N102" s="873">
        <f t="shared" si="35"/>
        <v>2088.5</v>
      </c>
      <c r="O102" s="922">
        <f t="shared" si="35"/>
        <v>0</v>
      </c>
      <c r="P102" s="856">
        <f t="shared" si="35"/>
        <v>0</v>
      </c>
      <c r="Q102" s="873">
        <f t="shared" si="35"/>
        <v>0</v>
      </c>
    </row>
    <row r="103" spans="1:17" s="2" customFormat="1" ht="16.5" customHeight="1" hidden="1">
      <c r="A103" s="1599"/>
      <c r="B103" s="1276" t="s">
        <v>345</v>
      </c>
      <c r="C103" s="1560"/>
      <c r="D103" s="69">
        <v>892</v>
      </c>
      <c r="E103" s="69" t="s">
        <v>529</v>
      </c>
      <c r="F103" s="69" t="s">
        <v>503</v>
      </c>
      <c r="G103" s="69" t="s">
        <v>447</v>
      </c>
      <c r="H103" s="1554" t="s">
        <v>446</v>
      </c>
      <c r="I103" s="893">
        <f>L103+O103</f>
        <v>1988.5</v>
      </c>
      <c r="J103" s="829">
        <f>M103+P103</f>
        <v>0</v>
      </c>
      <c r="K103" s="861">
        <f>I103+J103</f>
        <v>1988.5</v>
      </c>
      <c r="L103" s="911">
        <v>1988.5</v>
      </c>
      <c r="M103" s="847"/>
      <c r="N103" s="869">
        <f>L103+M103</f>
        <v>1988.5</v>
      </c>
      <c r="O103" s="911">
        <v>0</v>
      </c>
      <c r="P103" s="847"/>
      <c r="Q103" s="869">
        <f>O103+P103</f>
        <v>0</v>
      </c>
    </row>
    <row r="104" spans="1:17" s="2" customFormat="1" ht="13.5" customHeight="1" hidden="1">
      <c r="A104" s="1599"/>
      <c r="B104" s="1556" t="s">
        <v>589</v>
      </c>
      <c r="C104" s="1557"/>
      <c r="D104" s="476">
        <v>892</v>
      </c>
      <c r="E104" s="476" t="s">
        <v>529</v>
      </c>
      <c r="F104" s="476" t="s">
        <v>503</v>
      </c>
      <c r="G104" s="70" t="s">
        <v>235</v>
      </c>
      <c r="H104" s="1555"/>
      <c r="I104" s="895">
        <f>L104+O104</f>
        <v>100</v>
      </c>
      <c r="J104" s="832">
        <f>M104+P104</f>
        <v>0</v>
      </c>
      <c r="K104" s="862">
        <f>I104+J104</f>
        <v>100</v>
      </c>
      <c r="L104" s="913">
        <v>100</v>
      </c>
      <c r="M104" s="850"/>
      <c r="N104" s="870">
        <f>L104+M104</f>
        <v>100</v>
      </c>
      <c r="O104" s="913">
        <v>0</v>
      </c>
      <c r="P104" s="850"/>
      <c r="Q104" s="870">
        <f>O104+P104</f>
        <v>0</v>
      </c>
    </row>
    <row r="105" spans="1:17" s="2" customFormat="1" ht="15.75" customHeight="1">
      <c r="A105" s="1599"/>
      <c r="B105" s="1562" t="s">
        <v>579</v>
      </c>
      <c r="C105" s="1563"/>
      <c r="D105" s="96" t="s">
        <v>622</v>
      </c>
      <c r="E105" s="22" t="s">
        <v>529</v>
      </c>
      <c r="F105" s="22" t="s">
        <v>503</v>
      </c>
      <c r="G105" s="22" t="s">
        <v>499</v>
      </c>
      <c r="H105" s="57" t="s">
        <v>500</v>
      </c>
      <c r="I105" s="903">
        <f aca="true" t="shared" si="36" ref="I105:Q105">I106+I107</f>
        <v>2385.9</v>
      </c>
      <c r="J105" s="838">
        <f t="shared" si="36"/>
        <v>128</v>
      </c>
      <c r="K105" s="865">
        <f t="shared" si="36"/>
        <v>2513.9</v>
      </c>
      <c r="L105" s="922">
        <f t="shared" si="36"/>
        <v>2385.9</v>
      </c>
      <c r="M105" s="856">
        <f t="shared" si="36"/>
        <v>128</v>
      </c>
      <c r="N105" s="873">
        <f t="shared" si="36"/>
        <v>2513.9</v>
      </c>
      <c r="O105" s="922">
        <f t="shared" si="36"/>
        <v>0</v>
      </c>
      <c r="P105" s="856">
        <f t="shared" si="36"/>
        <v>0</v>
      </c>
      <c r="Q105" s="873">
        <f t="shared" si="36"/>
        <v>0</v>
      </c>
    </row>
    <row r="106" spans="1:17" s="2" customFormat="1" ht="15" customHeight="1">
      <c r="A106" s="1300"/>
      <c r="B106" s="1276" t="s">
        <v>345</v>
      </c>
      <c r="C106" s="1560"/>
      <c r="D106" s="93" t="s">
        <v>622</v>
      </c>
      <c r="E106" s="475" t="s">
        <v>529</v>
      </c>
      <c r="F106" s="475" t="s">
        <v>503</v>
      </c>
      <c r="G106" s="93" t="s">
        <v>448</v>
      </c>
      <c r="H106" s="1558" t="s">
        <v>446</v>
      </c>
      <c r="I106" s="893">
        <f>L106+O106</f>
        <v>2385.9</v>
      </c>
      <c r="J106" s="829">
        <f>M106+P106</f>
        <v>98</v>
      </c>
      <c r="K106" s="861">
        <f>I106+J106</f>
        <v>2483.9</v>
      </c>
      <c r="L106" s="911">
        <v>2385.9</v>
      </c>
      <c r="M106" s="847">
        <v>98</v>
      </c>
      <c r="N106" s="869">
        <f>L106+M106</f>
        <v>2483.9</v>
      </c>
      <c r="O106" s="911">
        <v>0</v>
      </c>
      <c r="P106" s="847"/>
      <c r="Q106" s="869">
        <f>O106+P106</f>
        <v>0</v>
      </c>
    </row>
    <row r="107" spans="1:17" s="2" customFormat="1" ht="14.25" customHeight="1">
      <c r="A107" s="1300"/>
      <c r="B107" s="1556" t="s">
        <v>589</v>
      </c>
      <c r="C107" s="1557"/>
      <c r="D107" s="476" t="s">
        <v>622</v>
      </c>
      <c r="E107" s="476" t="s">
        <v>529</v>
      </c>
      <c r="F107" s="476" t="s">
        <v>503</v>
      </c>
      <c r="G107" s="70" t="s">
        <v>235</v>
      </c>
      <c r="H107" s="1559"/>
      <c r="I107" s="895">
        <f>L107+O107</f>
        <v>0</v>
      </c>
      <c r="J107" s="832">
        <f>M107+P107</f>
        <v>30</v>
      </c>
      <c r="K107" s="862">
        <f>I107+J107</f>
        <v>30</v>
      </c>
      <c r="L107" s="913">
        <v>0</v>
      </c>
      <c r="M107" s="850">
        <v>30</v>
      </c>
      <c r="N107" s="870">
        <f>L107+M107</f>
        <v>30</v>
      </c>
      <c r="O107" s="913">
        <v>0</v>
      </c>
      <c r="P107" s="850"/>
      <c r="Q107" s="870">
        <f>O107+P107</f>
        <v>0</v>
      </c>
    </row>
    <row r="108" spans="1:17" s="2" customFormat="1" ht="15.75" customHeight="1">
      <c r="A108" s="1300"/>
      <c r="B108" s="1602" t="s">
        <v>572</v>
      </c>
      <c r="C108" s="1603"/>
      <c r="D108" s="22">
        <v>892</v>
      </c>
      <c r="E108" s="22" t="s">
        <v>529</v>
      </c>
      <c r="F108" s="22" t="s">
        <v>503</v>
      </c>
      <c r="G108" s="22" t="s">
        <v>499</v>
      </c>
      <c r="H108" s="57" t="s">
        <v>500</v>
      </c>
      <c r="I108" s="903">
        <f aca="true" t="shared" si="37" ref="I108:Q108">I109+I110+I111</f>
        <v>2934.4</v>
      </c>
      <c r="J108" s="838">
        <f t="shared" si="37"/>
        <v>130</v>
      </c>
      <c r="K108" s="865">
        <f t="shared" si="37"/>
        <v>3064.4</v>
      </c>
      <c r="L108" s="922">
        <f t="shared" si="37"/>
        <v>2934.4</v>
      </c>
      <c r="M108" s="856">
        <f t="shared" si="37"/>
        <v>130</v>
      </c>
      <c r="N108" s="873">
        <f t="shared" si="37"/>
        <v>3064.4</v>
      </c>
      <c r="O108" s="922">
        <f t="shared" si="37"/>
        <v>0</v>
      </c>
      <c r="P108" s="856">
        <f t="shared" si="37"/>
        <v>0</v>
      </c>
      <c r="Q108" s="873">
        <f t="shared" si="37"/>
        <v>0</v>
      </c>
    </row>
    <row r="109" spans="1:17" s="2" customFormat="1" ht="14.25" customHeight="1">
      <c r="A109" s="1300"/>
      <c r="B109" s="1276" t="s">
        <v>573</v>
      </c>
      <c r="C109" s="1277"/>
      <c r="D109" s="93">
        <v>892</v>
      </c>
      <c r="E109" s="93" t="s">
        <v>529</v>
      </c>
      <c r="F109" s="93" t="s">
        <v>503</v>
      </c>
      <c r="G109" s="93" t="s">
        <v>481</v>
      </c>
      <c r="H109" s="1554" t="s">
        <v>446</v>
      </c>
      <c r="I109" s="893">
        <f aca="true" t="shared" si="38" ref="I109:J111">L109+O109</f>
        <v>1490.4</v>
      </c>
      <c r="J109" s="829">
        <f t="shared" si="38"/>
        <v>100</v>
      </c>
      <c r="K109" s="861">
        <f>I109+J109</f>
        <v>1590.4</v>
      </c>
      <c r="L109" s="911">
        <v>1490.4</v>
      </c>
      <c r="M109" s="847">
        <v>100</v>
      </c>
      <c r="N109" s="869">
        <f>L109+M109</f>
        <v>1590.4</v>
      </c>
      <c r="O109" s="911">
        <v>0</v>
      </c>
      <c r="P109" s="847"/>
      <c r="Q109" s="869">
        <f>O109+P109</f>
        <v>0</v>
      </c>
    </row>
    <row r="110" spans="1:17" s="2" customFormat="1" ht="23.25" customHeight="1">
      <c r="A110" s="1300"/>
      <c r="B110" s="1470" t="s">
        <v>130</v>
      </c>
      <c r="C110" s="1564"/>
      <c r="D110" s="93" t="s">
        <v>622</v>
      </c>
      <c r="E110" s="93" t="s">
        <v>529</v>
      </c>
      <c r="F110" s="93" t="s">
        <v>503</v>
      </c>
      <c r="G110" s="93" t="s">
        <v>131</v>
      </c>
      <c r="H110" s="1561"/>
      <c r="I110" s="893">
        <f>L110+O110</f>
        <v>254</v>
      </c>
      <c r="J110" s="829">
        <f t="shared" si="38"/>
        <v>180</v>
      </c>
      <c r="K110" s="861">
        <f>I110+J110</f>
        <v>434</v>
      </c>
      <c r="L110" s="911">
        <v>254</v>
      </c>
      <c r="M110" s="847">
        <v>180</v>
      </c>
      <c r="N110" s="869">
        <f>L110+M110</f>
        <v>434</v>
      </c>
      <c r="O110" s="911">
        <v>0</v>
      </c>
      <c r="P110" s="847"/>
      <c r="Q110" s="869">
        <f>O110+P110</f>
        <v>0</v>
      </c>
    </row>
    <row r="111" spans="1:17" s="2" customFormat="1" ht="12.75" customHeight="1">
      <c r="A111" s="1301"/>
      <c r="B111" s="1570" t="s">
        <v>589</v>
      </c>
      <c r="C111" s="1571"/>
      <c r="D111" s="476" t="s">
        <v>622</v>
      </c>
      <c r="E111" s="476" t="s">
        <v>529</v>
      </c>
      <c r="F111" s="476" t="s">
        <v>503</v>
      </c>
      <c r="G111" s="70" t="s">
        <v>235</v>
      </c>
      <c r="H111" s="1555"/>
      <c r="I111" s="895">
        <f t="shared" si="38"/>
        <v>1190</v>
      </c>
      <c r="J111" s="832">
        <f t="shared" si="38"/>
        <v>-150</v>
      </c>
      <c r="K111" s="862">
        <f>I111+J111</f>
        <v>1040</v>
      </c>
      <c r="L111" s="913">
        <v>1190</v>
      </c>
      <c r="M111" s="850">
        <v>-150</v>
      </c>
      <c r="N111" s="870">
        <f>L111+M111</f>
        <v>1040</v>
      </c>
      <c r="O111" s="913">
        <v>0</v>
      </c>
      <c r="P111" s="850"/>
      <c r="Q111" s="870">
        <f>O111+P111</f>
        <v>0</v>
      </c>
    </row>
    <row r="112" spans="1:17" s="2" customFormat="1" ht="17.25" customHeight="1">
      <c r="A112" s="1641" t="s">
        <v>483</v>
      </c>
      <c r="B112" s="1642"/>
      <c r="C112" s="1643"/>
      <c r="D112" s="45" t="s">
        <v>622</v>
      </c>
      <c r="E112" s="45" t="s">
        <v>529</v>
      </c>
      <c r="F112" s="45" t="s">
        <v>529</v>
      </c>
      <c r="G112" s="45" t="s">
        <v>499</v>
      </c>
      <c r="H112" s="47" t="s">
        <v>500</v>
      </c>
      <c r="I112" s="889">
        <f aca="true" t="shared" si="39" ref="I112:Q112">I113+I114</f>
        <v>6682</v>
      </c>
      <c r="J112" s="902">
        <f t="shared" si="39"/>
        <v>1320</v>
      </c>
      <c r="K112" s="488">
        <f t="shared" si="39"/>
        <v>8002</v>
      </c>
      <c r="L112" s="907">
        <f t="shared" si="39"/>
        <v>6682</v>
      </c>
      <c r="M112" s="920">
        <f t="shared" si="39"/>
        <v>1320</v>
      </c>
      <c r="N112" s="921">
        <f t="shared" si="39"/>
        <v>8002</v>
      </c>
      <c r="O112" s="907">
        <f t="shared" si="39"/>
        <v>0</v>
      </c>
      <c r="P112" s="920">
        <f t="shared" si="39"/>
        <v>0</v>
      </c>
      <c r="Q112" s="921">
        <f t="shared" si="39"/>
        <v>0</v>
      </c>
    </row>
    <row r="113" spans="1:17" s="2" customFormat="1" ht="21" customHeight="1" hidden="1">
      <c r="A113" s="1292" t="s">
        <v>549</v>
      </c>
      <c r="B113" s="1600" t="s">
        <v>487</v>
      </c>
      <c r="C113" s="1601"/>
      <c r="D113" s="42" t="s">
        <v>622</v>
      </c>
      <c r="E113" s="42" t="s">
        <v>529</v>
      </c>
      <c r="F113" s="42" t="s">
        <v>529</v>
      </c>
      <c r="G113" s="97" t="s">
        <v>449</v>
      </c>
      <c r="H113" s="24" t="s">
        <v>446</v>
      </c>
      <c r="I113" s="784">
        <f>L113+O113</f>
        <v>5132</v>
      </c>
      <c r="J113" s="904">
        <f>M113+P113</f>
        <v>0</v>
      </c>
      <c r="K113" s="808">
        <f>I113+J113</f>
        <v>5132</v>
      </c>
      <c r="L113" s="592">
        <v>5132</v>
      </c>
      <c r="M113" s="923"/>
      <c r="N113" s="817">
        <f>L113+M113</f>
        <v>5132</v>
      </c>
      <c r="O113" s="592">
        <v>0</v>
      </c>
      <c r="P113" s="923"/>
      <c r="Q113" s="817">
        <f>O113+P113</f>
        <v>0</v>
      </c>
    </row>
    <row r="114" spans="1:17" s="2" customFormat="1" ht="23.25" customHeight="1" thickBot="1">
      <c r="A114" s="1574"/>
      <c r="B114" s="1298" t="s">
        <v>40</v>
      </c>
      <c r="C114" s="1575"/>
      <c r="D114" s="543">
        <v>892</v>
      </c>
      <c r="E114" s="43" t="s">
        <v>529</v>
      </c>
      <c r="F114" s="43" t="s">
        <v>529</v>
      </c>
      <c r="G114" s="544" t="s">
        <v>164</v>
      </c>
      <c r="H114" s="545" t="s">
        <v>446</v>
      </c>
      <c r="I114" s="796">
        <f>L114+O114</f>
        <v>1550</v>
      </c>
      <c r="J114" s="797">
        <f>M114+P114</f>
        <v>1320</v>
      </c>
      <c r="K114" s="814">
        <f>I114+J114</f>
        <v>2870</v>
      </c>
      <c r="L114" s="604">
        <v>1550</v>
      </c>
      <c r="M114" s="605">
        <v>1320</v>
      </c>
      <c r="N114" s="823">
        <f>L114+M114</f>
        <v>2870</v>
      </c>
      <c r="O114" s="604">
        <v>0</v>
      </c>
      <c r="P114" s="605"/>
      <c r="Q114" s="823">
        <f>O114+P114</f>
        <v>0</v>
      </c>
    </row>
    <row r="115" spans="1:17" s="2" customFormat="1" ht="28.5" customHeight="1">
      <c r="A115" s="401"/>
      <c r="B115" s="329"/>
      <c r="C115" s="402"/>
      <c r="D115" s="403"/>
      <c r="E115" s="284"/>
      <c r="F115" s="284"/>
      <c r="G115" s="404"/>
      <c r="H115" s="285"/>
      <c r="I115" s="286"/>
      <c r="J115" s="536"/>
      <c r="K115" s="287"/>
      <c r="L115" s="286"/>
      <c r="M115" s="536"/>
      <c r="N115" s="287"/>
      <c r="O115" s="286"/>
      <c r="P115" s="536" t="s">
        <v>29</v>
      </c>
      <c r="Q115" s="287"/>
    </row>
    <row r="116" spans="1:17" s="2" customFormat="1" ht="0.75" customHeight="1">
      <c r="A116" s="405"/>
      <c r="B116" s="265"/>
      <c r="C116" s="406"/>
      <c r="D116" s="406"/>
      <c r="E116" s="274"/>
      <c r="F116" s="274"/>
      <c r="G116" s="275"/>
      <c r="H116" s="341"/>
      <c r="I116" s="279"/>
      <c r="J116" s="278"/>
      <c r="K116" s="278"/>
      <c r="L116" s="279"/>
      <c r="M116" s="278"/>
      <c r="N116" s="278"/>
      <c r="O116" s="279"/>
      <c r="P116" s="278"/>
      <c r="Q116" s="278"/>
    </row>
    <row r="117" spans="1:17" s="2" customFormat="1" ht="24.75" customHeight="1" thickBot="1">
      <c r="A117" s="1458" t="s">
        <v>534</v>
      </c>
      <c r="B117" s="1459"/>
      <c r="C117" s="1460"/>
      <c r="D117" s="538" t="s">
        <v>622</v>
      </c>
      <c r="E117" s="539" t="s">
        <v>514</v>
      </c>
      <c r="F117" s="540" t="s">
        <v>498</v>
      </c>
      <c r="G117" s="541" t="s">
        <v>499</v>
      </c>
      <c r="H117" s="540" t="s">
        <v>500</v>
      </c>
      <c r="I117" s="881">
        <f aca="true" t="shared" si="40" ref="I117:Q117">I119+I120+I121+I122</f>
        <v>395183.2</v>
      </c>
      <c r="J117" s="882">
        <f t="shared" si="40"/>
        <v>5725</v>
      </c>
      <c r="K117" s="542">
        <f t="shared" si="40"/>
        <v>400908.2</v>
      </c>
      <c r="L117" s="883">
        <f t="shared" si="40"/>
        <v>194888.2</v>
      </c>
      <c r="M117" s="884">
        <f t="shared" si="40"/>
        <v>725</v>
      </c>
      <c r="N117" s="885">
        <f t="shared" si="40"/>
        <v>195613.2</v>
      </c>
      <c r="O117" s="883">
        <f t="shared" si="40"/>
        <v>200295</v>
      </c>
      <c r="P117" s="884">
        <f t="shared" si="40"/>
        <v>5000</v>
      </c>
      <c r="Q117" s="885">
        <f t="shared" si="40"/>
        <v>205295</v>
      </c>
    </row>
    <row r="118" spans="1:17" s="2" customFormat="1" ht="14.25" customHeight="1">
      <c r="A118" s="1364" t="s">
        <v>620</v>
      </c>
      <c r="B118" s="1365"/>
      <c r="C118" s="1366"/>
      <c r="D118" s="98"/>
      <c r="E118" s="80"/>
      <c r="F118" s="81"/>
      <c r="G118" s="81"/>
      <c r="H118" s="91"/>
      <c r="I118" s="65">
        <f>I117/I288</f>
        <v>0.6508002119801733</v>
      </c>
      <c r="J118" s="779"/>
      <c r="K118" s="238">
        <f>K117/K288</f>
        <v>0.5979773891907468</v>
      </c>
      <c r="L118" s="432">
        <f>L117/L288</f>
        <v>0.5705555597843175</v>
      </c>
      <c r="M118" s="586"/>
      <c r="N118" s="587">
        <f>N117/N288</f>
        <v>0.5696860123563431</v>
      </c>
      <c r="O118" s="432">
        <f>O117/O288</f>
        <v>0.753979666509066</v>
      </c>
      <c r="P118" s="586"/>
      <c r="Q118" s="587">
        <f>Q117/Q288</f>
        <v>0.6276787062838497</v>
      </c>
    </row>
    <row r="119" spans="1:17" s="2" customFormat="1" ht="13.5" customHeight="1">
      <c r="A119" s="1486" t="s">
        <v>222</v>
      </c>
      <c r="B119" s="1468" t="s">
        <v>535</v>
      </c>
      <c r="C119" s="1469"/>
      <c r="D119" s="108" t="s">
        <v>622</v>
      </c>
      <c r="E119" s="32" t="s">
        <v>514</v>
      </c>
      <c r="F119" s="33" t="s">
        <v>497</v>
      </c>
      <c r="G119" s="34" t="s">
        <v>499</v>
      </c>
      <c r="H119" s="33" t="s">
        <v>500</v>
      </c>
      <c r="I119" s="946">
        <f aca="true" t="shared" si="41" ref="I119:Q119">I143</f>
        <v>124789</v>
      </c>
      <c r="J119" s="947">
        <f t="shared" si="41"/>
        <v>0</v>
      </c>
      <c r="K119" s="498">
        <f t="shared" si="41"/>
        <v>124789</v>
      </c>
      <c r="L119" s="964">
        <f t="shared" si="41"/>
        <v>124589</v>
      </c>
      <c r="M119" s="965">
        <f t="shared" si="41"/>
        <v>0</v>
      </c>
      <c r="N119" s="966">
        <f t="shared" si="41"/>
        <v>124589</v>
      </c>
      <c r="O119" s="964">
        <f t="shared" si="41"/>
        <v>200</v>
      </c>
      <c r="P119" s="965">
        <f t="shared" si="41"/>
        <v>0</v>
      </c>
      <c r="Q119" s="966">
        <f t="shared" si="41"/>
        <v>200</v>
      </c>
    </row>
    <row r="120" spans="1:17" s="2" customFormat="1" ht="15" customHeight="1">
      <c r="A120" s="1487"/>
      <c r="B120" s="1450" t="s">
        <v>536</v>
      </c>
      <c r="C120" s="1451"/>
      <c r="D120" s="109" t="s">
        <v>622</v>
      </c>
      <c r="E120" s="13" t="s">
        <v>514</v>
      </c>
      <c r="F120" s="14" t="s">
        <v>502</v>
      </c>
      <c r="G120" s="15" t="s">
        <v>499</v>
      </c>
      <c r="H120" s="14" t="s">
        <v>500</v>
      </c>
      <c r="I120" s="948">
        <f aca="true" t="shared" si="42" ref="I120:N120">I199</f>
        <v>223678.4</v>
      </c>
      <c r="J120" s="949">
        <f t="shared" si="42"/>
        <v>5725</v>
      </c>
      <c r="K120" s="499">
        <f t="shared" si="42"/>
        <v>229403.4</v>
      </c>
      <c r="L120" s="967">
        <f t="shared" si="42"/>
        <v>56759</v>
      </c>
      <c r="M120" s="968">
        <f t="shared" si="42"/>
        <v>725</v>
      </c>
      <c r="N120" s="969">
        <f t="shared" si="42"/>
        <v>57484</v>
      </c>
      <c r="O120" s="967">
        <f>O199</f>
        <v>166919.4</v>
      </c>
      <c r="P120" s="968">
        <f>P199</f>
        <v>5000</v>
      </c>
      <c r="Q120" s="969">
        <f>Q199</f>
        <v>171919.4</v>
      </c>
    </row>
    <row r="121" spans="1:17" s="2" customFormat="1" ht="15" customHeight="1">
      <c r="A121" s="1487"/>
      <c r="B121" s="1450" t="s">
        <v>537</v>
      </c>
      <c r="C121" s="1451"/>
      <c r="D121" s="109" t="s">
        <v>622</v>
      </c>
      <c r="E121" s="13" t="s">
        <v>514</v>
      </c>
      <c r="F121" s="14" t="s">
        <v>514</v>
      </c>
      <c r="G121" s="15" t="s">
        <v>499</v>
      </c>
      <c r="H121" s="14" t="s">
        <v>500</v>
      </c>
      <c r="I121" s="948">
        <f aca="true" t="shared" si="43" ref="I121:N121">I202</f>
        <v>4159.200000000001</v>
      </c>
      <c r="J121" s="949">
        <f t="shared" si="43"/>
        <v>0</v>
      </c>
      <c r="K121" s="499">
        <f t="shared" si="43"/>
        <v>4159.200000000001</v>
      </c>
      <c r="L121" s="967">
        <f t="shared" si="43"/>
        <v>3897.1</v>
      </c>
      <c r="M121" s="968">
        <f t="shared" si="43"/>
        <v>0</v>
      </c>
      <c r="N121" s="969">
        <f t="shared" si="43"/>
        <v>3897.1</v>
      </c>
      <c r="O121" s="967">
        <f>O202</f>
        <v>262.1</v>
      </c>
      <c r="P121" s="968">
        <f>P202</f>
        <v>0</v>
      </c>
      <c r="Q121" s="969">
        <f>Q202</f>
        <v>262.1</v>
      </c>
    </row>
    <row r="122" spans="1:17" s="2" customFormat="1" ht="15.75" customHeight="1">
      <c r="A122" s="1488"/>
      <c r="B122" s="1502" t="s">
        <v>538</v>
      </c>
      <c r="C122" s="1503"/>
      <c r="D122" s="110" t="s">
        <v>622</v>
      </c>
      <c r="E122" s="16" t="s">
        <v>514</v>
      </c>
      <c r="F122" s="17" t="s">
        <v>539</v>
      </c>
      <c r="G122" s="18" t="s">
        <v>499</v>
      </c>
      <c r="H122" s="17" t="s">
        <v>500</v>
      </c>
      <c r="I122" s="950">
        <f aca="true" t="shared" si="44" ref="I122:Q122">I210</f>
        <v>42556.6</v>
      </c>
      <c r="J122" s="951">
        <f t="shared" si="44"/>
        <v>0</v>
      </c>
      <c r="K122" s="500">
        <f t="shared" si="44"/>
        <v>42556.6</v>
      </c>
      <c r="L122" s="970">
        <f t="shared" si="44"/>
        <v>9643.1</v>
      </c>
      <c r="M122" s="971">
        <f t="shared" si="44"/>
        <v>0</v>
      </c>
      <c r="N122" s="972">
        <f t="shared" si="44"/>
        <v>9643.1</v>
      </c>
      <c r="O122" s="970">
        <f t="shared" si="44"/>
        <v>32913.5</v>
      </c>
      <c r="P122" s="971">
        <f t="shared" si="44"/>
        <v>0</v>
      </c>
      <c r="Q122" s="972">
        <f t="shared" si="44"/>
        <v>32913.5</v>
      </c>
    </row>
    <row r="123" spans="1:17" s="2" customFormat="1" ht="22.5" customHeight="1" hidden="1">
      <c r="A123" s="1629" t="s">
        <v>5</v>
      </c>
      <c r="B123" s="1644"/>
      <c r="C123" s="1645"/>
      <c r="D123" s="292" t="s">
        <v>622</v>
      </c>
      <c r="E123" s="292" t="s">
        <v>514</v>
      </c>
      <c r="F123" s="293" t="s">
        <v>497</v>
      </c>
      <c r="G123" s="293" t="s">
        <v>455</v>
      </c>
      <c r="H123" s="294" t="s">
        <v>488</v>
      </c>
      <c r="I123" s="952">
        <f aca="true" t="shared" si="45" ref="I123:Q123">I124+I125+I126+I127+I128+I129+I130+I131+I132+I133+I134+I135</f>
        <v>122828</v>
      </c>
      <c r="J123" s="953">
        <f t="shared" si="45"/>
        <v>0</v>
      </c>
      <c r="K123" s="486">
        <f t="shared" si="45"/>
        <v>122828</v>
      </c>
      <c r="L123" s="973">
        <f t="shared" si="45"/>
        <v>122828</v>
      </c>
      <c r="M123" s="974">
        <f t="shared" si="45"/>
        <v>0</v>
      </c>
      <c r="N123" s="868">
        <f t="shared" si="45"/>
        <v>122828</v>
      </c>
      <c r="O123" s="973">
        <f t="shared" si="45"/>
        <v>0</v>
      </c>
      <c r="P123" s="974">
        <f t="shared" si="45"/>
        <v>0</v>
      </c>
      <c r="Q123" s="868">
        <f t="shared" si="45"/>
        <v>0</v>
      </c>
    </row>
    <row r="124" spans="1:17" s="2" customFormat="1" ht="12" customHeight="1" hidden="1">
      <c r="A124" s="1504" t="s">
        <v>4</v>
      </c>
      <c r="B124" s="1595" t="s">
        <v>651</v>
      </c>
      <c r="C124" s="1281"/>
      <c r="D124" s="1359" t="s">
        <v>622</v>
      </c>
      <c r="E124" s="1567" t="s">
        <v>514</v>
      </c>
      <c r="F124" s="1307" t="s">
        <v>497</v>
      </c>
      <c r="G124" s="1307" t="s">
        <v>455</v>
      </c>
      <c r="H124" s="1565" t="s">
        <v>488</v>
      </c>
      <c r="I124" s="784">
        <f aca="true" t="shared" si="46" ref="I124:I135">L124+O124</f>
        <v>7982</v>
      </c>
      <c r="J124" s="785">
        <f aca="true" t="shared" si="47" ref="J124:J135">M124+P124</f>
        <v>0</v>
      </c>
      <c r="K124" s="808">
        <f aca="true" t="shared" si="48" ref="K124:K135">I124+J124</f>
        <v>7982</v>
      </c>
      <c r="L124" s="592">
        <v>7982</v>
      </c>
      <c r="M124" s="593"/>
      <c r="N124" s="817">
        <f aca="true" t="shared" si="49" ref="N124:N135">L124+M124</f>
        <v>7982</v>
      </c>
      <c r="O124" s="592">
        <v>0</v>
      </c>
      <c r="P124" s="593"/>
      <c r="Q124" s="817">
        <f aca="true" t="shared" si="50" ref="Q124:Q135">O124+P124</f>
        <v>0</v>
      </c>
    </row>
    <row r="125" spans="1:17" s="2" customFormat="1" ht="12" customHeight="1" hidden="1">
      <c r="A125" s="1300"/>
      <c r="B125" s="1466" t="s">
        <v>652</v>
      </c>
      <c r="C125" s="1467"/>
      <c r="D125" s="1348"/>
      <c r="E125" s="1567"/>
      <c r="F125" s="1307"/>
      <c r="G125" s="1307"/>
      <c r="H125" s="1565"/>
      <c r="I125" s="786">
        <f t="shared" si="46"/>
        <v>14652.8</v>
      </c>
      <c r="J125" s="787">
        <f>M125+P125</f>
        <v>0</v>
      </c>
      <c r="K125" s="809">
        <f>I125+J125</f>
        <v>14652.8</v>
      </c>
      <c r="L125" s="594">
        <v>14652.8</v>
      </c>
      <c r="M125" s="595"/>
      <c r="N125" s="818">
        <f>L125+M125</f>
        <v>14652.8</v>
      </c>
      <c r="O125" s="594">
        <v>0</v>
      </c>
      <c r="P125" s="595"/>
      <c r="Q125" s="818">
        <f>O125+P125</f>
        <v>0</v>
      </c>
    </row>
    <row r="126" spans="1:17" s="2" customFormat="1" ht="12" customHeight="1" hidden="1">
      <c r="A126" s="1300"/>
      <c r="B126" s="1466" t="s">
        <v>653</v>
      </c>
      <c r="C126" s="1467"/>
      <c r="D126" s="1348"/>
      <c r="E126" s="1567"/>
      <c r="F126" s="1307"/>
      <c r="G126" s="1307"/>
      <c r="H126" s="1565"/>
      <c r="I126" s="786">
        <f t="shared" si="46"/>
        <v>7277</v>
      </c>
      <c r="J126" s="787">
        <f t="shared" si="47"/>
        <v>0</v>
      </c>
      <c r="K126" s="809">
        <f t="shared" si="48"/>
        <v>7277</v>
      </c>
      <c r="L126" s="594">
        <v>7277</v>
      </c>
      <c r="M126" s="595"/>
      <c r="N126" s="818">
        <f t="shared" si="49"/>
        <v>7277</v>
      </c>
      <c r="O126" s="594">
        <v>0</v>
      </c>
      <c r="P126" s="595"/>
      <c r="Q126" s="818">
        <f t="shared" si="50"/>
        <v>0</v>
      </c>
    </row>
    <row r="127" spans="1:17" s="2" customFormat="1" ht="12" customHeight="1" hidden="1">
      <c r="A127" s="1300"/>
      <c r="B127" s="1466" t="s">
        <v>654</v>
      </c>
      <c r="C127" s="1467"/>
      <c r="D127" s="1348"/>
      <c r="E127" s="1567"/>
      <c r="F127" s="1307"/>
      <c r="G127" s="1307"/>
      <c r="H127" s="1565"/>
      <c r="I127" s="786">
        <f t="shared" si="46"/>
        <v>6001.5</v>
      </c>
      <c r="J127" s="787">
        <f t="shared" si="47"/>
        <v>0</v>
      </c>
      <c r="K127" s="809">
        <f t="shared" si="48"/>
        <v>6001.5</v>
      </c>
      <c r="L127" s="594">
        <v>6001.5</v>
      </c>
      <c r="M127" s="595"/>
      <c r="N127" s="818">
        <f t="shared" si="49"/>
        <v>6001.5</v>
      </c>
      <c r="O127" s="594">
        <v>0</v>
      </c>
      <c r="P127" s="595"/>
      <c r="Q127" s="818">
        <f t="shared" si="50"/>
        <v>0</v>
      </c>
    </row>
    <row r="128" spans="1:17" s="2" customFormat="1" ht="12" customHeight="1" hidden="1">
      <c r="A128" s="1300"/>
      <c r="B128" s="1466" t="s">
        <v>655</v>
      </c>
      <c r="C128" s="1467"/>
      <c r="D128" s="1348"/>
      <c r="E128" s="1567"/>
      <c r="F128" s="1307"/>
      <c r="G128" s="1307"/>
      <c r="H128" s="1565"/>
      <c r="I128" s="786">
        <f t="shared" si="46"/>
        <v>6471.7</v>
      </c>
      <c r="J128" s="787">
        <f t="shared" si="47"/>
        <v>0</v>
      </c>
      <c r="K128" s="809">
        <f t="shared" si="48"/>
        <v>6471.7</v>
      </c>
      <c r="L128" s="594">
        <v>6471.7</v>
      </c>
      <c r="M128" s="595"/>
      <c r="N128" s="818">
        <f t="shared" si="49"/>
        <v>6471.7</v>
      </c>
      <c r="O128" s="594">
        <v>0</v>
      </c>
      <c r="P128" s="595"/>
      <c r="Q128" s="818">
        <f t="shared" si="50"/>
        <v>0</v>
      </c>
    </row>
    <row r="129" spans="1:17" s="2" customFormat="1" ht="12" customHeight="1" hidden="1">
      <c r="A129" s="1300"/>
      <c r="B129" s="1466" t="s">
        <v>656</v>
      </c>
      <c r="C129" s="1467"/>
      <c r="D129" s="1348"/>
      <c r="E129" s="1567"/>
      <c r="F129" s="1307"/>
      <c r="G129" s="1307"/>
      <c r="H129" s="1565"/>
      <c r="I129" s="786">
        <f t="shared" si="46"/>
        <v>10241</v>
      </c>
      <c r="J129" s="787">
        <f t="shared" si="47"/>
        <v>0</v>
      </c>
      <c r="K129" s="809">
        <f t="shared" si="48"/>
        <v>10241</v>
      </c>
      <c r="L129" s="594">
        <v>10241</v>
      </c>
      <c r="M129" s="595"/>
      <c r="N129" s="818">
        <f t="shared" si="49"/>
        <v>10241</v>
      </c>
      <c r="O129" s="594">
        <v>0</v>
      </c>
      <c r="P129" s="595"/>
      <c r="Q129" s="818">
        <f t="shared" si="50"/>
        <v>0</v>
      </c>
    </row>
    <row r="130" spans="1:17" s="2" customFormat="1" ht="12" customHeight="1" hidden="1">
      <c r="A130" s="1300"/>
      <c r="B130" s="1466" t="s">
        <v>657</v>
      </c>
      <c r="C130" s="1467"/>
      <c r="D130" s="1348"/>
      <c r="E130" s="1567"/>
      <c r="F130" s="1307"/>
      <c r="G130" s="1307"/>
      <c r="H130" s="1565"/>
      <c r="I130" s="786">
        <f t="shared" si="46"/>
        <v>11148.7</v>
      </c>
      <c r="J130" s="787">
        <f t="shared" si="47"/>
        <v>0</v>
      </c>
      <c r="K130" s="809">
        <f t="shared" si="48"/>
        <v>11148.7</v>
      </c>
      <c r="L130" s="594">
        <v>11148.7</v>
      </c>
      <c r="M130" s="595"/>
      <c r="N130" s="818">
        <f t="shared" si="49"/>
        <v>11148.7</v>
      </c>
      <c r="O130" s="594">
        <v>0</v>
      </c>
      <c r="P130" s="595"/>
      <c r="Q130" s="818">
        <f t="shared" si="50"/>
        <v>0</v>
      </c>
    </row>
    <row r="131" spans="1:17" s="2" customFormat="1" ht="12" customHeight="1" hidden="1">
      <c r="A131" s="1300"/>
      <c r="B131" s="1466" t="s">
        <v>658</v>
      </c>
      <c r="C131" s="1467"/>
      <c r="D131" s="1348"/>
      <c r="E131" s="1567"/>
      <c r="F131" s="1307"/>
      <c r="G131" s="1307"/>
      <c r="H131" s="1565"/>
      <c r="I131" s="786">
        <f t="shared" si="46"/>
        <v>11267.1</v>
      </c>
      <c r="J131" s="787">
        <f t="shared" si="47"/>
        <v>0</v>
      </c>
      <c r="K131" s="809">
        <f t="shared" si="48"/>
        <v>11267.1</v>
      </c>
      <c r="L131" s="594">
        <v>11267.1</v>
      </c>
      <c r="M131" s="595"/>
      <c r="N131" s="818">
        <f t="shared" si="49"/>
        <v>11267.1</v>
      </c>
      <c r="O131" s="594">
        <v>0</v>
      </c>
      <c r="P131" s="595"/>
      <c r="Q131" s="818">
        <f t="shared" si="50"/>
        <v>0</v>
      </c>
    </row>
    <row r="132" spans="1:17" s="2" customFormat="1" ht="12" customHeight="1" hidden="1">
      <c r="A132" s="1300"/>
      <c r="B132" s="1466" t="s">
        <v>659</v>
      </c>
      <c r="C132" s="1467"/>
      <c r="D132" s="1348"/>
      <c r="E132" s="1567"/>
      <c r="F132" s="1307"/>
      <c r="G132" s="1307"/>
      <c r="H132" s="1565"/>
      <c r="I132" s="786">
        <f t="shared" si="46"/>
        <v>10988.7</v>
      </c>
      <c r="J132" s="787">
        <f t="shared" si="47"/>
        <v>0</v>
      </c>
      <c r="K132" s="809">
        <f t="shared" si="48"/>
        <v>10988.7</v>
      </c>
      <c r="L132" s="594">
        <v>10988.7</v>
      </c>
      <c r="M132" s="595"/>
      <c r="N132" s="818">
        <f t="shared" si="49"/>
        <v>10988.7</v>
      </c>
      <c r="O132" s="594">
        <v>0</v>
      </c>
      <c r="P132" s="595"/>
      <c r="Q132" s="818">
        <f t="shared" si="50"/>
        <v>0</v>
      </c>
    </row>
    <row r="133" spans="1:17" s="2" customFormat="1" ht="12" customHeight="1" hidden="1">
      <c r="A133" s="1300"/>
      <c r="B133" s="1466" t="s">
        <v>660</v>
      </c>
      <c r="C133" s="1467"/>
      <c r="D133" s="1348"/>
      <c r="E133" s="1567"/>
      <c r="F133" s="1307"/>
      <c r="G133" s="1307"/>
      <c r="H133" s="1565"/>
      <c r="I133" s="786">
        <f t="shared" si="46"/>
        <v>11243.8</v>
      </c>
      <c r="J133" s="787">
        <f t="shared" si="47"/>
        <v>0</v>
      </c>
      <c r="K133" s="809">
        <f t="shared" si="48"/>
        <v>11243.8</v>
      </c>
      <c r="L133" s="594">
        <v>11243.8</v>
      </c>
      <c r="M133" s="595"/>
      <c r="N133" s="818">
        <f t="shared" si="49"/>
        <v>11243.8</v>
      </c>
      <c r="O133" s="594">
        <v>0</v>
      </c>
      <c r="P133" s="595"/>
      <c r="Q133" s="818">
        <f t="shared" si="50"/>
        <v>0</v>
      </c>
    </row>
    <row r="134" spans="1:17" s="2" customFormat="1" ht="12" customHeight="1" hidden="1">
      <c r="A134" s="1300"/>
      <c r="B134" s="1466" t="s">
        <v>661</v>
      </c>
      <c r="C134" s="1467"/>
      <c r="D134" s="1348"/>
      <c r="E134" s="1567"/>
      <c r="F134" s="1307"/>
      <c r="G134" s="1307"/>
      <c r="H134" s="1565"/>
      <c r="I134" s="786">
        <f t="shared" si="46"/>
        <v>12549.2</v>
      </c>
      <c r="J134" s="787">
        <f t="shared" si="47"/>
        <v>0</v>
      </c>
      <c r="K134" s="809">
        <f t="shared" si="48"/>
        <v>12549.2</v>
      </c>
      <c r="L134" s="594">
        <v>12549.2</v>
      </c>
      <c r="M134" s="595"/>
      <c r="N134" s="818">
        <f t="shared" si="49"/>
        <v>12549.2</v>
      </c>
      <c r="O134" s="594">
        <v>0</v>
      </c>
      <c r="P134" s="595"/>
      <c r="Q134" s="818">
        <f t="shared" si="50"/>
        <v>0</v>
      </c>
    </row>
    <row r="135" spans="1:17" s="2" customFormat="1" ht="12" customHeight="1" hidden="1">
      <c r="A135" s="1300"/>
      <c r="B135" s="1569" t="s">
        <v>662</v>
      </c>
      <c r="C135" s="1295"/>
      <c r="D135" s="1542"/>
      <c r="E135" s="1568"/>
      <c r="F135" s="1513"/>
      <c r="G135" s="1513"/>
      <c r="H135" s="1566"/>
      <c r="I135" s="788">
        <f t="shared" si="46"/>
        <v>13004.5</v>
      </c>
      <c r="J135" s="789">
        <f t="shared" si="47"/>
        <v>0</v>
      </c>
      <c r="K135" s="810">
        <f t="shared" si="48"/>
        <v>13004.5</v>
      </c>
      <c r="L135" s="596">
        <v>13004.5</v>
      </c>
      <c r="M135" s="597"/>
      <c r="N135" s="819">
        <f t="shared" si="49"/>
        <v>13004.5</v>
      </c>
      <c r="O135" s="596">
        <v>0</v>
      </c>
      <c r="P135" s="597"/>
      <c r="Q135" s="819">
        <f t="shared" si="50"/>
        <v>0</v>
      </c>
    </row>
    <row r="136" spans="1:17" s="2" customFormat="1" ht="21" customHeight="1" hidden="1">
      <c r="A136" s="1496" t="s">
        <v>6</v>
      </c>
      <c r="B136" s="1497"/>
      <c r="C136" s="1498"/>
      <c r="D136" s="478" t="s">
        <v>622</v>
      </c>
      <c r="E136" s="478" t="s">
        <v>514</v>
      </c>
      <c r="F136" s="479" t="s">
        <v>497</v>
      </c>
      <c r="G136" s="479" t="s">
        <v>499</v>
      </c>
      <c r="H136" s="480" t="s">
        <v>500</v>
      </c>
      <c r="I136" s="954">
        <f aca="true" t="shared" si="51" ref="I136:Q136">I137+I138+I139+I140+I141+I142</f>
        <v>1961</v>
      </c>
      <c r="J136" s="955">
        <f t="shared" si="51"/>
        <v>0</v>
      </c>
      <c r="K136" s="485">
        <f t="shared" si="51"/>
        <v>1961</v>
      </c>
      <c r="L136" s="975">
        <f t="shared" si="51"/>
        <v>1761</v>
      </c>
      <c r="M136" s="976">
        <f t="shared" si="51"/>
        <v>0</v>
      </c>
      <c r="N136" s="977">
        <f t="shared" si="51"/>
        <v>1761</v>
      </c>
      <c r="O136" s="975">
        <f t="shared" si="51"/>
        <v>200</v>
      </c>
      <c r="P136" s="976">
        <f t="shared" si="51"/>
        <v>0</v>
      </c>
      <c r="Q136" s="977">
        <f t="shared" si="51"/>
        <v>200</v>
      </c>
    </row>
    <row r="137" spans="1:17" s="2" customFormat="1" ht="21.75" customHeight="1" hidden="1">
      <c r="A137" s="1605" t="s">
        <v>4</v>
      </c>
      <c r="B137" s="1314"/>
      <c r="C137" s="1604"/>
      <c r="D137" s="95" t="s">
        <v>622</v>
      </c>
      <c r="E137" s="295" t="s">
        <v>514</v>
      </c>
      <c r="F137" s="95" t="s">
        <v>497</v>
      </c>
      <c r="G137" s="95"/>
      <c r="H137" s="23" t="s">
        <v>446</v>
      </c>
      <c r="I137" s="784">
        <f aca="true" t="shared" si="52" ref="I137:I142">L137+O137</f>
        <v>0</v>
      </c>
      <c r="J137" s="785">
        <f aca="true" t="shared" si="53" ref="J137:J142">M137+P137</f>
        <v>0</v>
      </c>
      <c r="K137" s="808">
        <f aca="true" t="shared" si="54" ref="K137:K142">I137+J137</f>
        <v>0</v>
      </c>
      <c r="L137" s="592">
        <v>0</v>
      </c>
      <c r="M137" s="593"/>
      <c r="N137" s="817">
        <f aca="true" t="shared" si="55" ref="N137:N142">L137+M137</f>
        <v>0</v>
      </c>
      <c r="O137" s="592">
        <v>0</v>
      </c>
      <c r="P137" s="593"/>
      <c r="Q137" s="817">
        <f aca="true" t="shared" si="56" ref="Q137:Q142">O137+P137</f>
        <v>0</v>
      </c>
    </row>
    <row r="138" spans="1:17" s="2" customFormat="1" ht="24" customHeight="1" hidden="1">
      <c r="A138" s="1606"/>
      <c r="B138" s="1680" t="s">
        <v>104</v>
      </c>
      <c r="C138" s="1682"/>
      <c r="D138" s="93" t="s">
        <v>622</v>
      </c>
      <c r="E138" s="477" t="s">
        <v>514</v>
      </c>
      <c r="F138" s="93" t="s">
        <v>497</v>
      </c>
      <c r="G138" s="93" t="s">
        <v>7</v>
      </c>
      <c r="H138" s="26" t="s">
        <v>446</v>
      </c>
      <c r="I138" s="786">
        <f t="shared" si="52"/>
        <v>1571</v>
      </c>
      <c r="J138" s="787">
        <f t="shared" si="53"/>
        <v>0</v>
      </c>
      <c r="K138" s="809">
        <f t="shared" si="54"/>
        <v>1571</v>
      </c>
      <c r="L138" s="594">
        <v>1571</v>
      </c>
      <c r="M138" s="595"/>
      <c r="N138" s="818">
        <f t="shared" si="55"/>
        <v>1571</v>
      </c>
      <c r="O138" s="594">
        <v>0</v>
      </c>
      <c r="P138" s="595"/>
      <c r="Q138" s="818">
        <f>O138+P138</f>
        <v>0</v>
      </c>
    </row>
    <row r="139" spans="1:17" s="2" customFormat="1" ht="19.5" customHeight="1" hidden="1">
      <c r="A139" s="1606"/>
      <c r="B139" s="1670" t="s">
        <v>173</v>
      </c>
      <c r="C139" s="1379"/>
      <c r="D139" s="411">
        <v>892</v>
      </c>
      <c r="E139" s="412" t="s">
        <v>514</v>
      </c>
      <c r="F139" s="74" t="s">
        <v>497</v>
      </c>
      <c r="G139" s="74" t="s">
        <v>582</v>
      </c>
      <c r="H139" s="59" t="s">
        <v>446</v>
      </c>
      <c r="I139" s="786">
        <f t="shared" si="52"/>
        <v>200</v>
      </c>
      <c r="J139" s="787">
        <f t="shared" si="53"/>
        <v>0</v>
      </c>
      <c r="K139" s="809">
        <f>I139+J139</f>
        <v>200</v>
      </c>
      <c r="L139" s="594">
        <v>0</v>
      </c>
      <c r="M139" s="595"/>
      <c r="N139" s="818">
        <f t="shared" si="55"/>
        <v>0</v>
      </c>
      <c r="O139" s="594">
        <v>200</v>
      </c>
      <c r="P139" s="595"/>
      <c r="Q139" s="818">
        <f t="shared" si="56"/>
        <v>200</v>
      </c>
    </row>
    <row r="140" spans="1:17" s="2" customFormat="1" ht="17.25" customHeight="1" hidden="1">
      <c r="A140" s="1606"/>
      <c r="B140" s="1526" t="s">
        <v>12</v>
      </c>
      <c r="C140" s="1543"/>
      <c r="D140" s="477" t="s">
        <v>351</v>
      </c>
      <c r="E140" s="477" t="s">
        <v>514</v>
      </c>
      <c r="F140" s="93" t="s">
        <v>497</v>
      </c>
      <c r="G140" s="93" t="s">
        <v>235</v>
      </c>
      <c r="H140" s="26" t="s">
        <v>446</v>
      </c>
      <c r="I140" s="786">
        <f t="shared" si="52"/>
        <v>190</v>
      </c>
      <c r="J140" s="787">
        <f t="shared" si="53"/>
        <v>0</v>
      </c>
      <c r="K140" s="809">
        <f t="shared" si="54"/>
        <v>190</v>
      </c>
      <c r="L140" s="594">
        <v>190</v>
      </c>
      <c r="M140" s="595"/>
      <c r="N140" s="818">
        <f t="shared" si="55"/>
        <v>190</v>
      </c>
      <c r="O140" s="594">
        <v>0</v>
      </c>
      <c r="P140" s="595"/>
      <c r="Q140" s="818">
        <f t="shared" si="56"/>
        <v>0</v>
      </c>
    </row>
    <row r="141" spans="1:17" s="2" customFormat="1" ht="22.5" customHeight="1" hidden="1">
      <c r="A141" s="1606"/>
      <c r="B141" s="1680" t="s">
        <v>119</v>
      </c>
      <c r="C141" s="1681"/>
      <c r="D141" s="411">
        <v>892</v>
      </c>
      <c r="E141" s="412" t="s">
        <v>514</v>
      </c>
      <c r="F141" s="74" t="s">
        <v>497</v>
      </c>
      <c r="G141" s="74" t="s">
        <v>225</v>
      </c>
      <c r="H141" s="59" t="s">
        <v>446</v>
      </c>
      <c r="I141" s="786">
        <f t="shared" si="52"/>
        <v>0</v>
      </c>
      <c r="J141" s="787">
        <f t="shared" si="53"/>
        <v>0</v>
      </c>
      <c r="K141" s="809">
        <f t="shared" si="54"/>
        <v>0</v>
      </c>
      <c r="L141" s="594">
        <v>0</v>
      </c>
      <c r="M141" s="595"/>
      <c r="N141" s="818">
        <f t="shared" si="55"/>
        <v>0</v>
      </c>
      <c r="O141" s="594">
        <v>0</v>
      </c>
      <c r="P141" s="595"/>
      <c r="Q141" s="818">
        <f t="shared" si="56"/>
        <v>0</v>
      </c>
    </row>
    <row r="142" spans="1:17" s="2" customFormat="1" ht="21.75" customHeight="1" hidden="1">
      <c r="A142" s="1607"/>
      <c r="B142" s="1608" t="s">
        <v>602</v>
      </c>
      <c r="C142" s="1609"/>
      <c r="D142" s="491">
        <v>892</v>
      </c>
      <c r="E142" s="492" t="s">
        <v>514</v>
      </c>
      <c r="F142" s="235" t="s">
        <v>497</v>
      </c>
      <c r="G142" s="235" t="s">
        <v>225</v>
      </c>
      <c r="H142" s="236" t="s">
        <v>446</v>
      </c>
      <c r="I142" s="788">
        <f t="shared" si="52"/>
        <v>0</v>
      </c>
      <c r="J142" s="789">
        <f t="shared" si="53"/>
        <v>0</v>
      </c>
      <c r="K142" s="810">
        <f t="shared" si="54"/>
        <v>0</v>
      </c>
      <c r="L142" s="596">
        <v>0</v>
      </c>
      <c r="M142" s="597"/>
      <c r="N142" s="819">
        <f t="shared" si="55"/>
        <v>0</v>
      </c>
      <c r="O142" s="596">
        <v>0</v>
      </c>
      <c r="P142" s="601"/>
      <c r="Q142" s="819">
        <f t="shared" si="56"/>
        <v>0</v>
      </c>
    </row>
    <row r="143" spans="1:17" s="1" customFormat="1" ht="24" customHeight="1" hidden="1">
      <c r="A143" s="1592" t="s">
        <v>346</v>
      </c>
      <c r="B143" s="1593"/>
      <c r="C143" s="1594"/>
      <c r="D143" s="997" t="s">
        <v>622</v>
      </c>
      <c r="E143" s="998" t="s">
        <v>514</v>
      </c>
      <c r="F143" s="999" t="s">
        <v>497</v>
      </c>
      <c r="G143" s="999" t="s">
        <v>499</v>
      </c>
      <c r="H143" s="1000" t="s">
        <v>500</v>
      </c>
      <c r="I143" s="1001">
        <f aca="true" t="shared" si="57" ref="I143:Q143">I123+I136</f>
        <v>124789</v>
      </c>
      <c r="J143" s="1002">
        <f t="shared" si="57"/>
        <v>0</v>
      </c>
      <c r="K143" s="1003">
        <f t="shared" si="57"/>
        <v>124789</v>
      </c>
      <c r="L143" s="1004">
        <f t="shared" si="57"/>
        <v>124589</v>
      </c>
      <c r="M143" s="1005">
        <f t="shared" si="57"/>
        <v>0</v>
      </c>
      <c r="N143" s="1006">
        <f t="shared" si="57"/>
        <v>124589</v>
      </c>
      <c r="O143" s="1004">
        <f t="shared" si="57"/>
        <v>200</v>
      </c>
      <c r="P143" s="979">
        <f t="shared" si="57"/>
        <v>0</v>
      </c>
      <c r="Q143" s="1006">
        <f t="shared" si="57"/>
        <v>200</v>
      </c>
    </row>
    <row r="144" spans="1:17" s="1" customFormat="1" ht="18" customHeight="1" hidden="1">
      <c r="A144" s="1094"/>
      <c r="B144" s="1095"/>
      <c r="C144" s="1095"/>
      <c r="D144" s="296"/>
      <c r="E144" s="297"/>
      <c r="F144" s="297"/>
      <c r="G144" s="297"/>
      <c r="H144" s="297"/>
      <c r="I144" s="298"/>
      <c r="J144" s="943"/>
      <c r="K144" s="943"/>
      <c r="L144" s="298"/>
      <c r="M144" s="943"/>
      <c r="N144" s="943"/>
      <c r="O144" s="298"/>
      <c r="P144" s="564"/>
      <c r="Q144" s="943"/>
    </row>
    <row r="145" spans="1:17" s="1" customFormat="1" ht="18" customHeight="1" hidden="1">
      <c r="A145" s="1096"/>
      <c r="B145" s="1097"/>
      <c r="C145" s="1097"/>
      <c r="D145" s="308"/>
      <c r="E145" s="309"/>
      <c r="F145" s="309"/>
      <c r="G145" s="309"/>
      <c r="H145" s="309"/>
      <c r="I145" s="306"/>
      <c r="J145" s="945"/>
      <c r="K145" s="945"/>
      <c r="L145" s="306"/>
      <c r="M145" s="945"/>
      <c r="N145" s="945"/>
      <c r="O145" s="306"/>
      <c r="P145" s="945"/>
      <c r="Q145" s="945"/>
    </row>
    <row r="146" spans="1:17" s="1" customFormat="1" ht="19.5" customHeight="1" hidden="1">
      <c r="A146" s="1373" t="s">
        <v>8</v>
      </c>
      <c r="B146" s="1374"/>
      <c r="C146" s="1326"/>
      <c r="D146" s="510" t="s">
        <v>622</v>
      </c>
      <c r="E146" s="511" t="s">
        <v>514</v>
      </c>
      <c r="F146" s="510" t="s">
        <v>502</v>
      </c>
      <c r="G146" s="510" t="s">
        <v>499</v>
      </c>
      <c r="H146" s="512" t="s">
        <v>488</v>
      </c>
      <c r="I146" s="1009">
        <f aca="true" t="shared" si="58" ref="I146:Q146">I174+I177</f>
        <v>175701.4</v>
      </c>
      <c r="J146" s="1010">
        <f t="shared" si="58"/>
        <v>0</v>
      </c>
      <c r="K146" s="497">
        <f t="shared" si="58"/>
        <v>175701.4</v>
      </c>
      <c r="L146" s="1022">
        <f t="shared" si="58"/>
        <v>20072</v>
      </c>
      <c r="M146" s="1023">
        <f t="shared" si="58"/>
        <v>0</v>
      </c>
      <c r="N146" s="867">
        <f t="shared" si="58"/>
        <v>20072</v>
      </c>
      <c r="O146" s="1022">
        <f t="shared" si="58"/>
        <v>155629.4</v>
      </c>
      <c r="P146" s="1023">
        <f t="shared" si="58"/>
        <v>0</v>
      </c>
      <c r="Q146" s="867">
        <f t="shared" si="58"/>
        <v>155629.4</v>
      </c>
    </row>
    <row r="147" spans="1:17" s="1" customFormat="1" ht="12" customHeight="1" hidden="1">
      <c r="A147" s="1292" t="s">
        <v>479</v>
      </c>
      <c r="B147" s="1610" t="s">
        <v>663</v>
      </c>
      <c r="C147" s="1579"/>
      <c r="D147" s="302" t="s">
        <v>622</v>
      </c>
      <c r="E147" s="96" t="s">
        <v>514</v>
      </c>
      <c r="F147" s="302" t="s">
        <v>502</v>
      </c>
      <c r="G147" s="302" t="s">
        <v>499</v>
      </c>
      <c r="H147" s="304" t="s">
        <v>488</v>
      </c>
      <c r="I147" s="903">
        <f aca="true" t="shared" si="59" ref="I147:Q147">I148+I149</f>
        <v>22484</v>
      </c>
      <c r="J147" s="838">
        <f t="shared" si="59"/>
        <v>0</v>
      </c>
      <c r="K147" s="865">
        <f t="shared" si="59"/>
        <v>22484</v>
      </c>
      <c r="L147" s="922">
        <f t="shared" si="59"/>
        <v>2278</v>
      </c>
      <c r="M147" s="856">
        <f t="shared" si="59"/>
        <v>0</v>
      </c>
      <c r="N147" s="873">
        <f t="shared" si="59"/>
        <v>2278</v>
      </c>
      <c r="O147" s="922">
        <f t="shared" si="59"/>
        <v>20206</v>
      </c>
      <c r="P147" s="856">
        <f t="shared" si="59"/>
        <v>0</v>
      </c>
      <c r="Q147" s="873">
        <f t="shared" si="59"/>
        <v>20206</v>
      </c>
    </row>
    <row r="148" spans="1:17" s="1" customFormat="1" ht="12.75" customHeight="1" hidden="1">
      <c r="A148" s="1300"/>
      <c r="B148" s="1546" t="s">
        <v>347</v>
      </c>
      <c r="C148" s="1379"/>
      <c r="D148" s="1360" t="s">
        <v>622</v>
      </c>
      <c r="E148" s="1360" t="s">
        <v>514</v>
      </c>
      <c r="F148" s="1360" t="s">
        <v>502</v>
      </c>
      <c r="G148" s="74" t="s">
        <v>456</v>
      </c>
      <c r="H148" s="421" t="s">
        <v>488</v>
      </c>
      <c r="I148" s="958">
        <f>L148+O148</f>
        <v>2278</v>
      </c>
      <c r="J148" s="959">
        <f>M148+P148</f>
        <v>0</v>
      </c>
      <c r="K148" s="987">
        <f>I148+J148</f>
        <v>2278</v>
      </c>
      <c r="L148" s="981">
        <v>2278</v>
      </c>
      <c r="M148" s="982"/>
      <c r="N148" s="990">
        <f>L148+M148</f>
        <v>2278</v>
      </c>
      <c r="O148" s="981">
        <v>0</v>
      </c>
      <c r="P148" s="982"/>
      <c r="Q148" s="990">
        <f>O148+P148</f>
        <v>0</v>
      </c>
    </row>
    <row r="149" spans="1:17" s="1" customFormat="1" ht="12.75" customHeight="1" hidden="1">
      <c r="A149" s="1300"/>
      <c r="B149" s="1546" t="s">
        <v>348</v>
      </c>
      <c r="C149" s="1379"/>
      <c r="D149" s="1307"/>
      <c r="E149" s="1307"/>
      <c r="F149" s="1307"/>
      <c r="G149" s="74" t="s">
        <v>349</v>
      </c>
      <c r="H149" s="421" t="s">
        <v>488</v>
      </c>
      <c r="I149" s="958">
        <f>L149+O149</f>
        <v>20206</v>
      </c>
      <c r="J149" s="959">
        <f>M149+P149</f>
        <v>0</v>
      </c>
      <c r="K149" s="987">
        <f>I149+J149</f>
        <v>20206</v>
      </c>
      <c r="L149" s="981">
        <v>0</v>
      </c>
      <c r="M149" s="982"/>
      <c r="N149" s="990">
        <f>L149+M149</f>
        <v>0</v>
      </c>
      <c r="O149" s="981">
        <v>20206</v>
      </c>
      <c r="P149" s="982"/>
      <c r="Q149" s="990">
        <f>O149+P149</f>
        <v>20206</v>
      </c>
    </row>
    <row r="150" spans="1:17" s="1" customFormat="1" ht="12" customHeight="1" hidden="1">
      <c r="A150" s="1300"/>
      <c r="B150" s="1280" t="s">
        <v>15</v>
      </c>
      <c r="C150" s="1281"/>
      <c r="D150" s="302" t="s">
        <v>622</v>
      </c>
      <c r="E150" s="96" t="s">
        <v>514</v>
      </c>
      <c r="F150" s="302" t="s">
        <v>502</v>
      </c>
      <c r="G150" s="302" t="s">
        <v>499</v>
      </c>
      <c r="H150" s="521" t="s">
        <v>488</v>
      </c>
      <c r="I150" s="903">
        <f aca="true" t="shared" si="60" ref="I150:Q150">I151+I152</f>
        <v>12687.4</v>
      </c>
      <c r="J150" s="838">
        <f t="shared" si="60"/>
        <v>0</v>
      </c>
      <c r="K150" s="865">
        <f t="shared" si="60"/>
        <v>12687.4</v>
      </c>
      <c r="L150" s="922">
        <f t="shared" si="60"/>
        <v>854</v>
      </c>
      <c r="M150" s="856">
        <f t="shared" si="60"/>
        <v>0</v>
      </c>
      <c r="N150" s="873">
        <f t="shared" si="60"/>
        <v>854</v>
      </c>
      <c r="O150" s="922">
        <f t="shared" si="60"/>
        <v>11833.4</v>
      </c>
      <c r="P150" s="856">
        <f t="shared" si="60"/>
        <v>0</v>
      </c>
      <c r="Q150" s="873">
        <f t="shared" si="60"/>
        <v>11833.4</v>
      </c>
    </row>
    <row r="151" spans="1:17" s="1" customFormat="1" ht="12.75" customHeight="1" hidden="1">
      <c r="A151" s="1300"/>
      <c r="B151" s="1378" t="s">
        <v>347</v>
      </c>
      <c r="C151" s="1379"/>
      <c r="D151" s="1360" t="s">
        <v>622</v>
      </c>
      <c r="E151" s="1360" t="s">
        <v>514</v>
      </c>
      <c r="F151" s="1360" t="s">
        <v>502</v>
      </c>
      <c r="G151" s="74" t="s">
        <v>456</v>
      </c>
      <c r="H151" s="421" t="s">
        <v>488</v>
      </c>
      <c r="I151" s="958">
        <f>L151+O151</f>
        <v>854</v>
      </c>
      <c r="J151" s="959">
        <f>M151+P151</f>
        <v>0</v>
      </c>
      <c r="K151" s="987">
        <f>I151+J151</f>
        <v>854</v>
      </c>
      <c r="L151" s="981">
        <v>854</v>
      </c>
      <c r="M151" s="982"/>
      <c r="N151" s="990">
        <f>L151+M151</f>
        <v>854</v>
      </c>
      <c r="O151" s="981">
        <v>0</v>
      </c>
      <c r="P151" s="982"/>
      <c r="Q151" s="990">
        <f>O151+P151</f>
        <v>0</v>
      </c>
    </row>
    <row r="152" spans="1:17" s="1" customFormat="1" ht="12.75" customHeight="1" hidden="1">
      <c r="A152" s="1300"/>
      <c r="B152" s="1376" t="s">
        <v>348</v>
      </c>
      <c r="C152" s="1377"/>
      <c r="D152" s="1513"/>
      <c r="E152" s="1513"/>
      <c r="F152" s="1513"/>
      <c r="G152" s="235" t="s">
        <v>349</v>
      </c>
      <c r="H152" s="522" t="s">
        <v>488</v>
      </c>
      <c r="I152" s="958">
        <f>L152+O152</f>
        <v>11833.4</v>
      </c>
      <c r="J152" s="959">
        <f>M152+P152</f>
        <v>0</v>
      </c>
      <c r="K152" s="987">
        <f>I152+J152</f>
        <v>11833.4</v>
      </c>
      <c r="L152" s="981">
        <v>0</v>
      </c>
      <c r="M152" s="982"/>
      <c r="N152" s="990">
        <f>L152+M152</f>
        <v>0</v>
      </c>
      <c r="O152" s="981">
        <v>11833.4</v>
      </c>
      <c r="P152" s="982"/>
      <c r="Q152" s="990">
        <f>O152+P152</f>
        <v>11833.4</v>
      </c>
    </row>
    <row r="153" spans="1:17" s="1" customFormat="1" ht="11.25" customHeight="1" hidden="1">
      <c r="A153" s="1300"/>
      <c r="B153" s="1371" t="s">
        <v>664</v>
      </c>
      <c r="C153" s="1331"/>
      <c r="D153" s="256" t="s">
        <v>622</v>
      </c>
      <c r="E153" s="305" t="s">
        <v>514</v>
      </c>
      <c r="F153" s="256" t="s">
        <v>502</v>
      </c>
      <c r="G153" s="256" t="s">
        <v>499</v>
      </c>
      <c r="H153" s="257" t="s">
        <v>488</v>
      </c>
      <c r="I153" s="903">
        <f aca="true" t="shared" si="61" ref="I153:Q153">I154+I155</f>
        <v>13912.8</v>
      </c>
      <c r="J153" s="838">
        <f t="shared" si="61"/>
        <v>0</v>
      </c>
      <c r="K153" s="865">
        <f t="shared" si="61"/>
        <v>13912.8</v>
      </c>
      <c r="L153" s="922">
        <f t="shared" si="61"/>
        <v>809</v>
      </c>
      <c r="M153" s="856">
        <f t="shared" si="61"/>
        <v>0</v>
      </c>
      <c r="N153" s="873">
        <f t="shared" si="61"/>
        <v>809</v>
      </c>
      <c r="O153" s="922">
        <f t="shared" si="61"/>
        <v>13103.8</v>
      </c>
      <c r="P153" s="856">
        <f t="shared" si="61"/>
        <v>0</v>
      </c>
      <c r="Q153" s="873">
        <f t="shared" si="61"/>
        <v>13103.8</v>
      </c>
    </row>
    <row r="154" spans="1:17" s="1" customFormat="1" ht="12.75" customHeight="1" hidden="1">
      <c r="A154" s="1300"/>
      <c r="B154" s="1546" t="s">
        <v>347</v>
      </c>
      <c r="C154" s="1379"/>
      <c r="D154" s="1360" t="s">
        <v>622</v>
      </c>
      <c r="E154" s="1360" t="s">
        <v>514</v>
      </c>
      <c r="F154" s="1360" t="s">
        <v>502</v>
      </c>
      <c r="G154" s="74" t="s">
        <v>456</v>
      </c>
      <c r="H154" s="421" t="s">
        <v>488</v>
      </c>
      <c r="I154" s="958">
        <f>L154+O154</f>
        <v>809</v>
      </c>
      <c r="J154" s="959">
        <f>M154+P154</f>
        <v>0</v>
      </c>
      <c r="K154" s="987">
        <f>I154+J154</f>
        <v>809</v>
      </c>
      <c r="L154" s="981">
        <v>809</v>
      </c>
      <c r="M154" s="982"/>
      <c r="N154" s="990">
        <f>L154+M154</f>
        <v>809</v>
      </c>
      <c r="O154" s="981">
        <v>0</v>
      </c>
      <c r="P154" s="982"/>
      <c r="Q154" s="990">
        <f>O154+P154</f>
        <v>0</v>
      </c>
    </row>
    <row r="155" spans="1:17" s="1" customFormat="1" ht="12.75" customHeight="1" hidden="1">
      <c r="A155" s="1300"/>
      <c r="B155" s="1545" t="s">
        <v>348</v>
      </c>
      <c r="C155" s="1336"/>
      <c r="D155" s="1307"/>
      <c r="E155" s="1307"/>
      <c r="F155" s="1307"/>
      <c r="G155" s="71" t="s">
        <v>349</v>
      </c>
      <c r="H155" s="523" t="s">
        <v>488</v>
      </c>
      <c r="I155" s="958">
        <f>L155+O155</f>
        <v>13103.8</v>
      </c>
      <c r="J155" s="959">
        <f>M155+P155</f>
        <v>0</v>
      </c>
      <c r="K155" s="987">
        <f>I155+J155</f>
        <v>13103.8</v>
      </c>
      <c r="L155" s="981">
        <v>0</v>
      </c>
      <c r="M155" s="982"/>
      <c r="N155" s="990">
        <f>L155+M155</f>
        <v>0</v>
      </c>
      <c r="O155" s="981">
        <v>13103.8</v>
      </c>
      <c r="P155" s="982"/>
      <c r="Q155" s="990">
        <f>O155+P155</f>
        <v>13103.8</v>
      </c>
    </row>
    <row r="156" spans="1:17" s="1" customFormat="1" ht="12.75" customHeight="1" hidden="1">
      <c r="A156" s="1300"/>
      <c r="B156" s="1280" t="s">
        <v>16</v>
      </c>
      <c r="C156" s="1372"/>
      <c r="D156" s="302" t="s">
        <v>622</v>
      </c>
      <c r="E156" s="96" t="s">
        <v>514</v>
      </c>
      <c r="F156" s="302" t="s">
        <v>502</v>
      </c>
      <c r="G156" s="302" t="s">
        <v>499</v>
      </c>
      <c r="H156" s="521" t="s">
        <v>488</v>
      </c>
      <c r="I156" s="903">
        <f aca="true" t="shared" si="62" ref="I156:Q156">I157+I158</f>
        <v>14657.6</v>
      </c>
      <c r="J156" s="838">
        <f t="shared" si="62"/>
        <v>0</v>
      </c>
      <c r="K156" s="865">
        <f t="shared" si="62"/>
        <v>14657.6</v>
      </c>
      <c r="L156" s="922">
        <f t="shared" si="62"/>
        <v>1423</v>
      </c>
      <c r="M156" s="856">
        <f t="shared" si="62"/>
        <v>0</v>
      </c>
      <c r="N156" s="873">
        <f t="shared" si="62"/>
        <v>1423</v>
      </c>
      <c r="O156" s="922">
        <f t="shared" si="62"/>
        <v>13234.6</v>
      </c>
      <c r="P156" s="856">
        <f t="shared" si="62"/>
        <v>0</v>
      </c>
      <c r="Q156" s="873">
        <f t="shared" si="62"/>
        <v>13234.6</v>
      </c>
    </row>
    <row r="157" spans="1:17" s="1" customFormat="1" ht="12.75" customHeight="1" hidden="1">
      <c r="A157" s="1300"/>
      <c r="B157" s="1378" t="s">
        <v>347</v>
      </c>
      <c r="C157" s="1379"/>
      <c r="D157" s="1360" t="s">
        <v>622</v>
      </c>
      <c r="E157" s="1360" t="s">
        <v>514</v>
      </c>
      <c r="F157" s="1360" t="s">
        <v>502</v>
      </c>
      <c r="G157" s="74" t="s">
        <v>456</v>
      </c>
      <c r="H157" s="421" t="s">
        <v>488</v>
      </c>
      <c r="I157" s="958">
        <f>L157+O157</f>
        <v>1423</v>
      </c>
      <c r="J157" s="959">
        <f>M157+P157</f>
        <v>0</v>
      </c>
      <c r="K157" s="987">
        <f>I157+J157</f>
        <v>1423</v>
      </c>
      <c r="L157" s="981">
        <v>1423</v>
      </c>
      <c r="M157" s="982"/>
      <c r="N157" s="990">
        <f>L157+M157</f>
        <v>1423</v>
      </c>
      <c r="O157" s="981">
        <v>0</v>
      </c>
      <c r="P157" s="982"/>
      <c r="Q157" s="990">
        <f>O157+P157</f>
        <v>0</v>
      </c>
    </row>
    <row r="158" spans="1:17" s="1" customFormat="1" ht="12.75" customHeight="1" hidden="1">
      <c r="A158" s="1300"/>
      <c r="B158" s="1376" t="s">
        <v>348</v>
      </c>
      <c r="C158" s="1377"/>
      <c r="D158" s="1513"/>
      <c r="E158" s="1513"/>
      <c r="F158" s="1513"/>
      <c r="G158" s="235" t="s">
        <v>349</v>
      </c>
      <c r="H158" s="522" t="s">
        <v>488</v>
      </c>
      <c r="I158" s="958">
        <f>L158+O158</f>
        <v>13234.6</v>
      </c>
      <c r="J158" s="959">
        <f>M158+P158</f>
        <v>0</v>
      </c>
      <c r="K158" s="987">
        <f>I158+J158</f>
        <v>13234.6</v>
      </c>
      <c r="L158" s="981">
        <v>0</v>
      </c>
      <c r="M158" s="982"/>
      <c r="N158" s="990">
        <f>L158+M158</f>
        <v>0</v>
      </c>
      <c r="O158" s="981">
        <v>13234.6</v>
      </c>
      <c r="P158" s="982"/>
      <c r="Q158" s="990">
        <f>O158+P158</f>
        <v>13234.6</v>
      </c>
    </row>
    <row r="159" spans="1:18" s="1" customFormat="1" ht="11.25" customHeight="1" hidden="1">
      <c r="A159" s="1300"/>
      <c r="B159" s="1371" t="s">
        <v>666</v>
      </c>
      <c r="C159" s="1331"/>
      <c r="D159" s="256" t="s">
        <v>622</v>
      </c>
      <c r="E159" s="305" t="s">
        <v>514</v>
      </c>
      <c r="F159" s="256" t="s">
        <v>502</v>
      </c>
      <c r="G159" s="256" t="s">
        <v>499</v>
      </c>
      <c r="H159" s="257" t="s">
        <v>488</v>
      </c>
      <c r="I159" s="903">
        <f aca="true" t="shared" si="63" ref="I159:Q159">I160+I161</f>
        <v>18620.6</v>
      </c>
      <c r="J159" s="838">
        <f t="shared" si="63"/>
        <v>0</v>
      </c>
      <c r="K159" s="865">
        <f t="shared" si="63"/>
        <v>18620.6</v>
      </c>
      <c r="L159" s="922">
        <f t="shared" si="63"/>
        <v>2323</v>
      </c>
      <c r="M159" s="856">
        <f t="shared" si="63"/>
        <v>0</v>
      </c>
      <c r="N159" s="873">
        <f t="shared" si="63"/>
        <v>2323</v>
      </c>
      <c r="O159" s="922">
        <f t="shared" si="63"/>
        <v>16297.6</v>
      </c>
      <c r="P159" s="856">
        <f t="shared" si="63"/>
        <v>0</v>
      </c>
      <c r="Q159" s="873">
        <f t="shared" si="63"/>
        <v>16297.6</v>
      </c>
      <c r="R159" s="190"/>
    </row>
    <row r="160" spans="1:18" s="1" customFormat="1" ht="12.75" customHeight="1" hidden="1">
      <c r="A160" s="1300"/>
      <c r="B160" s="1546" t="s">
        <v>347</v>
      </c>
      <c r="C160" s="1379"/>
      <c r="D160" s="1360" t="s">
        <v>622</v>
      </c>
      <c r="E160" s="1360" t="s">
        <v>514</v>
      </c>
      <c r="F160" s="1360" t="s">
        <v>502</v>
      </c>
      <c r="G160" s="74" t="s">
        <v>456</v>
      </c>
      <c r="H160" s="421" t="s">
        <v>488</v>
      </c>
      <c r="I160" s="958">
        <f>L160+O160</f>
        <v>2323</v>
      </c>
      <c r="J160" s="959">
        <f>M160+P160</f>
        <v>0</v>
      </c>
      <c r="K160" s="987">
        <f>I160+J160</f>
        <v>2323</v>
      </c>
      <c r="L160" s="981">
        <v>2323</v>
      </c>
      <c r="M160" s="982"/>
      <c r="N160" s="990">
        <f>L160+M160</f>
        <v>2323</v>
      </c>
      <c r="O160" s="981">
        <v>0</v>
      </c>
      <c r="P160" s="982"/>
      <c r="Q160" s="990">
        <f>O160+P160</f>
        <v>0</v>
      </c>
      <c r="R160" s="190"/>
    </row>
    <row r="161" spans="1:18" s="1" customFormat="1" ht="12.75" customHeight="1" hidden="1">
      <c r="A161" s="1300"/>
      <c r="B161" s="1545" t="s">
        <v>348</v>
      </c>
      <c r="C161" s="1336"/>
      <c r="D161" s="1307"/>
      <c r="E161" s="1307"/>
      <c r="F161" s="1307"/>
      <c r="G161" s="71" t="s">
        <v>349</v>
      </c>
      <c r="H161" s="523" t="s">
        <v>488</v>
      </c>
      <c r="I161" s="958">
        <f>L161+O161</f>
        <v>16297.6</v>
      </c>
      <c r="J161" s="959">
        <f>M161+P161</f>
        <v>0</v>
      </c>
      <c r="K161" s="987">
        <f>I161+J161</f>
        <v>16297.6</v>
      </c>
      <c r="L161" s="981">
        <v>0</v>
      </c>
      <c r="M161" s="982"/>
      <c r="N161" s="990">
        <f>L161+M161</f>
        <v>0</v>
      </c>
      <c r="O161" s="981">
        <v>16297.6</v>
      </c>
      <c r="P161" s="982"/>
      <c r="Q161" s="990">
        <f>O161+P161</f>
        <v>16297.6</v>
      </c>
      <c r="R161" s="190"/>
    </row>
    <row r="162" spans="1:17" s="1" customFormat="1" ht="10.5" customHeight="1" hidden="1">
      <c r="A162" s="1300"/>
      <c r="B162" s="1280" t="s">
        <v>667</v>
      </c>
      <c r="C162" s="1372"/>
      <c r="D162" s="302" t="s">
        <v>622</v>
      </c>
      <c r="E162" s="96" t="s">
        <v>514</v>
      </c>
      <c r="F162" s="302" t="s">
        <v>502</v>
      </c>
      <c r="G162" s="302" t="s">
        <v>499</v>
      </c>
      <c r="H162" s="521" t="s">
        <v>488</v>
      </c>
      <c r="I162" s="903">
        <f aca="true" t="shared" si="64" ref="I162:Q162">I163+I164</f>
        <v>25619.8</v>
      </c>
      <c r="J162" s="838">
        <f t="shared" si="64"/>
        <v>0</v>
      </c>
      <c r="K162" s="865">
        <f t="shared" si="64"/>
        <v>25619.8</v>
      </c>
      <c r="L162" s="922">
        <f t="shared" si="64"/>
        <v>3000</v>
      </c>
      <c r="M162" s="856">
        <f t="shared" si="64"/>
        <v>0</v>
      </c>
      <c r="N162" s="873">
        <f t="shared" si="64"/>
        <v>3000</v>
      </c>
      <c r="O162" s="922">
        <f t="shared" si="64"/>
        <v>22619.8</v>
      </c>
      <c r="P162" s="856">
        <f t="shared" si="64"/>
        <v>0</v>
      </c>
      <c r="Q162" s="873">
        <f t="shared" si="64"/>
        <v>22619.8</v>
      </c>
    </row>
    <row r="163" spans="1:17" s="1" customFormat="1" ht="12.75" customHeight="1" hidden="1">
      <c r="A163" s="1300"/>
      <c r="B163" s="1378" t="s">
        <v>347</v>
      </c>
      <c r="C163" s="1379"/>
      <c r="D163" s="1360" t="s">
        <v>622</v>
      </c>
      <c r="E163" s="1360" t="s">
        <v>514</v>
      </c>
      <c r="F163" s="1360" t="s">
        <v>502</v>
      </c>
      <c r="G163" s="74" t="s">
        <v>456</v>
      </c>
      <c r="H163" s="421" t="s">
        <v>488</v>
      </c>
      <c r="I163" s="958">
        <f>L163+O163</f>
        <v>3000</v>
      </c>
      <c r="J163" s="959">
        <f>M163+P163</f>
        <v>0</v>
      </c>
      <c r="K163" s="987">
        <f>I163+J163</f>
        <v>3000</v>
      </c>
      <c r="L163" s="981">
        <v>3000</v>
      </c>
      <c r="M163" s="982"/>
      <c r="N163" s="990">
        <f>L163+M163</f>
        <v>3000</v>
      </c>
      <c r="O163" s="981">
        <v>0</v>
      </c>
      <c r="P163" s="982"/>
      <c r="Q163" s="990">
        <f>O163+P163</f>
        <v>0</v>
      </c>
    </row>
    <row r="164" spans="1:17" s="1" customFormat="1" ht="12.75" customHeight="1" hidden="1">
      <c r="A164" s="1300"/>
      <c r="B164" s="1376" t="s">
        <v>348</v>
      </c>
      <c r="C164" s="1377"/>
      <c r="D164" s="1513"/>
      <c r="E164" s="1513"/>
      <c r="F164" s="1513"/>
      <c r="G164" s="235" t="s">
        <v>349</v>
      </c>
      <c r="H164" s="522" t="s">
        <v>488</v>
      </c>
      <c r="I164" s="958">
        <f>L164+O164</f>
        <v>22619.8</v>
      </c>
      <c r="J164" s="959">
        <f>M164+P164</f>
        <v>0</v>
      </c>
      <c r="K164" s="987">
        <f>I164+J164</f>
        <v>22619.8</v>
      </c>
      <c r="L164" s="981">
        <v>0</v>
      </c>
      <c r="M164" s="982"/>
      <c r="N164" s="990">
        <f>L164+M164</f>
        <v>0</v>
      </c>
      <c r="O164" s="981">
        <v>22619.8</v>
      </c>
      <c r="P164" s="982"/>
      <c r="Q164" s="990">
        <f>O164+P164</f>
        <v>22619.8</v>
      </c>
    </row>
    <row r="165" spans="1:17" s="1" customFormat="1" ht="12" customHeight="1" hidden="1">
      <c r="A165" s="1300"/>
      <c r="B165" s="1371" t="s">
        <v>17</v>
      </c>
      <c r="C165" s="1331"/>
      <c r="D165" s="256" t="s">
        <v>622</v>
      </c>
      <c r="E165" s="305" t="s">
        <v>514</v>
      </c>
      <c r="F165" s="256" t="s">
        <v>502</v>
      </c>
      <c r="G165" s="256" t="s">
        <v>499</v>
      </c>
      <c r="H165" s="257" t="s">
        <v>488</v>
      </c>
      <c r="I165" s="903">
        <f aca="true" t="shared" si="65" ref="I165:Q165">I166+I167</f>
        <v>12457.2</v>
      </c>
      <c r="J165" s="838">
        <f t="shared" si="65"/>
        <v>0</v>
      </c>
      <c r="K165" s="865">
        <f t="shared" si="65"/>
        <v>12457.2</v>
      </c>
      <c r="L165" s="922">
        <f t="shared" si="65"/>
        <v>1882</v>
      </c>
      <c r="M165" s="856">
        <f t="shared" si="65"/>
        <v>0</v>
      </c>
      <c r="N165" s="873">
        <f t="shared" si="65"/>
        <v>1882</v>
      </c>
      <c r="O165" s="922">
        <f t="shared" si="65"/>
        <v>10575.2</v>
      </c>
      <c r="P165" s="856">
        <f t="shared" si="65"/>
        <v>0</v>
      </c>
      <c r="Q165" s="873">
        <f t="shared" si="65"/>
        <v>10575.2</v>
      </c>
    </row>
    <row r="166" spans="1:17" s="1" customFormat="1" ht="12.75" customHeight="1" hidden="1">
      <c r="A166" s="1300"/>
      <c r="B166" s="1546" t="s">
        <v>347</v>
      </c>
      <c r="C166" s="1379"/>
      <c r="D166" s="1360" t="s">
        <v>622</v>
      </c>
      <c r="E166" s="1360" t="s">
        <v>514</v>
      </c>
      <c r="F166" s="1360" t="s">
        <v>502</v>
      </c>
      <c r="G166" s="74" t="s">
        <v>456</v>
      </c>
      <c r="H166" s="421" t="s">
        <v>488</v>
      </c>
      <c r="I166" s="958">
        <f>L166+O166</f>
        <v>1882</v>
      </c>
      <c r="J166" s="959">
        <f>M166+P166</f>
        <v>0</v>
      </c>
      <c r="K166" s="987">
        <f>I166+J166</f>
        <v>1882</v>
      </c>
      <c r="L166" s="981">
        <v>1882</v>
      </c>
      <c r="M166" s="982"/>
      <c r="N166" s="990">
        <f>L166+M166</f>
        <v>1882</v>
      </c>
      <c r="O166" s="981">
        <v>0</v>
      </c>
      <c r="P166" s="982"/>
      <c r="Q166" s="990">
        <f>O166+P166</f>
        <v>0</v>
      </c>
    </row>
    <row r="167" spans="1:17" s="1" customFormat="1" ht="12.75" customHeight="1" hidden="1">
      <c r="A167" s="1300"/>
      <c r="B167" s="1545" t="s">
        <v>348</v>
      </c>
      <c r="C167" s="1336"/>
      <c r="D167" s="1307"/>
      <c r="E167" s="1307"/>
      <c r="F167" s="1307"/>
      <c r="G167" s="71" t="s">
        <v>349</v>
      </c>
      <c r="H167" s="523" t="s">
        <v>488</v>
      </c>
      <c r="I167" s="958">
        <f>L167+O167</f>
        <v>10575.2</v>
      </c>
      <c r="J167" s="959">
        <f>M167+P167</f>
        <v>0</v>
      </c>
      <c r="K167" s="987">
        <f>I167+J167</f>
        <v>10575.2</v>
      </c>
      <c r="L167" s="981">
        <v>0</v>
      </c>
      <c r="M167" s="982"/>
      <c r="N167" s="990">
        <f>L167+M167</f>
        <v>0</v>
      </c>
      <c r="O167" s="981">
        <v>10575.2</v>
      </c>
      <c r="P167" s="982"/>
      <c r="Q167" s="990">
        <f>O167+P167</f>
        <v>10575.2</v>
      </c>
    </row>
    <row r="168" spans="1:17" s="1" customFormat="1" ht="12" customHeight="1" hidden="1">
      <c r="A168" s="1300"/>
      <c r="B168" s="1280" t="s">
        <v>668</v>
      </c>
      <c r="C168" s="1372"/>
      <c r="D168" s="302" t="s">
        <v>622</v>
      </c>
      <c r="E168" s="96" t="s">
        <v>514</v>
      </c>
      <c r="F168" s="302" t="s">
        <v>502</v>
      </c>
      <c r="G168" s="302" t="s">
        <v>499</v>
      </c>
      <c r="H168" s="521" t="s">
        <v>488</v>
      </c>
      <c r="I168" s="903">
        <f aca="true" t="shared" si="66" ref="I168:Q168">I169+I170</f>
        <v>31406.2</v>
      </c>
      <c r="J168" s="838">
        <f t="shared" si="66"/>
        <v>0</v>
      </c>
      <c r="K168" s="865">
        <f t="shared" si="66"/>
        <v>31406.2</v>
      </c>
      <c r="L168" s="922">
        <f t="shared" si="66"/>
        <v>5745</v>
      </c>
      <c r="M168" s="856">
        <f t="shared" si="66"/>
        <v>0</v>
      </c>
      <c r="N168" s="873">
        <f t="shared" si="66"/>
        <v>5745</v>
      </c>
      <c r="O168" s="922">
        <f t="shared" si="66"/>
        <v>25661.2</v>
      </c>
      <c r="P168" s="856">
        <f t="shared" si="66"/>
        <v>0</v>
      </c>
      <c r="Q168" s="873">
        <f t="shared" si="66"/>
        <v>25661.2</v>
      </c>
    </row>
    <row r="169" spans="1:17" s="1" customFormat="1" ht="12.75" customHeight="1" hidden="1">
      <c r="A169" s="1300"/>
      <c r="B169" s="1378" t="s">
        <v>347</v>
      </c>
      <c r="C169" s="1379"/>
      <c r="D169" s="1360" t="s">
        <v>622</v>
      </c>
      <c r="E169" s="1360" t="s">
        <v>514</v>
      </c>
      <c r="F169" s="1360" t="s">
        <v>502</v>
      </c>
      <c r="G169" s="74" t="s">
        <v>456</v>
      </c>
      <c r="H169" s="421" t="s">
        <v>488</v>
      </c>
      <c r="I169" s="958">
        <f>L169+O169</f>
        <v>5745</v>
      </c>
      <c r="J169" s="959">
        <f>M169+P169</f>
        <v>0</v>
      </c>
      <c r="K169" s="987">
        <f>I169+J169</f>
        <v>5745</v>
      </c>
      <c r="L169" s="981">
        <v>5745</v>
      </c>
      <c r="M169" s="982"/>
      <c r="N169" s="990">
        <f>L169+M169</f>
        <v>5745</v>
      </c>
      <c r="O169" s="981">
        <v>0</v>
      </c>
      <c r="P169" s="982"/>
      <c r="Q169" s="990">
        <f>O169+P169</f>
        <v>0</v>
      </c>
    </row>
    <row r="170" spans="1:17" s="1" customFormat="1" ht="10.5" customHeight="1" hidden="1">
      <c r="A170" s="1300"/>
      <c r="B170" s="1376" t="s">
        <v>348</v>
      </c>
      <c r="C170" s="1377"/>
      <c r="D170" s="1513"/>
      <c r="E170" s="1513"/>
      <c r="F170" s="1513"/>
      <c r="G170" s="235" t="s">
        <v>349</v>
      </c>
      <c r="H170" s="522" t="s">
        <v>488</v>
      </c>
      <c r="I170" s="958">
        <f>L170+O170</f>
        <v>25661.2</v>
      </c>
      <c r="J170" s="959">
        <f>M170+P170</f>
        <v>0</v>
      </c>
      <c r="K170" s="987">
        <f>I170+J170</f>
        <v>25661.2</v>
      </c>
      <c r="L170" s="981">
        <v>0</v>
      </c>
      <c r="M170" s="982"/>
      <c r="N170" s="990">
        <f>L170+M170</f>
        <v>0</v>
      </c>
      <c r="O170" s="981">
        <v>25661.2</v>
      </c>
      <c r="P170" s="982"/>
      <c r="Q170" s="990">
        <f>O170+P170</f>
        <v>25661.2</v>
      </c>
    </row>
    <row r="171" spans="1:17" s="1" customFormat="1" ht="10.5" customHeight="1" hidden="1">
      <c r="A171" s="1300"/>
      <c r="B171" s="1619" t="s">
        <v>669</v>
      </c>
      <c r="C171" s="1620"/>
      <c r="D171" s="256" t="s">
        <v>622</v>
      </c>
      <c r="E171" s="305" t="s">
        <v>514</v>
      </c>
      <c r="F171" s="256" t="s">
        <v>502</v>
      </c>
      <c r="G171" s="256" t="s">
        <v>499</v>
      </c>
      <c r="H171" s="257" t="s">
        <v>488</v>
      </c>
      <c r="I171" s="903">
        <f aca="true" t="shared" si="67" ref="I171:Q171">I172+I173</f>
        <v>18012.4</v>
      </c>
      <c r="J171" s="838">
        <f t="shared" si="67"/>
        <v>0</v>
      </c>
      <c r="K171" s="865">
        <f t="shared" si="67"/>
        <v>18012.4</v>
      </c>
      <c r="L171" s="922">
        <f t="shared" si="67"/>
        <v>1758</v>
      </c>
      <c r="M171" s="856">
        <f t="shared" si="67"/>
        <v>0</v>
      </c>
      <c r="N171" s="873">
        <f t="shared" si="67"/>
        <v>1758</v>
      </c>
      <c r="O171" s="922">
        <f t="shared" si="67"/>
        <v>16254.4</v>
      </c>
      <c r="P171" s="856">
        <f t="shared" si="67"/>
        <v>0</v>
      </c>
      <c r="Q171" s="873">
        <f t="shared" si="67"/>
        <v>16254.4</v>
      </c>
    </row>
    <row r="172" spans="1:17" s="1" customFormat="1" ht="10.5" customHeight="1" hidden="1">
      <c r="A172" s="1300"/>
      <c r="B172" s="1546" t="s">
        <v>347</v>
      </c>
      <c r="C172" s="1379"/>
      <c r="D172" s="1360" t="s">
        <v>622</v>
      </c>
      <c r="E172" s="1360" t="s">
        <v>514</v>
      </c>
      <c r="F172" s="1360" t="s">
        <v>502</v>
      </c>
      <c r="G172" s="74" t="s">
        <v>456</v>
      </c>
      <c r="H172" s="421" t="s">
        <v>488</v>
      </c>
      <c r="I172" s="958">
        <f>L172+O172</f>
        <v>1758</v>
      </c>
      <c r="J172" s="959">
        <f>M172+P172</f>
        <v>0</v>
      </c>
      <c r="K172" s="987">
        <f>I172+J172</f>
        <v>1758</v>
      </c>
      <c r="L172" s="981">
        <v>1758</v>
      </c>
      <c r="M172" s="982"/>
      <c r="N172" s="990">
        <f>L172+M172</f>
        <v>1758</v>
      </c>
      <c r="O172" s="981">
        <v>0</v>
      </c>
      <c r="P172" s="982"/>
      <c r="Q172" s="990">
        <f>O172+P172</f>
        <v>0</v>
      </c>
    </row>
    <row r="173" spans="1:17" s="1" customFormat="1" ht="11.25" customHeight="1" hidden="1">
      <c r="A173" s="1300"/>
      <c r="B173" s="1546" t="s">
        <v>348</v>
      </c>
      <c r="C173" s="1379"/>
      <c r="D173" s="1307"/>
      <c r="E173" s="1307"/>
      <c r="F173" s="1307"/>
      <c r="G173" s="74" t="s">
        <v>349</v>
      </c>
      <c r="H173" s="421" t="s">
        <v>488</v>
      </c>
      <c r="I173" s="958">
        <f>L173+O173</f>
        <v>16254.4</v>
      </c>
      <c r="J173" s="959">
        <f>M173+P173</f>
        <v>0</v>
      </c>
      <c r="K173" s="987">
        <f>I173+J173</f>
        <v>16254.4</v>
      </c>
      <c r="L173" s="981">
        <v>0</v>
      </c>
      <c r="M173" s="982"/>
      <c r="N173" s="990">
        <f>L173+M173</f>
        <v>0</v>
      </c>
      <c r="O173" s="981">
        <v>16254.4</v>
      </c>
      <c r="P173" s="982"/>
      <c r="Q173" s="990">
        <f>O173+P173</f>
        <v>16254.4</v>
      </c>
    </row>
    <row r="174" spans="1:17" s="1" customFormat="1" ht="11.25" customHeight="1" hidden="1">
      <c r="A174" s="1300"/>
      <c r="B174" s="1614" t="s">
        <v>140</v>
      </c>
      <c r="C174" s="1615"/>
      <c r="D174" s="310" t="s">
        <v>622</v>
      </c>
      <c r="E174" s="310" t="s">
        <v>514</v>
      </c>
      <c r="F174" s="311" t="s">
        <v>502</v>
      </c>
      <c r="G174" s="311" t="s">
        <v>499</v>
      </c>
      <c r="H174" s="312" t="s">
        <v>488</v>
      </c>
      <c r="I174" s="960">
        <f aca="true" t="shared" si="68" ref="I174:Q174">I175+I176</f>
        <v>169858</v>
      </c>
      <c r="J174" s="961">
        <f t="shared" si="68"/>
        <v>0</v>
      </c>
      <c r="K174" s="988">
        <f t="shared" si="68"/>
        <v>169858</v>
      </c>
      <c r="L174" s="983">
        <f t="shared" si="68"/>
        <v>20072</v>
      </c>
      <c r="M174" s="984">
        <f t="shared" si="68"/>
        <v>0</v>
      </c>
      <c r="N174" s="991">
        <f t="shared" si="68"/>
        <v>20072</v>
      </c>
      <c r="O174" s="983">
        <f t="shared" si="68"/>
        <v>149786</v>
      </c>
      <c r="P174" s="984">
        <f t="shared" si="68"/>
        <v>0</v>
      </c>
      <c r="Q174" s="991">
        <f t="shared" si="68"/>
        <v>149786</v>
      </c>
    </row>
    <row r="175" spans="1:17" s="1" customFormat="1" ht="11.25" customHeight="1" hidden="1">
      <c r="A175" s="1300"/>
      <c r="B175" s="1612" t="s">
        <v>347</v>
      </c>
      <c r="C175" s="1613"/>
      <c r="D175" s="1611" t="s">
        <v>622</v>
      </c>
      <c r="E175" s="1611" t="s">
        <v>514</v>
      </c>
      <c r="F175" s="1611" t="s">
        <v>502</v>
      </c>
      <c r="G175" s="303" t="s">
        <v>456</v>
      </c>
      <c r="H175" s="422" t="s">
        <v>488</v>
      </c>
      <c r="I175" s="962">
        <f>J175+K175</f>
        <v>20072</v>
      </c>
      <c r="J175" s="963">
        <f>J148+J151+J154+J157+J160+J163+J166+J169+J172</f>
        <v>0</v>
      </c>
      <c r="K175" s="989">
        <f>K148+K151+K154+K157+K160+K163+K166+K169+K172</f>
        <v>20072</v>
      </c>
      <c r="L175" s="985">
        <f>M175+N175</f>
        <v>20072</v>
      </c>
      <c r="M175" s="986">
        <f>M148+M151+M154+M157+M160+M163+M166+M169+M172</f>
        <v>0</v>
      </c>
      <c r="N175" s="992">
        <f>N148+N151+N154+N157+N160+N163+N166+N169+N172</f>
        <v>20072</v>
      </c>
      <c r="O175" s="985">
        <f>P175+Q175</f>
        <v>0</v>
      </c>
      <c r="P175" s="986">
        <f>P148+P151+P154+P157+P160+P163+P166+P169+P172</f>
        <v>0</v>
      </c>
      <c r="Q175" s="992">
        <f>Q148+Q151+Q154+Q157+Q160+Q163+Q166+Q169+Q172</f>
        <v>0</v>
      </c>
    </row>
    <row r="176" spans="1:17" s="1" customFormat="1" ht="10.5" customHeight="1" hidden="1">
      <c r="A176" s="1300"/>
      <c r="B176" s="1612" t="s">
        <v>348</v>
      </c>
      <c r="C176" s="1613"/>
      <c r="D176" s="1611"/>
      <c r="E176" s="1611"/>
      <c r="F176" s="1611"/>
      <c r="G176" s="303" t="s">
        <v>349</v>
      </c>
      <c r="H176" s="422" t="s">
        <v>488</v>
      </c>
      <c r="I176" s="962">
        <f>J176+K176</f>
        <v>149786</v>
      </c>
      <c r="J176" s="963">
        <f>J149+J152+J155+J158+J161+J164+J167+J170+J173</f>
        <v>0</v>
      </c>
      <c r="K176" s="989">
        <f>K149+K152+K155+K158+K161+K164+K167+K170+K173</f>
        <v>149786</v>
      </c>
      <c r="L176" s="985">
        <f>M176+N176</f>
        <v>0</v>
      </c>
      <c r="M176" s="986">
        <f>M149+M152+M155+M158+M161+M164+M167+M170+M173</f>
        <v>0</v>
      </c>
      <c r="N176" s="992">
        <f>N149+N152+N155+N158+N161+N164+N167+N170+N173</f>
        <v>0</v>
      </c>
      <c r="O176" s="985">
        <f>P176+Q176</f>
        <v>149786</v>
      </c>
      <c r="P176" s="986">
        <f>P149+P152+P155+P158+P161+P164+P167+P170+P173</f>
        <v>0</v>
      </c>
      <c r="Q176" s="992">
        <f>Q149+Q152+Q155+Q158+Q161+Q164+Q167+Q170+Q173</f>
        <v>149786</v>
      </c>
    </row>
    <row r="177" spans="1:17" s="1" customFormat="1" ht="22.5" customHeight="1" hidden="1">
      <c r="A177" s="1301"/>
      <c r="B177" s="1621" t="s">
        <v>10</v>
      </c>
      <c r="C177" s="1622"/>
      <c r="D177" s="86" t="s">
        <v>622</v>
      </c>
      <c r="E177" s="86" t="s">
        <v>514</v>
      </c>
      <c r="F177" s="4" t="s">
        <v>502</v>
      </c>
      <c r="G177" s="4" t="s">
        <v>525</v>
      </c>
      <c r="H177" s="5" t="s">
        <v>488</v>
      </c>
      <c r="I177" s="790">
        <f>L177+O177</f>
        <v>5843.4</v>
      </c>
      <c r="J177" s="791">
        <f>M177+P177</f>
        <v>0</v>
      </c>
      <c r="K177" s="811">
        <f>I177+J177</f>
        <v>5843.4</v>
      </c>
      <c r="L177" s="598">
        <v>0</v>
      </c>
      <c r="M177" s="599"/>
      <c r="N177" s="820">
        <f>L177+M177</f>
        <v>0</v>
      </c>
      <c r="O177" s="598">
        <v>5843.4</v>
      </c>
      <c r="P177" s="599"/>
      <c r="Q177" s="820">
        <f>O177+P177</f>
        <v>5843.4</v>
      </c>
    </row>
    <row r="178" spans="1:17" s="1" customFormat="1" ht="26.25" customHeight="1" hidden="1">
      <c r="A178" s="546"/>
      <c r="B178" s="547"/>
      <c r="C178" s="548"/>
      <c r="D178" s="549"/>
      <c r="E178" s="549"/>
      <c r="F178" s="549"/>
      <c r="G178" s="549"/>
      <c r="H178" s="549"/>
      <c r="I178" s="298"/>
      <c r="J178" s="537"/>
      <c r="K178" s="299"/>
      <c r="L178" s="298"/>
      <c r="M178" s="537"/>
      <c r="N178" s="299"/>
      <c r="O178" s="298"/>
      <c r="P178" s="537"/>
      <c r="Q178" s="299"/>
    </row>
    <row r="179" spans="1:17" s="1" customFormat="1" ht="12.75" customHeight="1" hidden="1">
      <c r="A179" s="993"/>
      <c r="B179" s="994"/>
      <c r="C179" s="995"/>
      <c r="D179" s="563"/>
      <c r="E179" s="563"/>
      <c r="F179" s="563"/>
      <c r="G179" s="563"/>
      <c r="H179" s="563"/>
      <c r="I179" s="306"/>
      <c r="J179" s="996"/>
      <c r="K179" s="307"/>
      <c r="L179" s="306"/>
      <c r="M179" s="996"/>
      <c r="N179" s="307"/>
      <c r="O179" s="306"/>
      <c r="P179" s="996"/>
      <c r="Q179" s="307"/>
    </row>
    <row r="180" spans="1:17" s="1" customFormat="1" ht="21" customHeight="1">
      <c r="A180" s="1623" t="s">
        <v>11</v>
      </c>
      <c r="B180" s="1624"/>
      <c r="C180" s="1625"/>
      <c r="D180" s="550" t="s">
        <v>622</v>
      </c>
      <c r="E180" s="550" t="s">
        <v>514</v>
      </c>
      <c r="F180" s="551" t="s">
        <v>502</v>
      </c>
      <c r="G180" s="551" t="s">
        <v>499</v>
      </c>
      <c r="H180" s="552" t="s">
        <v>500</v>
      </c>
      <c r="I180" s="1007">
        <f aca="true" t="shared" si="69" ref="I180:Q180">I181+I182+I183+I184+I185+I186</f>
        <v>20503</v>
      </c>
      <c r="J180" s="1008">
        <f t="shared" si="69"/>
        <v>5700</v>
      </c>
      <c r="K180" s="493">
        <f t="shared" si="69"/>
        <v>26203</v>
      </c>
      <c r="L180" s="1019">
        <f t="shared" si="69"/>
        <v>9250</v>
      </c>
      <c r="M180" s="1020">
        <f t="shared" si="69"/>
        <v>700</v>
      </c>
      <c r="N180" s="1021">
        <f t="shared" si="69"/>
        <v>9950</v>
      </c>
      <c r="O180" s="1019">
        <f t="shared" si="69"/>
        <v>11253</v>
      </c>
      <c r="P180" s="1020">
        <f t="shared" si="69"/>
        <v>5000</v>
      </c>
      <c r="Q180" s="1021">
        <f t="shared" si="69"/>
        <v>16253</v>
      </c>
    </row>
    <row r="181" spans="1:17" s="1" customFormat="1" ht="15.75" customHeight="1" hidden="1">
      <c r="A181" s="1605" t="s">
        <v>531</v>
      </c>
      <c r="B181" s="1626" t="s">
        <v>9</v>
      </c>
      <c r="C181" s="1627"/>
      <c r="D181" s="295" t="s">
        <v>622</v>
      </c>
      <c r="E181" s="295" t="s">
        <v>514</v>
      </c>
      <c r="F181" s="95" t="s">
        <v>502</v>
      </c>
      <c r="G181" s="95" t="s">
        <v>499</v>
      </c>
      <c r="H181" s="23" t="s">
        <v>488</v>
      </c>
      <c r="I181" s="784">
        <f>L181+O181</f>
        <v>17437.5</v>
      </c>
      <c r="J181" s="785">
        <f>M181+P181</f>
        <v>0</v>
      </c>
      <c r="K181" s="808">
        <f aca="true" t="shared" si="70" ref="K181:K186">I181+J181</f>
        <v>17437.5</v>
      </c>
      <c r="L181" s="592">
        <v>7022</v>
      </c>
      <c r="M181" s="593"/>
      <c r="N181" s="817">
        <f aca="true" t="shared" si="71" ref="N181:N186">L181+M181</f>
        <v>7022</v>
      </c>
      <c r="O181" s="592">
        <v>10415.5</v>
      </c>
      <c r="P181" s="593"/>
      <c r="Q181" s="817">
        <f aca="true" t="shared" si="72" ref="Q181:Q186">O181+P181</f>
        <v>10415.5</v>
      </c>
    </row>
    <row r="182" spans="1:17" s="1" customFormat="1" ht="22.5" customHeight="1" hidden="1">
      <c r="A182" s="1606"/>
      <c r="B182" s="1430" t="s">
        <v>475</v>
      </c>
      <c r="C182" s="1628"/>
      <c r="D182" s="1098">
        <v>892</v>
      </c>
      <c r="E182" s="1099" t="s">
        <v>514</v>
      </c>
      <c r="F182" s="71" t="s">
        <v>502</v>
      </c>
      <c r="G182" s="71" t="s">
        <v>225</v>
      </c>
      <c r="H182" s="496" t="s">
        <v>446</v>
      </c>
      <c r="I182" s="786">
        <f>L182+O182</f>
        <v>29.5</v>
      </c>
      <c r="J182" s="787">
        <f>M182+P182</f>
        <v>0</v>
      </c>
      <c r="K182" s="809">
        <f t="shared" si="70"/>
        <v>29.5</v>
      </c>
      <c r="L182" s="594">
        <v>0</v>
      </c>
      <c r="M182" s="595"/>
      <c r="N182" s="818">
        <f t="shared" si="71"/>
        <v>0</v>
      </c>
      <c r="O182" s="594">
        <v>29.5</v>
      </c>
      <c r="P182" s="595"/>
      <c r="Q182" s="818">
        <f t="shared" si="72"/>
        <v>29.5</v>
      </c>
    </row>
    <row r="183" spans="1:17" s="1" customFormat="1" ht="51" customHeight="1" hidden="1">
      <c r="A183" s="1606"/>
      <c r="B183" s="1526" t="s">
        <v>640</v>
      </c>
      <c r="C183" s="1379"/>
      <c r="D183" s="477" t="s">
        <v>351</v>
      </c>
      <c r="E183" s="477" t="s">
        <v>514</v>
      </c>
      <c r="F183" s="93" t="s">
        <v>502</v>
      </c>
      <c r="G183" s="93" t="s">
        <v>641</v>
      </c>
      <c r="H183" s="520" t="s">
        <v>446</v>
      </c>
      <c r="I183" s="786">
        <f aca="true" t="shared" si="73" ref="I183:J186">L183+O183</f>
        <v>2021</v>
      </c>
      <c r="J183" s="787">
        <f t="shared" si="73"/>
        <v>0</v>
      </c>
      <c r="K183" s="809">
        <f t="shared" si="70"/>
        <v>2021</v>
      </c>
      <c r="L183" s="594">
        <v>2021</v>
      </c>
      <c r="M183" s="595"/>
      <c r="N183" s="818">
        <f t="shared" si="71"/>
        <v>2021</v>
      </c>
      <c r="O183" s="594">
        <v>0</v>
      </c>
      <c r="P183" s="595"/>
      <c r="Q183" s="818">
        <f t="shared" si="72"/>
        <v>0</v>
      </c>
    </row>
    <row r="184" spans="1:17" s="1" customFormat="1" ht="15" customHeight="1" hidden="1">
      <c r="A184" s="1606"/>
      <c r="B184" s="1631" t="s">
        <v>359</v>
      </c>
      <c r="C184" s="1379"/>
      <c r="D184" s="477" t="s">
        <v>622</v>
      </c>
      <c r="E184" s="477" t="s">
        <v>514</v>
      </c>
      <c r="F184" s="93" t="s">
        <v>502</v>
      </c>
      <c r="G184" s="93" t="s">
        <v>582</v>
      </c>
      <c r="H184" s="26" t="s">
        <v>446</v>
      </c>
      <c r="I184" s="786">
        <f t="shared" si="73"/>
        <v>808</v>
      </c>
      <c r="J184" s="787">
        <f t="shared" si="73"/>
        <v>0</v>
      </c>
      <c r="K184" s="809">
        <f t="shared" si="70"/>
        <v>808</v>
      </c>
      <c r="L184" s="594">
        <v>0</v>
      </c>
      <c r="M184" s="595"/>
      <c r="N184" s="818">
        <f t="shared" si="71"/>
        <v>0</v>
      </c>
      <c r="O184" s="594">
        <v>808</v>
      </c>
      <c r="P184" s="595"/>
      <c r="Q184" s="818">
        <f t="shared" si="72"/>
        <v>808</v>
      </c>
    </row>
    <row r="185" spans="1:17" s="1" customFormat="1" ht="26.25" customHeight="1">
      <c r="A185" s="1606"/>
      <c r="B185" s="1632" t="s">
        <v>350</v>
      </c>
      <c r="C185" s="1633"/>
      <c r="D185" s="477" t="s">
        <v>622</v>
      </c>
      <c r="E185" s="477" t="s">
        <v>514</v>
      </c>
      <c r="F185" s="93" t="s">
        <v>502</v>
      </c>
      <c r="G185" s="93" t="s">
        <v>227</v>
      </c>
      <c r="H185" s="26" t="s">
        <v>446</v>
      </c>
      <c r="I185" s="786">
        <f t="shared" si="73"/>
        <v>0</v>
      </c>
      <c r="J185" s="787">
        <f t="shared" si="73"/>
        <v>5700</v>
      </c>
      <c r="K185" s="809">
        <f t="shared" si="70"/>
        <v>5700</v>
      </c>
      <c r="L185" s="594">
        <v>0</v>
      </c>
      <c r="M185" s="595">
        <v>700</v>
      </c>
      <c r="N185" s="818">
        <f t="shared" si="71"/>
        <v>700</v>
      </c>
      <c r="O185" s="594">
        <v>0</v>
      </c>
      <c r="P185" s="595">
        <v>5000</v>
      </c>
      <c r="Q185" s="818">
        <f t="shared" si="72"/>
        <v>5000</v>
      </c>
    </row>
    <row r="186" spans="1:17" s="1" customFormat="1" ht="15.75" customHeight="1" hidden="1">
      <c r="A186" s="1607"/>
      <c r="B186" s="1639" t="s">
        <v>12</v>
      </c>
      <c r="C186" s="1640"/>
      <c r="D186" s="416" t="s">
        <v>351</v>
      </c>
      <c r="E186" s="416" t="s">
        <v>514</v>
      </c>
      <c r="F186" s="89" t="s">
        <v>502</v>
      </c>
      <c r="G186" s="93" t="s">
        <v>235</v>
      </c>
      <c r="H186" s="64" t="s">
        <v>446</v>
      </c>
      <c r="I186" s="788">
        <f t="shared" si="73"/>
        <v>207</v>
      </c>
      <c r="J186" s="789">
        <f t="shared" si="73"/>
        <v>0</v>
      </c>
      <c r="K186" s="810">
        <f t="shared" si="70"/>
        <v>207</v>
      </c>
      <c r="L186" s="596">
        <v>207</v>
      </c>
      <c r="M186" s="597"/>
      <c r="N186" s="819">
        <f t="shared" si="71"/>
        <v>207</v>
      </c>
      <c r="O186" s="596">
        <v>0</v>
      </c>
      <c r="P186" s="597"/>
      <c r="Q186" s="819">
        <f t="shared" si="72"/>
        <v>0</v>
      </c>
    </row>
    <row r="187" spans="1:17" s="1" customFormat="1" ht="21.75" customHeight="1">
      <c r="A187" s="1616" t="s">
        <v>352</v>
      </c>
      <c r="B187" s="1617"/>
      <c r="C187" s="1618"/>
      <c r="D187" s="106" t="s">
        <v>622</v>
      </c>
      <c r="E187" s="19" t="s">
        <v>514</v>
      </c>
      <c r="F187" s="20" t="s">
        <v>502</v>
      </c>
      <c r="G187" s="20" t="s">
        <v>499</v>
      </c>
      <c r="H187" s="21" t="s">
        <v>500</v>
      </c>
      <c r="I187" s="956">
        <f aca="true" t="shared" si="74" ref="I187:Q187">I146+I180</f>
        <v>196204.4</v>
      </c>
      <c r="J187" s="957">
        <f t="shared" si="74"/>
        <v>5700</v>
      </c>
      <c r="K187" s="484">
        <f t="shared" si="74"/>
        <v>201904.4</v>
      </c>
      <c r="L187" s="978">
        <f t="shared" si="74"/>
        <v>29322</v>
      </c>
      <c r="M187" s="979">
        <f t="shared" si="74"/>
        <v>700</v>
      </c>
      <c r="N187" s="980">
        <f t="shared" si="74"/>
        <v>30022</v>
      </c>
      <c r="O187" s="978">
        <f t="shared" si="74"/>
        <v>166882.4</v>
      </c>
      <c r="P187" s="979">
        <f t="shared" si="74"/>
        <v>5000</v>
      </c>
      <c r="Q187" s="980">
        <f t="shared" si="74"/>
        <v>171882.4</v>
      </c>
    </row>
    <row r="188" spans="1:17" s="1" customFormat="1" ht="23.25" customHeight="1" hidden="1">
      <c r="A188" s="1629" t="s">
        <v>560</v>
      </c>
      <c r="B188" s="1312"/>
      <c r="C188" s="1313"/>
      <c r="D188" s="288" t="s">
        <v>622</v>
      </c>
      <c r="E188" s="481" t="s">
        <v>514</v>
      </c>
      <c r="F188" s="288" t="s">
        <v>502</v>
      </c>
      <c r="G188" s="288" t="s">
        <v>499</v>
      </c>
      <c r="H188" s="467" t="s">
        <v>488</v>
      </c>
      <c r="I188" s="1009">
        <f aca="true" t="shared" si="75" ref="I188:Q188">I189+I190+I191+I192</f>
        <v>27061</v>
      </c>
      <c r="J188" s="1010">
        <f t="shared" si="75"/>
        <v>0</v>
      </c>
      <c r="K188" s="497">
        <f t="shared" si="75"/>
        <v>27061</v>
      </c>
      <c r="L188" s="1022">
        <f t="shared" si="75"/>
        <v>27061</v>
      </c>
      <c r="M188" s="1023">
        <f t="shared" si="75"/>
        <v>0</v>
      </c>
      <c r="N188" s="867">
        <f t="shared" si="75"/>
        <v>27061</v>
      </c>
      <c r="O188" s="1022">
        <f t="shared" si="75"/>
        <v>0</v>
      </c>
      <c r="P188" s="1023">
        <f t="shared" si="75"/>
        <v>0</v>
      </c>
      <c r="Q188" s="867">
        <f t="shared" si="75"/>
        <v>0</v>
      </c>
    </row>
    <row r="189" spans="1:17" s="1" customFormat="1" ht="15" customHeight="1" hidden="1">
      <c r="A189" s="1292" t="s">
        <v>479</v>
      </c>
      <c r="B189" s="1371" t="s">
        <v>670</v>
      </c>
      <c r="C189" s="1630"/>
      <c r="D189" s="1307" t="s">
        <v>622</v>
      </c>
      <c r="E189" s="1540" t="s">
        <v>514</v>
      </c>
      <c r="F189" s="1540" t="s">
        <v>502</v>
      </c>
      <c r="G189" s="1540" t="s">
        <v>457</v>
      </c>
      <c r="H189" s="1530" t="s">
        <v>488</v>
      </c>
      <c r="I189" s="958">
        <f aca="true" t="shared" si="76" ref="I189:J192">L189+O189</f>
        <v>13261.4</v>
      </c>
      <c r="J189" s="959">
        <f t="shared" si="76"/>
        <v>0</v>
      </c>
      <c r="K189" s="987">
        <f>I189+J189</f>
        <v>13261.4</v>
      </c>
      <c r="L189" s="981">
        <v>13261.4</v>
      </c>
      <c r="M189" s="982"/>
      <c r="N189" s="990">
        <f>L189+M189</f>
        <v>13261.4</v>
      </c>
      <c r="O189" s="981">
        <v>0</v>
      </c>
      <c r="P189" s="982"/>
      <c r="Q189" s="990">
        <f>O189+P189</f>
        <v>0</v>
      </c>
    </row>
    <row r="190" spans="1:17" s="1" customFormat="1" ht="13.5" customHeight="1" hidden="1">
      <c r="A190" s="1300"/>
      <c r="B190" s="1569" t="s">
        <v>671</v>
      </c>
      <c r="C190" s="1295"/>
      <c r="D190" s="1542"/>
      <c r="E190" s="1541"/>
      <c r="F190" s="1541"/>
      <c r="G190" s="1541"/>
      <c r="H190" s="1531"/>
      <c r="I190" s="788">
        <f t="shared" si="76"/>
        <v>2165.6</v>
      </c>
      <c r="J190" s="789">
        <f t="shared" si="76"/>
        <v>0</v>
      </c>
      <c r="K190" s="810">
        <f>I190+J190</f>
        <v>2165.6</v>
      </c>
      <c r="L190" s="596">
        <v>2165.6</v>
      </c>
      <c r="M190" s="597"/>
      <c r="N190" s="819">
        <f>L190+M190</f>
        <v>2165.6</v>
      </c>
      <c r="O190" s="596">
        <v>0</v>
      </c>
      <c r="P190" s="597"/>
      <c r="Q190" s="819">
        <f>O190+P190</f>
        <v>0</v>
      </c>
    </row>
    <row r="191" spans="1:17" s="1" customFormat="1" ht="15" customHeight="1" hidden="1">
      <c r="A191" s="1300"/>
      <c r="B191" s="1679" t="s">
        <v>43</v>
      </c>
      <c r="C191" s="1630"/>
      <c r="D191" s="1514">
        <v>892</v>
      </c>
      <c r="E191" s="1537" t="s">
        <v>514</v>
      </c>
      <c r="F191" s="1537" t="s">
        <v>502</v>
      </c>
      <c r="G191" s="1537" t="s">
        <v>457</v>
      </c>
      <c r="H191" s="1532" t="s">
        <v>488</v>
      </c>
      <c r="I191" s="784">
        <f t="shared" si="76"/>
        <v>7854</v>
      </c>
      <c r="J191" s="785">
        <f t="shared" si="76"/>
        <v>0</v>
      </c>
      <c r="K191" s="808">
        <f>I191+J191</f>
        <v>7854</v>
      </c>
      <c r="L191" s="592">
        <v>7854</v>
      </c>
      <c r="M191" s="593"/>
      <c r="N191" s="817">
        <f>L191+M191</f>
        <v>7854</v>
      </c>
      <c r="O191" s="592">
        <v>0</v>
      </c>
      <c r="P191" s="593"/>
      <c r="Q191" s="817">
        <f>O191+P191</f>
        <v>0</v>
      </c>
    </row>
    <row r="192" spans="1:17" s="1" customFormat="1" ht="15" customHeight="1" hidden="1">
      <c r="A192" s="1300"/>
      <c r="B192" s="1517" t="s">
        <v>44</v>
      </c>
      <c r="C192" s="1544"/>
      <c r="D192" s="1515"/>
      <c r="E192" s="1538"/>
      <c r="F192" s="1538"/>
      <c r="G192" s="1538"/>
      <c r="H192" s="1533"/>
      <c r="I192" s="792">
        <f t="shared" si="76"/>
        <v>3780</v>
      </c>
      <c r="J192" s="793">
        <f t="shared" si="76"/>
        <v>0</v>
      </c>
      <c r="K192" s="812">
        <f>I192+J192</f>
        <v>3780</v>
      </c>
      <c r="L192" s="600">
        <v>3780</v>
      </c>
      <c r="M192" s="601"/>
      <c r="N192" s="821">
        <f>L192+M192</f>
        <v>3780</v>
      </c>
      <c r="O192" s="600">
        <v>0</v>
      </c>
      <c r="P192" s="601"/>
      <c r="Q192" s="821">
        <f>O192+P192</f>
        <v>0</v>
      </c>
    </row>
    <row r="193" spans="1:17" s="1" customFormat="1" ht="12.75" customHeight="1" hidden="1">
      <c r="A193" s="1301"/>
      <c r="B193" s="1516" t="s">
        <v>139</v>
      </c>
      <c r="C193" s="1377"/>
      <c r="D193" s="211">
        <v>892</v>
      </c>
      <c r="E193" s="212" t="s">
        <v>514</v>
      </c>
      <c r="F193" s="213" t="s">
        <v>502</v>
      </c>
      <c r="G193" s="213" t="s">
        <v>457</v>
      </c>
      <c r="H193" s="214" t="s">
        <v>488</v>
      </c>
      <c r="I193" s="1011">
        <f aca="true" t="shared" si="77" ref="I193:Q193">I191+I192</f>
        <v>11634</v>
      </c>
      <c r="J193" s="1012">
        <f t="shared" si="77"/>
        <v>0</v>
      </c>
      <c r="K193" s="1076">
        <f t="shared" si="77"/>
        <v>11634</v>
      </c>
      <c r="L193" s="1024">
        <f t="shared" si="77"/>
        <v>11634</v>
      </c>
      <c r="M193" s="1025">
        <f t="shared" si="77"/>
        <v>0</v>
      </c>
      <c r="N193" s="1077">
        <f t="shared" si="77"/>
        <v>11634</v>
      </c>
      <c r="O193" s="1024">
        <f t="shared" si="77"/>
        <v>0</v>
      </c>
      <c r="P193" s="1025">
        <f t="shared" si="77"/>
        <v>0</v>
      </c>
      <c r="Q193" s="1077">
        <f t="shared" si="77"/>
        <v>0</v>
      </c>
    </row>
    <row r="194" spans="1:17" s="1" customFormat="1" ht="23.25" customHeight="1">
      <c r="A194" s="1496" t="s">
        <v>562</v>
      </c>
      <c r="B194" s="1497"/>
      <c r="C194" s="1498"/>
      <c r="D194" s="478" t="s">
        <v>622</v>
      </c>
      <c r="E194" s="478" t="s">
        <v>514</v>
      </c>
      <c r="F194" s="479" t="s">
        <v>502</v>
      </c>
      <c r="G194" s="479" t="s">
        <v>499</v>
      </c>
      <c r="H194" s="480" t="s">
        <v>500</v>
      </c>
      <c r="I194" s="1007">
        <f>I195+I196+I197</f>
        <v>413</v>
      </c>
      <c r="J194" s="1008">
        <f aca="true" t="shared" si="78" ref="J194:Q194">J195+J196+J197</f>
        <v>25</v>
      </c>
      <c r="K194" s="493">
        <f t="shared" si="78"/>
        <v>438</v>
      </c>
      <c r="L194" s="1019">
        <f t="shared" si="78"/>
        <v>376</v>
      </c>
      <c r="M194" s="1020">
        <f t="shared" si="78"/>
        <v>25</v>
      </c>
      <c r="N194" s="1021">
        <f t="shared" si="78"/>
        <v>401</v>
      </c>
      <c r="O194" s="1019">
        <f t="shared" si="78"/>
        <v>37</v>
      </c>
      <c r="P194" s="1020">
        <f t="shared" si="78"/>
        <v>0</v>
      </c>
      <c r="Q194" s="1021">
        <f t="shared" si="78"/>
        <v>37</v>
      </c>
    </row>
    <row r="195" spans="1:17" s="1" customFormat="1" ht="26.25" customHeight="1" hidden="1">
      <c r="A195" s="1634" t="s">
        <v>531</v>
      </c>
      <c r="B195" s="1314" t="s">
        <v>475</v>
      </c>
      <c r="C195" s="1315"/>
      <c r="D195" s="1098">
        <v>892</v>
      </c>
      <c r="E195" s="1099" t="s">
        <v>514</v>
      </c>
      <c r="F195" s="71" t="s">
        <v>502</v>
      </c>
      <c r="G195" s="71" t="s">
        <v>225</v>
      </c>
      <c r="H195" s="496" t="s">
        <v>446</v>
      </c>
      <c r="I195" s="958">
        <f aca="true" t="shared" si="79" ref="I195:J197">L195+O195</f>
        <v>37</v>
      </c>
      <c r="J195" s="959">
        <f t="shared" si="79"/>
        <v>0</v>
      </c>
      <c r="K195" s="987">
        <f>I195+J195</f>
        <v>37</v>
      </c>
      <c r="L195" s="981">
        <v>0</v>
      </c>
      <c r="M195" s="982"/>
      <c r="N195" s="990">
        <f>L195+M195</f>
        <v>0</v>
      </c>
      <c r="O195" s="981">
        <v>37</v>
      </c>
      <c r="P195" s="982"/>
      <c r="Q195" s="990">
        <f>O195+P195</f>
        <v>37</v>
      </c>
    </row>
    <row r="196" spans="1:17" s="1" customFormat="1" ht="18.75" customHeight="1">
      <c r="A196" s="1635"/>
      <c r="B196" s="1526" t="s">
        <v>12</v>
      </c>
      <c r="C196" s="1543"/>
      <c r="D196" s="1109">
        <v>892</v>
      </c>
      <c r="E196" s="1099" t="s">
        <v>514</v>
      </c>
      <c r="F196" s="71" t="s">
        <v>502</v>
      </c>
      <c r="G196" s="93" t="s">
        <v>235</v>
      </c>
      <c r="H196" s="496" t="s">
        <v>446</v>
      </c>
      <c r="I196" s="958">
        <f t="shared" si="79"/>
        <v>40</v>
      </c>
      <c r="J196" s="959">
        <f t="shared" si="79"/>
        <v>25</v>
      </c>
      <c r="K196" s="987">
        <f>I196+J196</f>
        <v>65</v>
      </c>
      <c r="L196" s="981">
        <v>40</v>
      </c>
      <c r="M196" s="982">
        <v>25</v>
      </c>
      <c r="N196" s="990">
        <f>L196+M196</f>
        <v>65</v>
      </c>
      <c r="O196" s="981">
        <v>0</v>
      </c>
      <c r="P196" s="982"/>
      <c r="Q196" s="990">
        <f>O196+P196</f>
        <v>0</v>
      </c>
    </row>
    <row r="197" spans="1:17" s="1" customFormat="1" ht="48.75" customHeight="1" hidden="1">
      <c r="A197" s="1635"/>
      <c r="B197" s="1521" t="s">
        <v>640</v>
      </c>
      <c r="C197" s="1377"/>
      <c r="D197" s="569" t="s">
        <v>351</v>
      </c>
      <c r="E197" s="569" t="s">
        <v>514</v>
      </c>
      <c r="F197" s="69" t="s">
        <v>502</v>
      </c>
      <c r="G197" s="69" t="s">
        <v>641</v>
      </c>
      <c r="H197" s="38" t="s">
        <v>446</v>
      </c>
      <c r="I197" s="1013">
        <f t="shared" si="79"/>
        <v>336</v>
      </c>
      <c r="J197" s="1014">
        <f t="shared" si="79"/>
        <v>0</v>
      </c>
      <c r="K197" s="1065">
        <f>I197+J197</f>
        <v>336</v>
      </c>
      <c r="L197" s="1026">
        <v>336</v>
      </c>
      <c r="M197" s="1027"/>
      <c r="N197" s="1068">
        <f>L197+M197</f>
        <v>336</v>
      </c>
      <c r="O197" s="1026">
        <v>0</v>
      </c>
      <c r="P197" s="1027"/>
      <c r="Q197" s="1068">
        <f>O197+P197</f>
        <v>0</v>
      </c>
    </row>
    <row r="198" spans="1:17" s="1" customFormat="1" ht="15.75" customHeight="1">
      <c r="A198" s="1311" t="s">
        <v>561</v>
      </c>
      <c r="B198" s="1312"/>
      <c r="C198" s="1313"/>
      <c r="D198" s="106" t="s">
        <v>622</v>
      </c>
      <c r="E198" s="19" t="s">
        <v>514</v>
      </c>
      <c r="F198" s="20" t="s">
        <v>502</v>
      </c>
      <c r="G198" s="20" t="s">
        <v>540</v>
      </c>
      <c r="H198" s="21" t="s">
        <v>500</v>
      </c>
      <c r="I198" s="956">
        <f aca="true" t="shared" si="80" ref="I198:Q198">I188+I194</f>
        <v>27474</v>
      </c>
      <c r="J198" s="957">
        <f t="shared" si="80"/>
        <v>25</v>
      </c>
      <c r="K198" s="484">
        <f t="shared" si="80"/>
        <v>27499</v>
      </c>
      <c r="L198" s="978">
        <f t="shared" si="80"/>
        <v>27437</v>
      </c>
      <c r="M198" s="979">
        <f t="shared" si="80"/>
        <v>25</v>
      </c>
      <c r="N198" s="980">
        <f t="shared" si="80"/>
        <v>27462</v>
      </c>
      <c r="O198" s="978">
        <f t="shared" si="80"/>
        <v>37</v>
      </c>
      <c r="P198" s="979">
        <f t="shared" si="80"/>
        <v>0</v>
      </c>
      <c r="Q198" s="980">
        <f t="shared" si="80"/>
        <v>37</v>
      </c>
    </row>
    <row r="199" spans="1:17" s="1" customFormat="1" ht="16.5" customHeight="1">
      <c r="A199" s="1506" t="s">
        <v>141</v>
      </c>
      <c r="B199" s="1687"/>
      <c r="C199" s="1465"/>
      <c r="D199" s="106" t="s">
        <v>622</v>
      </c>
      <c r="E199" s="19" t="s">
        <v>514</v>
      </c>
      <c r="F199" s="20" t="s">
        <v>502</v>
      </c>
      <c r="G199" s="20" t="s">
        <v>541</v>
      </c>
      <c r="H199" s="21" t="s">
        <v>500</v>
      </c>
      <c r="I199" s="956">
        <f aca="true" t="shared" si="81" ref="I199:Q199">I187+I198</f>
        <v>223678.4</v>
      </c>
      <c r="J199" s="957">
        <f t="shared" si="81"/>
        <v>5725</v>
      </c>
      <c r="K199" s="484">
        <f t="shared" si="81"/>
        <v>229403.4</v>
      </c>
      <c r="L199" s="978">
        <f t="shared" si="81"/>
        <v>56759</v>
      </c>
      <c r="M199" s="979">
        <f t="shared" si="81"/>
        <v>725</v>
      </c>
      <c r="N199" s="980">
        <f t="shared" si="81"/>
        <v>57484</v>
      </c>
      <c r="O199" s="978">
        <f t="shared" si="81"/>
        <v>166919.4</v>
      </c>
      <c r="P199" s="979">
        <f t="shared" si="81"/>
        <v>5000</v>
      </c>
      <c r="Q199" s="980">
        <f t="shared" si="81"/>
        <v>171919.4</v>
      </c>
    </row>
    <row r="200" spans="1:17" s="1" customFormat="1" ht="12.75" customHeight="1" hidden="1">
      <c r="A200" s="320"/>
      <c r="B200" s="1102"/>
      <c r="C200" s="1102"/>
      <c r="D200" s="296"/>
      <c r="E200" s="297"/>
      <c r="F200" s="297"/>
      <c r="G200" s="297"/>
      <c r="H200" s="297"/>
      <c r="I200" s="298"/>
      <c r="J200" s="943"/>
      <c r="K200" s="943"/>
      <c r="L200" s="298"/>
      <c r="M200" s="943"/>
      <c r="N200" s="943"/>
      <c r="O200" s="298"/>
      <c r="P200" s="537"/>
      <c r="Q200" s="943"/>
    </row>
    <row r="201" spans="1:17" s="1" customFormat="1" ht="3" customHeight="1" hidden="1">
      <c r="A201" s="342"/>
      <c r="B201" s="1103"/>
      <c r="C201" s="1103"/>
      <c r="D201" s="308"/>
      <c r="E201" s="309"/>
      <c r="F201" s="309"/>
      <c r="G201" s="309"/>
      <c r="H201" s="309"/>
      <c r="I201" s="306"/>
      <c r="J201" s="945"/>
      <c r="K201" s="945"/>
      <c r="L201" s="306"/>
      <c r="M201" s="945"/>
      <c r="N201" s="945"/>
      <c r="O201" s="306"/>
      <c r="P201" s="945"/>
      <c r="Q201" s="945"/>
    </row>
    <row r="202" spans="1:17" s="1" customFormat="1" ht="24" customHeight="1" hidden="1">
      <c r="A202" s="1461" t="s">
        <v>147</v>
      </c>
      <c r="B202" s="1462"/>
      <c r="C202" s="1463"/>
      <c r="D202" s="997" t="s">
        <v>622</v>
      </c>
      <c r="E202" s="998" t="s">
        <v>514</v>
      </c>
      <c r="F202" s="999" t="s">
        <v>514</v>
      </c>
      <c r="G202" s="999" t="s">
        <v>499</v>
      </c>
      <c r="H202" s="1000" t="s">
        <v>500</v>
      </c>
      <c r="I202" s="1001">
        <f aca="true" t="shared" si="82" ref="I202:Q202">I203+I206+I209</f>
        <v>4159.200000000001</v>
      </c>
      <c r="J202" s="1100">
        <f t="shared" si="82"/>
        <v>0</v>
      </c>
      <c r="K202" s="1003">
        <f t="shared" si="82"/>
        <v>4159.200000000001</v>
      </c>
      <c r="L202" s="1004">
        <f t="shared" si="82"/>
        <v>3897.1</v>
      </c>
      <c r="M202" s="1101">
        <f t="shared" si="82"/>
        <v>0</v>
      </c>
      <c r="N202" s="1006">
        <f t="shared" si="82"/>
        <v>3897.1</v>
      </c>
      <c r="O202" s="1004">
        <f t="shared" si="82"/>
        <v>262.1</v>
      </c>
      <c r="P202" s="1101">
        <f t="shared" si="82"/>
        <v>0</v>
      </c>
      <c r="Q202" s="1006">
        <f t="shared" si="82"/>
        <v>262.1</v>
      </c>
    </row>
    <row r="203" spans="1:17" s="1" customFormat="1" ht="17.25" customHeight="1" hidden="1">
      <c r="A203" s="1504" t="s">
        <v>479</v>
      </c>
      <c r="B203" s="1519" t="s">
        <v>142</v>
      </c>
      <c r="C203" s="1520"/>
      <c r="D203" s="231" t="s">
        <v>622</v>
      </c>
      <c r="E203" s="232" t="s">
        <v>514</v>
      </c>
      <c r="F203" s="233" t="s">
        <v>514</v>
      </c>
      <c r="G203" s="233" t="s">
        <v>433</v>
      </c>
      <c r="H203" s="234" t="s">
        <v>167</v>
      </c>
      <c r="I203" s="1016">
        <f aca="true" t="shared" si="83" ref="I203:Q203">I204+I205</f>
        <v>657</v>
      </c>
      <c r="J203" s="827">
        <f t="shared" si="83"/>
        <v>0</v>
      </c>
      <c r="K203" s="486">
        <f t="shared" si="83"/>
        <v>657</v>
      </c>
      <c r="L203" s="433">
        <f t="shared" si="83"/>
        <v>657</v>
      </c>
      <c r="M203" s="845">
        <f t="shared" si="83"/>
        <v>0</v>
      </c>
      <c r="N203" s="868">
        <f t="shared" si="83"/>
        <v>657</v>
      </c>
      <c r="O203" s="433">
        <f t="shared" si="83"/>
        <v>0</v>
      </c>
      <c r="P203" s="845">
        <f t="shared" si="83"/>
        <v>0</v>
      </c>
      <c r="Q203" s="868">
        <f t="shared" si="83"/>
        <v>0</v>
      </c>
    </row>
    <row r="204" spans="1:17" s="1" customFormat="1" ht="13.5" customHeight="1" hidden="1">
      <c r="A204" s="1505"/>
      <c r="B204" s="1517" t="s">
        <v>479</v>
      </c>
      <c r="C204" s="247" t="s">
        <v>143</v>
      </c>
      <c r="D204" s="1361">
        <v>892</v>
      </c>
      <c r="E204" s="1360" t="s">
        <v>514</v>
      </c>
      <c r="F204" s="1360" t="s">
        <v>514</v>
      </c>
      <c r="G204" s="1360" t="s">
        <v>433</v>
      </c>
      <c r="H204" s="1536" t="s">
        <v>167</v>
      </c>
      <c r="I204" s="786">
        <f>L204+O204</f>
        <v>388</v>
      </c>
      <c r="J204" s="787">
        <f>M204+P204</f>
        <v>0</v>
      </c>
      <c r="K204" s="809">
        <f>I204+J204</f>
        <v>388</v>
      </c>
      <c r="L204" s="594">
        <v>388</v>
      </c>
      <c r="M204" s="595"/>
      <c r="N204" s="818">
        <f>L204+M204</f>
        <v>388</v>
      </c>
      <c r="O204" s="594">
        <v>0</v>
      </c>
      <c r="P204" s="595"/>
      <c r="Q204" s="818">
        <f>O204+P204</f>
        <v>0</v>
      </c>
    </row>
    <row r="205" spans="1:17" s="1" customFormat="1" ht="13.5" customHeight="1" hidden="1">
      <c r="A205" s="1505"/>
      <c r="B205" s="1518"/>
      <c r="C205" s="247" t="s">
        <v>353</v>
      </c>
      <c r="D205" s="1258"/>
      <c r="E205" s="1304"/>
      <c r="F205" s="1304"/>
      <c r="G205" s="1304"/>
      <c r="H205" s="1535"/>
      <c r="I205" s="788">
        <f>L205+O205</f>
        <v>269</v>
      </c>
      <c r="J205" s="789">
        <f>M205+P205</f>
        <v>0</v>
      </c>
      <c r="K205" s="810">
        <f>I205+J205</f>
        <v>269</v>
      </c>
      <c r="L205" s="596">
        <v>269</v>
      </c>
      <c r="M205" s="597"/>
      <c r="N205" s="819">
        <f>L205+M205</f>
        <v>269</v>
      </c>
      <c r="O205" s="596">
        <v>0</v>
      </c>
      <c r="P205" s="597"/>
      <c r="Q205" s="819">
        <f>O205+P205</f>
        <v>0</v>
      </c>
    </row>
    <row r="206" spans="1:17" s="1" customFormat="1" ht="16.5" customHeight="1" hidden="1">
      <c r="A206" s="1505"/>
      <c r="B206" s="1522" t="s">
        <v>144</v>
      </c>
      <c r="C206" s="1523"/>
      <c r="D206" s="215">
        <v>892</v>
      </c>
      <c r="E206" s="192" t="s">
        <v>514</v>
      </c>
      <c r="F206" s="22" t="s">
        <v>514</v>
      </c>
      <c r="G206" s="22" t="s">
        <v>453</v>
      </c>
      <c r="H206" s="27" t="s">
        <v>167</v>
      </c>
      <c r="I206" s="903">
        <f aca="true" t="shared" si="84" ref="I206:Q206">I207+I208</f>
        <v>3462.1</v>
      </c>
      <c r="J206" s="838">
        <f t="shared" si="84"/>
        <v>0</v>
      </c>
      <c r="K206" s="865">
        <f t="shared" si="84"/>
        <v>3462.1</v>
      </c>
      <c r="L206" s="922">
        <f t="shared" si="84"/>
        <v>3200</v>
      </c>
      <c r="M206" s="856">
        <f t="shared" si="84"/>
        <v>0</v>
      </c>
      <c r="N206" s="873">
        <f t="shared" si="84"/>
        <v>3200</v>
      </c>
      <c r="O206" s="922">
        <f t="shared" si="84"/>
        <v>262.1</v>
      </c>
      <c r="P206" s="856">
        <f t="shared" si="84"/>
        <v>0</v>
      </c>
      <c r="Q206" s="873">
        <f t="shared" si="84"/>
        <v>262.1</v>
      </c>
    </row>
    <row r="207" spans="1:17" s="1" customFormat="1" ht="14.25" customHeight="1" hidden="1">
      <c r="A207" s="1300"/>
      <c r="B207" s="1517" t="s">
        <v>479</v>
      </c>
      <c r="C207" s="247" t="s">
        <v>145</v>
      </c>
      <c r="D207" s="1361">
        <v>892</v>
      </c>
      <c r="E207" s="1360" t="s">
        <v>514</v>
      </c>
      <c r="F207" s="1360" t="s">
        <v>514</v>
      </c>
      <c r="G207" s="71" t="s">
        <v>453</v>
      </c>
      <c r="H207" s="1534" t="s">
        <v>167</v>
      </c>
      <c r="I207" s="786">
        <f aca="true" t="shared" si="85" ref="I207:J209">L207+O207</f>
        <v>3200</v>
      </c>
      <c r="J207" s="787">
        <f t="shared" si="85"/>
        <v>0</v>
      </c>
      <c r="K207" s="809">
        <f>I207+J207</f>
        <v>3200</v>
      </c>
      <c r="L207" s="594">
        <v>3200</v>
      </c>
      <c r="M207" s="595"/>
      <c r="N207" s="818">
        <f>L207+M207</f>
        <v>3200</v>
      </c>
      <c r="O207" s="594">
        <v>0</v>
      </c>
      <c r="P207" s="595"/>
      <c r="Q207" s="818">
        <f>O207+P207</f>
        <v>0</v>
      </c>
    </row>
    <row r="208" spans="1:17" s="1" customFormat="1" ht="15" customHeight="1" hidden="1">
      <c r="A208" s="1300"/>
      <c r="B208" s="1518"/>
      <c r="C208" s="318" t="s">
        <v>146</v>
      </c>
      <c r="D208" s="1258"/>
      <c r="E208" s="1304"/>
      <c r="F208" s="1304"/>
      <c r="G208" s="301" t="s">
        <v>354</v>
      </c>
      <c r="H208" s="1535"/>
      <c r="I208" s="788">
        <f t="shared" si="85"/>
        <v>262.1</v>
      </c>
      <c r="J208" s="789">
        <f t="shared" si="85"/>
        <v>0</v>
      </c>
      <c r="K208" s="810">
        <f>I208+J208</f>
        <v>262.1</v>
      </c>
      <c r="L208" s="596">
        <v>0</v>
      </c>
      <c r="M208" s="597"/>
      <c r="N208" s="819">
        <f>L208+M208</f>
        <v>0</v>
      </c>
      <c r="O208" s="596">
        <v>262.1</v>
      </c>
      <c r="P208" s="597"/>
      <c r="Q208" s="819">
        <f>O208+P208</f>
        <v>262.1</v>
      </c>
    </row>
    <row r="209" spans="1:17" s="1" customFormat="1" ht="26.25" customHeight="1" hidden="1">
      <c r="A209" s="1301"/>
      <c r="B209" s="1509" t="s">
        <v>355</v>
      </c>
      <c r="C209" s="1510"/>
      <c r="D209" s="314" t="s">
        <v>622</v>
      </c>
      <c r="E209" s="315" t="s">
        <v>514</v>
      </c>
      <c r="F209" s="316" t="s">
        <v>514</v>
      </c>
      <c r="G209" s="316" t="s">
        <v>421</v>
      </c>
      <c r="H209" s="317" t="s">
        <v>446</v>
      </c>
      <c r="I209" s="786">
        <f t="shared" si="85"/>
        <v>40.1</v>
      </c>
      <c r="J209" s="787">
        <f t="shared" si="85"/>
        <v>0</v>
      </c>
      <c r="K209" s="809">
        <f>I209+J209</f>
        <v>40.1</v>
      </c>
      <c r="L209" s="594">
        <v>40.1</v>
      </c>
      <c r="M209" s="595"/>
      <c r="N209" s="818">
        <f>L209+M209</f>
        <v>40.1</v>
      </c>
      <c r="O209" s="594">
        <v>0</v>
      </c>
      <c r="P209" s="595"/>
      <c r="Q209" s="818">
        <f>O209+P209</f>
        <v>0</v>
      </c>
    </row>
    <row r="210" spans="1:17" s="1" customFormat="1" ht="20.25" customHeight="1" hidden="1">
      <c r="A210" s="1506" t="s">
        <v>148</v>
      </c>
      <c r="B210" s="1507"/>
      <c r="C210" s="1508"/>
      <c r="D210" s="106" t="s">
        <v>622</v>
      </c>
      <c r="E210" s="19" t="s">
        <v>514</v>
      </c>
      <c r="F210" s="20" t="s">
        <v>539</v>
      </c>
      <c r="G210" s="20" t="s">
        <v>499</v>
      </c>
      <c r="H210" s="21" t="s">
        <v>500</v>
      </c>
      <c r="I210" s="956">
        <f aca="true" t="shared" si="86" ref="I210:Q210">I211+I212+I215</f>
        <v>42556.6</v>
      </c>
      <c r="J210" s="1015">
        <f t="shared" si="86"/>
        <v>0</v>
      </c>
      <c r="K210" s="484">
        <f t="shared" si="86"/>
        <v>42556.6</v>
      </c>
      <c r="L210" s="978">
        <f t="shared" si="86"/>
        <v>9643.1</v>
      </c>
      <c r="M210" s="1028">
        <f t="shared" si="86"/>
        <v>0</v>
      </c>
      <c r="N210" s="980">
        <f t="shared" si="86"/>
        <v>9643.1</v>
      </c>
      <c r="O210" s="978">
        <f t="shared" si="86"/>
        <v>32913.5</v>
      </c>
      <c r="P210" s="1028">
        <f t="shared" si="86"/>
        <v>0</v>
      </c>
      <c r="Q210" s="980">
        <f t="shared" si="86"/>
        <v>32913.5</v>
      </c>
    </row>
    <row r="211" spans="1:17" s="1" customFormat="1" ht="19.5" customHeight="1" hidden="1">
      <c r="A211" s="1292" t="s">
        <v>479</v>
      </c>
      <c r="B211" s="1548" t="s">
        <v>356</v>
      </c>
      <c r="C211" s="1549"/>
      <c r="D211" s="11" t="s">
        <v>622</v>
      </c>
      <c r="E211" s="11" t="s">
        <v>514</v>
      </c>
      <c r="F211" s="11" t="s">
        <v>539</v>
      </c>
      <c r="G211" s="11" t="s">
        <v>442</v>
      </c>
      <c r="H211" s="501" t="s">
        <v>446</v>
      </c>
      <c r="I211" s="790">
        <f>L211+O211</f>
        <v>4828</v>
      </c>
      <c r="J211" s="791">
        <f>M211+P211</f>
        <v>0</v>
      </c>
      <c r="K211" s="811">
        <f>I211+J211</f>
        <v>4828</v>
      </c>
      <c r="L211" s="598">
        <v>4828</v>
      </c>
      <c r="M211" s="599"/>
      <c r="N211" s="820">
        <f>L211+M211</f>
        <v>4828</v>
      </c>
      <c r="O211" s="598">
        <v>0</v>
      </c>
      <c r="P211" s="599"/>
      <c r="Q211" s="820">
        <f>O211+P211</f>
        <v>0</v>
      </c>
    </row>
    <row r="212" spans="1:17" s="1" customFormat="1" ht="17.25" customHeight="1" hidden="1">
      <c r="A212" s="1289"/>
      <c r="B212" s="1524" t="s">
        <v>396</v>
      </c>
      <c r="C212" s="1525"/>
      <c r="D212" s="1108" t="s">
        <v>622</v>
      </c>
      <c r="E212" s="1108" t="s">
        <v>514</v>
      </c>
      <c r="F212" s="1108" t="s">
        <v>539</v>
      </c>
      <c r="G212" s="22" t="s">
        <v>499</v>
      </c>
      <c r="H212" s="27" t="s">
        <v>500</v>
      </c>
      <c r="I212" s="1017">
        <f aca="true" t="shared" si="87" ref="I212:Q212">I213+I214</f>
        <v>2914.9</v>
      </c>
      <c r="J212" s="827">
        <f t="shared" si="87"/>
        <v>0</v>
      </c>
      <c r="K212" s="486">
        <f t="shared" si="87"/>
        <v>2914.9</v>
      </c>
      <c r="L212" s="1029">
        <f t="shared" si="87"/>
        <v>2901.4</v>
      </c>
      <c r="M212" s="845">
        <f t="shared" si="87"/>
        <v>0</v>
      </c>
      <c r="N212" s="868">
        <f t="shared" si="87"/>
        <v>2901.4</v>
      </c>
      <c r="O212" s="1029">
        <f t="shared" si="87"/>
        <v>13.5</v>
      </c>
      <c r="P212" s="845">
        <f t="shared" si="87"/>
        <v>0</v>
      </c>
      <c r="Q212" s="868">
        <f t="shared" si="87"/>
        <v>13.5</v>
      </c>
    </row>
    <row r="213" spans="1:17" s="1" customFormat="1" ht="14.25" customHeight="1" hidden="1">
      <c r="A213" s="1289"/>
      <c r="B213" s="1552" t="s">
        <v>479</v>
      </c>
      <c r="C213" s="502" t="s">
        <v>415</v>
      </c>
      <c r="D213" s="1086">
        <v>892</v>
      </c>
      <c r="E213" s="74" t="s">
        <v>514</v>
      </c>
      <c r="F213" s="74" t="s">
        <v>539</v>
      </c>
      <c r="G213" s="74" t="s">
        <v>397</v>
      </c>
      <c r="H213" s="59" t="s">
        <v>488</v>
      </c>
      <c r="I213" s="1018">
        <f>L213+O213</f>
        <v>2901.4</v>
      </c>
      <c r="J213" s="787">
        <f>M213+P213</f>
        <v>0</v>
      </c>
      <c r="K213" s="809">
        <f>I213+J213</f>
        <v>2901.4</v>
      </c>
      <c r="L213" s="1030">
        <v>2901.4</v>
      </c>
      <c r="M213" s="595"/>
      <c r="N213" s="818">
        <f>L213+M213</f>
        <v>2901.4</v>
      </c>
      <c r="O213" s="1030">
        <v>0</v>
      </c>
      <c r="P213" s="595"/>
      <c r="Q213" s="818">
        <f>O213+P213</f>
        <v>0</v>
      </c>
    </row>
    <row r="214" spans="1:17" s="1" customFormat="1" ht="24" customHeight="1" hidden="1">
      <c r="A214" s="1289"/>
      <c r="B214" s="1553"/>
      <c r="C214" s="1085" t="s">
        <v>475</v>
      </c>
      <c r="D214" s="1098">
        <v>892</v>
      </c>
      <c r="E214" s="1099" t="s">
        <v>514</v>
      </c>
      <c r="F214" s="71" t="s">
        <v>539</v>
      </c>
      <c r="G214" s="71" t="s">
        <v>225</v>
      </c>
      <c r="H214" s="496" t="s">
        <v>446</v>
      </c>
      <c r="I214" s="1104">
        <f>L214+O214</f>
        <v>13.5</v>
      </c>
      <c r="J214" s="789">
        <f>M214+P214</f>
        <v>0</v>
      </c>
      <c r="K214" s="810">
        <f>I214+J214</f>
        <v>13.5</v>
      </c>
      <c r="L214" s="1031">
        <v>0</v>
      </c>
      <c r="M214" s="597"/>
      <c r="N214" s="819">
        <f>L214+M214</f>
        <v>0</v>
      </c>
      <c r="O214" s="1031">
        <v>13.5</v>
      </c>
      <c r="P214" s="597"/>
      <c r="Q214" s="819">
        <f>O214+P214</f>
        <v>13.5</v>
      </c>
    </row>
    <row r="215" spans="1:17" s="1" customFormat="1" ht="16.5" customHeight="1" hidden="1">
      <c r="A215" s="1289"/>
      <c r="B215" s="1550" t="s">
        <v>357</v>
      </c>
      <c r="C215" s="1551"/>
      <c r="D215" s="1106">
        <v>892</v>
      </c>
      <c r="E215" s="88" t="s">
        <v>514</v>
      </c>
      <c r="F215" s="7" t="s">
        <v>539</v>
      </c>
      <c r="G215" s="7" t="s">
        <v>499</v>
      </c>
      <c r="H215" s="1107" t="s">
        <v>500</v>
      </c>
      <c r="I215" s="782">
        <f aca="true" t="shared" si="88" ref="I215:Q215">I216+I217+I218</f>
        <v>34813.7</v>
      </c>
      <c r="J215" s="825">
        <f t="shared" si="88"/>
        <v>0</v>
      </c>
      <c r="K215" s="497">
        <f t="shared" si="88"/>
        <v>34813.7</v>
      </c>
      <c r="L215" s="1022">
        <f t="shared" si="88"/>
        <v>1913.7</v>
      </c>
      <c r="M215" s="843">
        <f t="shared" si="88"/>
        <v>0</v>
      </c>
      <c r="N215" s="867">
        <f t="shared" si="88"/>
        <v>1913.7</v>
      </c>
      <c r="O215" s="1022">
        <f t="shared" si="88"/>
        <v>32900</v>
      </c>
      <c r="P215" s="843">
        <f t="shared" si="88"/>
        <v>0</v>
      </c>
      <c r="Q215" s="867">
        <f t="shared" si="88"/>
        <v>32900</v>
      </c>
    </row>
    <row r="216" spans="1:17" s="1" customFormat="1" ht="24.75" customHeight="1" hidden="1">
      <c r="A216" s="1289"/>
      <c r="B216" s="1511" t="s">
        <v>358</v>
      </c>
      <c r="C216" s="1512"/>
      <c r="D216" s="1105">
        <v>892</v>
      </c>
      <c r="E216" s="413" t="s">
        <v>514</v>
      </c>
      <c r="F216" s="413" t="s">
        <v>539</v>
      </c>
      <c r="G216" s="413" t="s">
        <v>236</v>
      </c>
      <c r="H216" s="414" t="s">
        <v>446</v>
      </c>
      <c r="I216" s="958">
        <f aca="true" t="shared" si="89" ref="I216:J218">L216+O216</f>
        <v>140</v>
      </c>
      <c r="J216" s="787">
        <f t="shared" si="89"/>
        <v>0</v>
      </c>
      <c r="K216" s="809">
        <f>I216+J216</f>
        <v>140</v>
      </c>
      <c r="L216" s="594">
        <v>140</v>
      </c>
      <c r="M216" s="595"/>
      <c r="N216" s="818">
        <f>L216+M216</f>
        <v>140</v>
      </c>
      <c r="O216" s="594">
        <v>0</v>
      </c>
      <c r="P216" s="595"/>
      <c r="Q216" s="818">
        <f>O216+P216</f>
        <v>0</v>
      </c>
    </row>
    <row r="217" spans="1:17" s="1" customFormat="1" ht="21.75" customHeight="1" hidden="1">
      <c r="A217" s="1289"/>
      <c r="B217" s="1526" t="s">
        <v>42</v>
      </c>
      <c r="C217" s="1527"/>
      <c r="D217" s="411">
        <v>892</v>
      </c>
      <c r="E217" s="412" t="s">
        <v>514</v>
      </c>
      <c r="F217" s="74" t="s">
        <v>539</v>
      </c>
      <c r="G217" s="93" t="s">
        <v>231</v>
      </c>
      <c r="H217" s="59" t="s">
        <v>167</v>
      </c>
      <c r="I217" s="786">
        <f>L217+O217</f>
        <v>0</v>
      </c>
      <c r="J217" s="787">
        <f>M217+P217</f>
        <v>0</v>
      </c>
      <c r="K217" s="809">
        <f>I217+J217</f>
        <v>0</v>
      </c>
      <c r="L217" s="594">
        <v>0</v>
      </c>
      <c r="M217" s="595"/>
      <c r="N217" s="818">
        <f>L217+M217</f>
        <v>0</v>
      </c>
      <c r="O217" s="594">
        <v>0</v>
      </c>
      <c r="P217" s="595"/>
      <c r="Q217" s="818">
        <f>O217+P217</f>
        <v>0</v>
      </c>
    </row>
    <row r="218" spans="1:17" s="1" customFormat="1" ht="23.25" customHeight="1" hidden="1">
      <c r="A218" s="1301"/>
      <c r="B218" s="1521" t="s">
        <v>687</v>
      </c>
      <c r="C218" s="1547"/>
      <c r="D218" s="415" t="s">
        <v>622</v>
      </c>
      <c r="E218" s="416" t="s">
        <v>514</v>
      </c>
      <c r="F218" s="89" t="s">
        <v>539</v>
      </c>
      <c r="G218" s="89" t="s">
        <v>90</v>
      </c>
      <c r="H218" s="417" t="s">
        <v>91</v>
      </c>
      <c r="I218" s="788">
        <f t="shared" si="89"/>
        <v>34673.7</v>
      </c>
      <c r="J218" s="789">
        <f t="shared" si="89"/>
        <v>0</v>
      </c>
      <c r="K218" s="810">
        <f>I218+J218</f>
        <v>34673.7</v>
      </c>
      <c r="L218" s="596">
        <v>1773.7</v>
      </c>
      <c r="M218" s="597"/>
      <c r="N218" s="819">
        <f>L218+M218</f>
        <v>1773.7</v>
      </c>
      <c r="O218" s="596">
        <v>32900</v>
      </c>
      <c r="P218" s="597"/>
      <c r="Q218" s="819">
        <f>O218+P218</f>
        <v>32900</v>
      </c>
    </row>
    <row r="219" spans="1:17" s="1" customFormat="1" ht="9" customHeight="1" thickBot="1">
      <c r="A219" s="320"/>
      <c r="B219" s="321"/>
      <c r="C219" s="321"/>
      <c r="D219" s="296"/>
      <c r="E219" s="297"/>
      <c r="F219" s="297"/>
      <c r="G219" s="297"/>
      <c r="H219" s="297"/>
      <c r="I219" s="298"/>
      <c r="J219" s="537"/>
      <c r="K219" s="299"/>
      <c r="L219" s="298"/>
      <c r="M219" s="537"/>
      <c r="N219" s="299"/>
      <c r="O219" s="298"/>
      <c r="P219" s="537"/>
      <c r="Q219" s="299"/>
    </row>
    <row r="220" spans="1:17" s="1" customFormat="1" ht="72" customHeight="1" hidden="1">
      <c r="A220" s="342"/>
      <c r="B220" s="340"/>
      <c r="C220" s="340"/>
      <c r="D220" s="308"/>
      <c r="E220" s="309"/>
      <c r="F220" s="309"/>
      <c r="G220" s="309"/>
      <c r="H220" s="309"/>
      <c r="I220" s="306"/>
      <c r="J220" s="307"/>
      <c r="K220" s="307"/>
      <c r="L220" s="306"/>
      <c r="M220" s="307"/>
      <c r="N220" s="307"/>
      <c r="O220" s="306"/>
      <c r="P220" s="307"/>
      <c r="Q220" s="307"/>
    </row>
    <row r="221" spans="1:17" s="1" customFormat="1" ht="21.75" customHeight="1" thickBot="1">
      <c r="A221" s="1327" t="s">
        <v>149</v>
      </c>
      <c r="B221" s="1328"/>
      <c r="C221" s="1329"/>
      <c r="D221" s="105" t="s">
        <v>622</v>
      </c>
      <c r="E221" s="1234" t="s">
        <v>542</v>
      </c>
      <c r="F221" s="1235" t="s">
        <v>498</v>
      </c>
      <c r="G221" s="1234" t="s">
        <v>499</v>
      </c>
      <c r="H221" s="9" t="s">
        <v>500</v>
      </c>
      <c r="I221" s="777">
        <f aca="true" t="shared" si="90" ref="I221:Q221">I223+I236</f>
        <v>21118.2</v>
      </c>
      <c r="J221" s="1053">
        <f t="shared" si="90"/>
        <v>128</v>
      </c>
      <c r="K221" s="487">
        <f t="shared" si="90"/>
        <v>21246.2</v>
      </c>
      <c r="L221" s="583">
        <f t="shared" si="90"/>
        <v>20968.2</v>
      </c>
      <c r="M221" s="1059">
        <f t="shared" si="90"/>
        <v>66</v>
      </c>
      <c r="N221" s="585">
        <f t="shared" si="90"/>
        <v>21034.2</v>
      </c>
      <c r="O221" s="583">
        <f t="shared" si="90"/>
        <v>150</v>
      </c>
      <c r="P221" s="1059">
        <f t="shared" si="90"/>
        <v>62</v>
      </c>
      <c r="Q221" s="585">
        <f t="shared" si="90"/>
        <v>212</v>
      </c>
    </row>
    <row r="222" spans="1:17" s="1" customFormat="1" ht="12" customHeight="1" thickBot="1">
      <c r="A222" s="1441" t="s">
        <v>620</v>
      </c>
      <c r="B222" s="1442"/>
      <c r="C222" s="1443"/>
      <c r="D222" s="504"/>
      <c r="E222" s="505"/>
      <c r="F222" s="506"/>
      <c r="G222" s="506"/>
      <c r="H222" s="507"/>
      <c r="I222" s="1033">
        <f aca="true" t="shared" si="91" ref="I222:Q222">I221/I288</f>
        <v>0.034778120721325446</v>
      </c>
      <c r="J222" s="1034"/>
      <c r="K222" s="509">
        <f t="shared" si="91"/>
        <v>0.03168991606114429</v>
      </c>
      <c r="L222" s="508">
        <f t="shared" si="91"/>
        <v>0.06138659543609889</v>
      </c>
      <c r="M222" s="1042"/>
      <c r="N222" s="1043">
        <f t="shared" si="91"/>
        <v>0.061258082384551715</v>
      </c>
      <c r="O222" s="508">
        <f t="shared" si="91"/>
        <v>0.0005646518883464884</v>
      </c>
      <c r="P222" s="1042"/>
      <c r="Q222" s="1043">
        <f t="shared" si="91"/>
        <v>0.000648178892482409</v>
      </c>
    </row>
    <row r="223" spans="1:17" s="1" customFormat="1" ht="20.25" customHeight="1" thickBot="1">
      <c r="A223" s="1489" t="s">
        <v>556</v>
      </c>
      <c r="B223" s="1490"/>
      <c r="C223" s="1491"/>
      <c r="D223" s="513" t="s">
        <v>622</v>
      </c>
      <c r="E223" s="514" t="s">
        <v>542</v>
      </c>
      <c r="F223" s="514" t="s">
        <v>497</v>
      </c>
      <c r="G223" s="514" t="s">
        <v>499</v>
      </c>
      <c r="H223" s="515" t="s">
        <v>500</v>
      </c>
      <c r="I223" s="1035">
        <f>I224+I232</f>
        <v>20901</v>
      </c>
      <c r="J223" s="1036">
        <f>J224+J232</f>
        <v>128</v>
      </c>
      <c r="K223" s="1072">
        <f aca="true" t="shared" si="92" ref="K223:Q223">K224+K232</f>
        <v>21029</v>
      </c>
      <c r="L223" s="1044">
        <f t="shared" si="92"/>
        <v>20751</v>
      </c>
      <c r="M223" s="1045">
        <f t="shared" si="92"/>
        <v>66</v>
      </c>
      <c r="N223" s="1074">
        <f t="shared" si="92"/>
        <v>20817</v>
      </c>
      <c r="O223" s="1044">
        <f t="shared" si="92"/>
        <v>150</v>
      </c>
      <c r="P223" s="1045">
        <f t="shared" si="92"/>
        <v>62</v>
      </c>
      <c r="Q223" s="1074">
        <f t="shared" si="92"/>
        <v>212</v>
      </c>
    </row>
    <row r="224" spans="1:17" s="1" customFormat="1" ht="20.25" customHeight="1">
      <c r="A224" s="1373" t="s">
        <v>416</v>
      </c>
      <c r="B224" s="1374"/>
      <c r="C224" s="1326"/>
      <c r="D224" s="510" t="s">
        <v>622</v>
      </c>
      <c r="E224" s="511" t="s">
        <v>542</v>
      </c>
      <c r="F224" s="510" t="s">
        <v>497</v>
      </c>
      <c r="G224" s="510" t="s">
        <v>499</v>
      </c>
      <c r="H224" s="512" t="s">
        <v>488</v>
      </c>
      <c r="I224" s="1037">
        <f>I225+I226+I228+I229+I231</f>
        <v>20751</v>
      </c>
      <c r="J224" s="1038">
        <f aca="true" t="shared" si="93" ref="J224:Q224">J225+J226+J228+J229+J231</f>
        <v>66</v>
      </c>
      <c r="K224" s="1073">
        <f t="shared" si="93"/>
        <v>20817</v>
      </c>
      <c r="L224" s="1046">
        <f t="shared" si="93"/>
        <v>20751</v>
      </c>
      <c r="M224" s="1047">
        <f t="shared" si="93"/>
        <v>66</v>
      </c>
      <c r="N224" s="1075">
        <f t="shared" si="93"/>
        <v>20817</v>
      </c>
      <c r="O224" s="1046">
        <f t="shared" si="93"/>
        <v>0</v>
      </c>
      <c r="P224" s="1047">
        <f t="shared" si="93"/>
        <v>0</v>
      </c>
      <c r="Q224" s="1075">
        <f t="shared" si="93"/>
        <v>0</v>
      </c>
    </row>
    <row r="225" spans="1:17" s="1" customFormat="1" ht="15" customHeight="1" hidden="1">
      <c r="A225" s="1499" t="s">
        <v>531</v>
      </c>
      <c r="B225" s="1280" t="s">
        <v>672</v>
      </c>
      <c r="C225" s="1372"/>
      <c r="D225" s="1359" t="s">
        <v>622</v>
      </c>
      <c r="E225" s="1359" t="s">
        <v>542</v>
      </c>
      <c r="F225" s="1359" t="s">
        <v>497</v>
      </c>
      <c r="G225" s="1400" t="s">
        <v>458</v>
      </c>
      <c r="H225" s="1529" t="s">
        <v>488</v>
      </c>
      <c r="I225" s="784">
        <f>L225+O225</f>
        <v>9246</v>
      </c>
      <c r="J225" s="785">
        <f>M225+P225</f>
        <v>0</v>
      </c>
      <c r="K225" s="808">
        <f>I225+J225</f>
        <v>9246</v>
      </c>
      <c r="L225" s="592">
        <v>9246</v>
      </c>
      <c r="M225" s="593"/>
      <c r="N225" s="817">
        <f>L225+M225</f>
        <v>9246</v>
      </c>
      <c r="O225" s="592">
        <v>0</v>
      </c>
      <c r="P225" s="593"/>
      <c r="Q225" s="817">
        <f>O225+P225</f>
        <v>0</v>
      </c>
    </row>
    <row r="226" spans="1:17" s="1" customFormat="1" ht="18.75" customHeight="1">
      <c r="A226" s="1500"/>
      <c r="B226" s="1470" t="s">
        <v>673</v>
      </c>
      <c r="C226" s="1467"/>
      <c r="D226" s="1303"/>
      <c r="E226" s="1303"/>
      <c r="F226" s="1303"/>
      <c r="G226" s="1539"/>
      <c r="H226" s="1528"/>
      <c r="I226" s="786">
        <f>L226+O226</f>
        <v>3170</v>
      </c>
      <c r="J226" s="787">
        <f>M226+P226</f>
        <v>66</v>
      </c>
      <c r="K226" s="809">
        <f>I226+J226</f>
        <v>3236</v>
      </c>
      <c r="L226" s="594">
        <v>3170</v>
      </c>
      <c r="M226" s="595">
        <v>66</v>
      </c>
      <c r="N226" s="818">
        <f>L226+M226</f>
        <v>3236</v>
      </c>
      <c r="O226" s="594">
        <v>0</v>
      </c>
      <c r="P226" s="595"/>
      <c r="Q226" s="818">
        <f>O226+P226</f>
        <v>0</v>
      </c>
    </row>
    <row r="227" spans="1:17" s="1" customFormat="1" ht="12.75" customHeight="1" hidden="1">
      <c r="A227" s="1500"/>
      <c r="B227" s="1470" t="s">
        <v>578</v>
      </c>
      <c r="C227" s="1379"/>
      <c r="D227" s="1303"/>
      <c r="E227" s="1303"/>
      <c r="F227" s="1303"/>
      <c r="G227" s="40" t="s">
        <v>458</v>
      </c>
      <c r="H227" s="41" t="s">
        <v>488</v>
      </c>
      <c r="I227" s="894">
        <f aca="true" t="shared" si="94" ref="I227:Q227">I225+I226</f>
        <v>12416</v>
      </c>
      <c r="J227" s="840">
        <f t="shared" si="94"/>
        <v>66</v>
      </c>
      <c r="K227" s="866">
        <f t="shared" si="94"/>
        <v>12482</v>
      </c>
      <c r="L227" s="912">
        <f t="shared" si="94"/>
        <v>12416</v>
      </c>
      <c r="M227" s="858">
        <f t="shared" si="94"/>
        <v>66</v>
      </c>
      <c r="N227" s="874">
        <f t="shared" si="94"/>
        <v>12482</v>
      </c>
      <c r="O227" s="912">
        <f t="shared" si="94"/>
        <v>0</v>
      </c>
      <c r="P227" s="858">
        <f t="shared" si="94"/>
        <v>0</v>
      </c>
      <c r="Q227" s="874">
        <f t="shared" si="94"/>
        <v>0</v>
      </c>
    </row>
    <row r="228" spans="1:17" s="1" customFormat="1" ht="13.5" customHeight="1" hidden="1">
      <c r="A228" s="1500"/>
      <c r="B228" s="1501" t="s">
        <v>674</v>
      </c>
      <c r="C228" s="1415"/>
      <c r="D228" s="1303"/>
      <c r="E228" s="1303"/>
      <c r="F228" s="1303"/>
      <c r="G228" s="1539" t="s">
        <v>459</v>
      </c>
      <c r="H228" s="1528" t="s">
        <v>488</v>
      </c>
      <c r="I228" s="786">
        <f>L228+O228</f>
        <v>1870</v>
      </c>
      <c r="J228" s="787">
        <f>M228+P228</f>
        <v>0</v>
      </c>
      <c r="K228" s="809">
        <f>I228+J228</f>
        <v>1870</v>
      </c>
      <c r="L228" s="594">
        <v>1870</v>
      </c>
      <c r="M228" s="595"/>
      <c r="N228" s="818">
        <f>L228+M228</f>
        <v>1870</v>
      </c>
      <c r="O228" s="594"/>
      <c r="P228" s="595"/>
      <c r="Q228" s="818">
        <f>O228+P228</f>
        <v>0</v>
      </c>
    </row>
    <row r="229" spans="1:17" s="1" customFormat="1" ht="12.75" customHeight="1" hidden="1">
      <c r="A229" s="1500"/>
      <c r="B229" s="1470" t="s">
        <v>675</v>
      </c>
      <c r="C229" s="1415"/>
      <c r="D229" s="1303"/>
      <c r="E229" s="1303"/>
      <c r="F229" s="1303"/>
      <c r="G229" s="1539"/>
      <c r="H229" s="1528"/>
      <c r="I229" s="786">
        <f>L229+O229</f>
        <v>1295</v>
      </c>
      <c r="J229" s="787">
        <f>M229+P229</f>
        <v>0</v>
      </c>
      <c r="K229" s="809">
        <f>I229+J229</f>
        <v>1295</v>
      </c>
      <c r="L229" s="594">
        <v>1295</v>
      </c>
      <c r="M229" s="595"/>
      <c r="N229" s="818">
        <f>L229+M229</f>
        <v>1295</v>
      </c>
      <c r="O229" s="594"/>
      <c r="P229" s="595"/>
      <c r="Q229" s="818">
        <f>O229+P229</f>
        <v>0</v>
      </c>
    </row>
    <row r="230" spans="1:17" s="1" customFormat="1" ht="14.25" customHeight="1" hidden="1">
      <c r="A230" s="1500"/>
      <c r="B230" s="1470" t="s">
        <v>558</v>
      </c>
      <c r="C230" s="1379"/>
      <c r="D230" s="1303"/>
      <c r="E230" s="1303"/>
      <c r="F230" s="1303"/>
      <c r="G230" s="99" t="s">
        <v>543</v>
      </c>
      <c r="H230" s="67" t="s">
        <v>500</v>
      </c>
      <c r="I230" s="894">
        <f aca="true" t="shared" si="95" ref="I230:Q230">I228+I229</f>
        <v>3165</v>
      </c>
      <c r="J230" s="840">
        <f t="shared" si="95"/>
        <v>0</v>
      </c>
      <c r="K230" s="866">
        <f t="shared" si="95"/>
        <v>3165</v>
      </c>
      <c r="L230" s="912">
        <f t="shared" si="95"/>
        <v>3165</v>
      </c>
      <c r="M230" s="858">
        <f t="shared" si="95"/>
        <v>0</v>
      </c>
      <c r="N230" s="874">
        <f t="shared" si="95"/>
        <v>3165</v>
      </c>
      <c r="O230" s="912">
        <f t="shared" si="95"/>
        <v>0</v>
      </c>
      <c r="P230" s="858">
        <f t="shared" si="95"/>
        <v>0</v>
      </c>
      <c r="Q230" s="874">
        <f t="shared" si="95"/>
        <v>0</v>
      </c>
    </row>
    <row r="231" spans="1:17" s="1" customFormat="1" ht="17.25" customHeight="1" hidden="1">
      <c r="A231" s="1500"/>
      <c r="B231" s="1492" t="s">
        <v>45</v>
      </c>
      <c r="C231" s="1493"/>
      <c r="D231" s="1303"/>
      <c r="E231" s="1303"/>
      <c r="F231" s="1303"/>
      <c r="G231" s="71" t="s">
        <v>460</v>
      </c>
      <c r="H231" s="496" t="s">
        <v>488</v>
      </c>
      <c r="I231" s="792">
        <f>L231+O231</f>
        <v>5170</v>
      </c>
      <c r="J231" s="793">
        <f>M231+P231</f>
        <v>0</v>
      </c>
      <c r="K231" s="812">
        <f>I231+J231</f>
        <v>5170</v>
      </c>
      <c r="L231" s="600">
        <v>5170</v>
      </c>
      <c r="M231" s="601"/>
      <c r="N231" s="821">
        <f>L231+M231</f>
        <v>5170</v>
      </c>
      <c r="O231" s="600"/>
      <c r="P231" s="601"/>
      <c r="Q231" s="821">
        <f>O231+P231</f>
        <v>0</v>
      </c>
    </row>
    <row r="232" spans="1:17" s="1" customFormat="1" ht="20.25" customHeight="1">
      <c r="A232" s="1496" t="s">
        <v>419</v>
      </c>
      <c r="B232" s="1497"/>
      <c r="C232" s="1498"/>
      <c r="D232" s="478" t="s">
        <v>622</v>
      </c>
      <c r="E232" s="478" t="s">
        <v>542</v>
      </c>
      <c r="F232" s="479" t="s">
        <v>497</v>
      </c>
      <c r="G232" s="479" t="s">
        <v>499</v>
      </c>
      <c r="H232" s="480" t="s">
        <v>500</v>
      </c>
      <c r="I232" s="1039">
        <f>I233+I234+I235</f>
        <v>150</v>
      </c>
      <c r="J232" s="1040">
        <f aca="true" t="shared" si="96" ref="J232:Q232">J233+J234+J235</f>
        <v>62</v>
      </c>
      <c r="K232" s="503">
        <f t="shared" si="96"/>
        <v>212</v>
      </c>
      <c r="L232" s="1048">
        <f t="shared" si="96"/>
        <v>0</v>
      </c>
      <c r="M232" s="1049">
        <f t="shared" si="96"/>
        <v>0</v>
      </c>
      <c r="N232" s="1050">
        <f t="shared" si="96"/>
        <v>0</v>
      </c>
      <c r="O232" s="1048">
        <f t="shared" si="96"/>
        <v>150</v>
      </c>
      <c r="P232" s="1049">
        <f t="shared" si="96"/>
        <v>62</v>
      </c>
      <c r="Q232" s="1050">
        <f t="shared" si="96"/>
        <v>212</v>
      </c>
    </row>
    <row r="233" spans="1:17" s="1" customFormat="1" ht="20.25" customHeight="1" hidden="1">
      <c r="A233" s="1289" t="s">
        <v>549</v>
      </c>
      <c r="B233" s="1494" t="s">
        <v>480</v>
      </c>
      <c r="C233" s="1495"/>
      <c r="D233" s="388">
        <v>892</v>
      </c>
      <c r="E233" s="489" t="s">
        <v>542</v>
      </c>
      <c r="F233" s="489" t="s">
        <v>497</v>
      </c>
      <c r="G233" s="71" t="s">
        <v>226</v>
      </c>
      <c r="H233" s="496" t="s">
        <v>488</v>
      </c>
      <c r="I233" s="784">
        <f aca="true" t="shared" si="97" ref="I233:J235">L233+O233</f>
        <v>0</v>
      </c>
      <c r="J233" s="785">
        <f t="shared" si="97"/>
        <v>0</v>
      </c>
      <c r="K233" s="808">
        <f>I233+J233</f>
        <v>0</v>
      </c>
      <c r="L233" s="592">
        <v>0</v>
      </c>
      <c r="M233" s="593"/>
      <c r="N233" s="817">
        <f>L233+M233</f>
        <v>0</v>
      </c>
      <c r="O233" s="592">
        <v>0</v>
      </c>
      <c r="P233" s="593"/>
      <c r="Q233" s="817">
        <f>O233+P233</f>
        <v>0</v>
      </c>
    </row>
    <row r="234" spans="1:17" s="1" customFormat="1" ht="24.75" customHeight="1" thickBot="1">
      <c r="A234" s="1289"/>
      <c r="B234" s="1684" t="s">
        <v>371</v>
      </c>
      <c r="C234" s="1379"/>
      <c r="D234" s="1178" t="s">
        <v>622</v>
      </c>
      <c r="E234" s="1179" t="s">
        <v>542</v>
      </c>
      <c r="F234" s="489" t="s">
        <v>497</v>
      </c>
      <c r="G234" s="71" t="s">
        <v>372</v>
      </c>
      <c r="H234" s="496" t="s">
        <v>446</v>
      </c>
      <c r="I234" s="784">
        <f t="shared" si="97"/>
        <v>0</v>
      </c>
      <c r="J234" s="785">
        <f t="shared" si="97"/>
        <v>62</v>
      </c>
      <c r="K234" s="808">
        <f>I234+J234</f>
        <v>62</v>
      </c>
      <c r="L234" s="592">
        <v>0</v>
      </c>
      <c r="M234" s="593"/>
      <c r="N234" s="817">
        <f>L234+M234</f>
        <v>0</v>
      </c>
      <c r="O234" s="592">
        <v>0</v>
      </c>
      <c r="P234" s="593">
        <v>62</v>
      </c>
      <c r="Q234" s="817">
        <f>O234+P234</f>
        <v>62</v>
      </c>
    </row>
    <row r="235" spans="1:17" s="1" customFormat="1" ht="20.25" customHeight="1" hidden="1" thickBot="1">
      <c r="A235" s="1332"/>
      <c r="B235" s="1631" t="s">
        <v>359</v>
      </c>
      <c r="C235" s="1379"/>
      <c r="D235" s="477" t="s">
        <v>622</v>
      </c>
      <c r="E235" s="477" t="s">
        <v>542</v>
      </c>
      <c r="F235" s="93" t="s">
        <v>497</v>
      </c>
      <c r="G235" s="93" t="s">
        <v>582</v>
      </c>
      <c r="H235" s="26" t="s">
        <v>446</v>
      </c>
      <c r="I235" s="784">
        <f t="shared" si="97"/>
        <v>150</v>
      </c>
      <c r="J235" s="785">
        <f t="shared" si="97"/>
        <v>0</v>
      </c>
      <c r="K235" s="808">
        <f>I235+J235</f>
        <v>150</v>
      </c>
      <c r="L235" s="592">
        <v>0</v>
      </c>
      <c r="M235" s="593"/>
      <c r="N235" s="817">
        <f>L235+M235</f>
        <v>0</v>
      </c>
      <c r="O235" s="592">
        <v>150</v>
      </c>
      <c r="P235" s="593"/>
      <c r="Q235" s="817">
        <f>O235+P235</f>
        <v>150</v>
      </c>
    </row>
    <row r="236" spans="1:17" s="1" customFormat="1" ht="18" customHeight="1" hidden="1" thickBot="1">
      <c r="A236" s="1489" t="s">
        <v>156</v>
      </c>
      <c r="B236" s="1490"/>
      <c r="C236" s="1491"/>
      <c r="D236" s="516" t="s">
        <v>622</v>
      </c>
      <c r="E236" s="517" t="s">
        <v>542</v>
      </c>
      <c r="F236" s="517" t="s">
        <v>509</v>
      </c>
      <c r="G236" s="516" t="s">
        <v>499</v>
      </c>
      <c r="H236" s="517" t="s">
        <v>500</v>
      </c>
      <c r="I236" s="1035">
        <f aca="true" t="shared" si="98" ref="I236:Q236">I237+I238</f>
        <v>217.2</v>
      </c>
      <c r="J236" s="1036">
        <f t="shared" si="98"/>
        <v>0</v>
      </c>
      <c r="K236" s="1072">
        <f t="shared" si="98"/>
        <v>217.2</v>
      </c>
      <c r="L236" s="1044">
        <f t="shared" si="98"/>
        <v>217.2</v>
      </c>
      <c r="M236" s="1045">
        <f t="shared" si="98"/>
        <v>0</v>
      </c>
      <c r="N236" s="1074">
        <f t="shared" si="98"/>
        <v>217.2</v>
      </c>
      <c r="O236" s="1044">
        <f t="shared" si="98"/>
        <v>0</v>
      </c>
      <c r="P236" s="1045">
        <f t="shared" si="98"/>
        <v>0</v>
      </c>
      <c r="Q236" s="1074">
        <f t="shared" si="98"/>
        <v>0</v>
      </c>
    </row>
    <row r="237" spans="1:17" s="1" customFormat="1" ht="24" customHeight="1" hidden="1" thickBot="1">
      <c r="A237" s="1289" t="s">
        <v>549</v>
      </c>
      <c r="B237" s="1330" t="s">
        <v>175</v>
      </c>
      <c r="C237" s="1331"/>
      <c r="D237" s="1348">
        <v>892</v>
      </c>
      <c r="E237" s="1349" t="s">
        <v>542</v>
      </c>
      <c r="F237" s="1307" t="s">
        <v>509</v>
      </c>
      <c r="G237" s="494" t="s">
        <v>417</v>
      </c>
      <c r="H237" s="495" t="s">
        <v>446</v>
      </c>
      <c r="I237" s="958">
        <f>L237+O237</f>
        <v>49</v>
      </c>
      <c r="J237" s="959">
        <f>M237+P237</f>
        <v>0</v>
      </c>
      <c r="K237" s="987">
        <f>I237+J237</f>
        <v>49</v>
      </c>
      <c r="L237" s="981">
        <v>49</v>
      </c>
      <c r="M237" s="982"/>
      <c r="N237" s="990">
        <f>L237+M237</f>
        <v>49</v>
      </c>
      <c r="O237" s="981">
        <v>0</v>
      </c>
      <c r="P237" s="982"/>
      <c r="Q237" s="990">
        <f>O237+P237</f>
        <v>0</v>
      </c>
    </row>
    <row r="238" spans="1:17" s="1" customFormat="1" ht="44.25" customHeight="1" hidden="1" thickBot="1">
      <c r="A238" s="1332"/>
      <c r="B238" s="1298" t="s">
        <v>639</v>
      </c>
      <c r="C238" s="1299"/>
      <c r="D238" s="1308"/>
      <c r="E238" s="1308"/>
      <c r="F238" s="1308"/>
      <c r="G238" s="43" t="s">
        <v>418</v>
      </c>
      <c r="H238" s="434" t="s">
        <v>446</v>
      </c>
      <c r="I238" s="796">
        <f>L238+O238</f>
        <v>168.2</v>
      </c>
      <c r="J238" s="797">
        <f>M238+P238</f>
        <v>0</v>
      </c>
      <c r="K238" s="814">
        <f>I238+J238</f>
        <v>168.2</v>
      </c>
      <c r="L238" s="604">
        <v>168.2</v>
      </c>
      <c r="M238" s="605"/>
      <c r="N238" s="823">
        <f>L238+M238</f>
        <v>168.2</v>
      </c>
      <c r="O238" s="604">
        <v>0</v>
      </c>
      <c r="P238" s="605"/>
      <c r="Q238" s="823">
        <f>O238+P238</f>
        <v>0</v>
      </c>
    </row>
    <row r="239" spans="1:17" s="1" customFormat="1" ht="12" customHeight="1" hidden="1" thickBot="1">
      <c r="A239" s="322"/>
      <c r="B239" s="323"/>
      <c r="C239" s="324"/>
      <c r="D239" s="325"/>
      <c r="E239" s="326"/>
      <c r="F239" s="326"/>
      <c r="G239" s="326"/>
      <c r="H239" s="326"/>
      <c r="I239" s="327"/>
      <c r="J239" s="328"/>
      <c r="K239" s="328"/>
      <c r="L239" s="327"/>
      <c r="M239" s="328"/>
      <c r="N239" s="328"/>
      <c r="O239" s="327"/>
      <c r="P239" s="328"/>
      <c r="Q239" s="328"/>
    </row>
    <row r="240" spans="1:17" s="1" customFormat="1" ht="19.5" customHeight="1" hidden="1" thickBot="1">
      <c r="A240" s="1327" t="s">
        <v>155</v>
      </c>
      <c r="B240" s="1328"/>
      <c r="C240" s="1329"/>
      <c r="D240" s="105" t="s">
        <v>622</v>
      </c>
      <c r="E240" s="62" t="s">
        <v>539</v>
      </c>
      <c r="F240" s="63" t="s">
        <v>498</v>
      </c>
      <c r="G240" s="62" t="s">
        <v>499</v>
      </c>
      <c r="H240" s="9" t="s">
        <v>500</v>
      </c>
      <c r="I240" s="1070">
        <f aca="true" t="shared" si="99" ref="I240:Q240">I242</f>
        <v>341.3</v>
      </c>
      <c r="J240" s="1053">
        <f t="shared" si="99"/>
        <v>0</v>
      </c>
      <c r="K240" s="487">
        <f t="shared" si="99"/>
        <v>341.3</v>
      </c>
      <c r="L240" s="1071">
        <f t="shared" si="99"/>
        <v>341.3</v>
      </c>
      <c r="M240" s="1059">
        <f t="shared" si="99"/>
        <v>0</v>
      </c>
      <c r="N240" s="585">
        <f t="shared" si="99"/>
        <v>341.3</v>
      </c>
      <c r="O240" s="1071">
        <f t="shared" si="99"/>
        <v>0</v>
      </c>
      <c r="P240" s="1059">
        <f t="shared" si="99"/>
        <v>0</v>
      </c>
      <c r="Q240" s="585">
        <f t="shared" si="99"/>
        <v>0</v>
      </c>
    </row>
    <row r="241" spans="1:17" s="1" customFormat="1" ht="10.5" customHeight="1" hidden="1">
      <c r="A241" s="1364" t="s">
        <v>620</v>
      </c>
      <c r="B241" s="1365"/>
      <c r="C241" s="1366"/>
      <c r="D241" s="98"/>
      <c r="E241" s="80"/>
      <c r="F241" s="81"/>
      <c r="G241" s="81"/>
      <c r="H241" s="91"/>
      <c r="I241" s="65">
        <f aca="true" t="shared" si="100" ref="I241:Q241">I240/I288</f>
        <v>0.0005620636513617815</v>
      </c>
      <c r="J241" s="779"/>
      <c r="K241" s="238">
        <f t="shared" si="100"/>
        <v>0.0005090683675983726</v>
      </c>
      <c r="L241" s="432">
        <f t="shared" si="100"/>
        <v>0.0009991913956534442</v>
      </c>
      <c r="M241" s="586"/>
      <c r="N241" s="587">
        <f t="shared" si="100"/>
        <v>0.0009939709386545485</v>
      </c>
      <c r="O241" s="432">
        <f t="shared" si="100"/>
        <v>0</v>
      </c>
      <c r="P241" s="586"/>
      <c r="Q241" s="587">
        <f t="shared" si="100"/>
        <v>0</v>
      </c>
    </row>
    <row r="242" spans="1:17" s="1" customFormat="1" ht="18.75" customHeight="1" hidden="1">
      <c r="A242" s="1368" t="s">
        <v>157</v>
      </c>
      <c r="B242" s="1369"/>
      <c r="C242" s="1370"/>
      <c r="D242" s="60" t="s">
        <v>622</v>
      </c>
      <c r="E242" s="46" t="s">
        <v>539</v>
      </c>
      <c r="F242" s="46" t="s">
        <v>539</v>
      </c>
      <c r="G242" s="75" t="s">
        <v>499</v>
      </c>
      <c r="H242" s="47" t="s">
        <v>500</v>
      </c>
      <c r="I242" s="889">
        <f aca="true" t="shared" si="101" ref="I242:Q242">I243</f>
        <v>341.3</v>
      </c>
      <c r="J242" s="890">
        <f t="shared" si="101"/>
        <v>0</v>
      </c>
      <c r="K242" s="488">
        <f t="shared" si="101"/>
        <v>341.3</v>
      </c>
      <c r="L242" s="907">
        <f t="shared" si="101"/>
        <v>341.3</v>
      </c>
      <c r="M242" s="908">
        <f t="shared" si="101"/>
        <v>0</v>
      </c>
      <c r="N242" s="921">
        <f t="shared" si="101"/>
        <v>341.3</v>
      </c>
      <c r="O242" s="907">
        <f t="shared" si="101"/>
        <v>0</v>
      </c>
      <c r="P242" s="908">
        <f t="shared" si="101"/>
        <v>0</v>
      </c>
      <c r="Q242" s="921">
        <f t="shared" si="101"/>
        <v>0</v>
      </c>
    </row>
    <row r="243" spans="1:17" s="1" customFormat="1" ht="20.25" customHeight="1" hidden="1" thickBot="1">
      <c r="A243" s="565" t="s">
        <v>549</v>
      </c>
      <c r="B243" s="1298" t="s">
        <v>158</v>
      </c>
      <c r="C243" s="1367"/>
      <c r="D243" s="530"/>
      <c r="E243" s="530"/>
      <c r="F243" s="530"/>
      <c r="G243" s="43" t="s">
        <v>420</v>
      </c>
      <c r="H243" s="434" t="s">
        <v>446</v>
      </c>
      <c r="I243" s="796">
        <f>L243+O243</f>
        <v>341.3</v>
      </c>
      <c r="J243" s="797">
        <f>M243+P243</f>
        <v>0</v>
      </c>
      <c r="K243" s="814">
        <f>I243+J243</f>
        <v>341.3</v>
      </c>
      <c r="L243" s="604">
        <v>341.3</v>
      </c>
      <c r="M243" s="605"/>
      <c r="N243" s="823">
        <f>L243+M243</f>
        <v>341.3</v>
      </c>
      <c r="O243" s="604">
        <v>0</v>
      </c>
      <c r="P243" s="605"/>
      <c r="Q243" s="823">
        <f>O243+P243</f>
        <v>0</v>
      </c>
    </row>
    <row r="244" spans="1:17" s="1" customFormat="1" ht="22.5" customHeight="1" hidden="1">
      <c r="A244" s="1110"/>
      <c r="B244" s="1087"/>
      <c r="C244" s="1111"/>
      <c r="D244" s="1112"/>
      <c r="E244" s="1112"/>
      <c r="F244" s="1112"/>
      <c r="G244" s="274"/>
      <c r="H244" s="274"/>
      <c r="I244" s="279"/>
      <c r="J244" s="278"/>
      <c r="K244" s="277"/>
      <c r="L244" s="279"/>
      <c r="M244" s="278"/>
      <c r="N244" s="277"/>
      <c r="O244" s="279"/>
      <c r="P244" s="537" t="s">
        <v>476</v>
      </c>
      <c r="Q244" s="277"/>
    </row>
    <row r="245" spans="1:17" s="1" customFormat="1" ht="18" customHeight="1" hidden="1">
      <c r="A245" s="272"/>
      <c r="B245" s="1087"/>
      <c r="C245" s="1111"/>
      <c r="D245" s="1112"/>
      <c r="E245" s="1112"/>
      <c r="F245" s="1112"/>
      <c r="G245" s="274"/>
      <c r="H245" s="274"/>
      <c r="I245" s="279"/>
      <c r="J245" s="278"/>
      <c r="K245" s="278"/>
      <c r="L245" s="279"/>
      <c r="M245" s="278"/>
      <c r="N245" s="278"/>
      <c r="O245" s="279"/>
      <c r="P245" s="278"/>
      <c r="Q245" s="278"/>
    </row>
    <row r="246" spans="1:17" s="1" customFormat="1" ht="21.75" customHeight="1" hidden="1" thickBot="1">
      <c r="A246" s="1458" t="s">
        <v>545</v>
      </c>
      <c r="B246" s="1459"/>
      <c r="C246" s="1460"/>
      <c r="D246" s="538" t="s">
        <v>622</v>
      </c>
      <c r="E246" s="541" t="s">
        <v>546</v>
      </c>
      <c r="F246" s="1113" t="s">
        <v>498</v>
      </c>
      <c r="G246" s="541" t="s">
        <v>499</v>
      </c>
      <c r="H246" s="540" t="s">
        <v>500</v>
      </c>
      <c r="I246" s="881">
        <f aca="true" t="shared" si="102" ref="I246:Q246">I248+I251+I260+I275</f>
        <v>24008</v>
      </c>
      <c r="J246" s="1032">
        <f t="shared" si="102"/>
        <v>0</v>
      </c>
      <c r="K246" s="542">
        <f t="shared" si="102"/>
        <v>24008</v>
      </c>
      <c r="L246" s="883">
        <f t="shared" si="102"/>
        <v>5844</v>
      </c>
      <c r="M246" s="1041">
        <f t="shared" si="102"/>
        <v>0</v>
      </c>
      <c r="N246" s="885">
        <f t="shared" si="102"/>
        <v>5844</v>
      </c>
      <c r="O246" s="883">
        <f t="shared" si="102"/>
        <v>18164</v>
      </c>
      <c r="P246" s="1041">
        <f t="shared" si="102"/>
        <v>0</v>
      </c>
      <c r="Q246" s="885">
        <f t="shared" si="102"/>
        <v>18164</v>
      </c>
    </row>
    <row r="247" spans="1:17" s="1" customFormat="1" ht="11.25" customHeight="1" hidden="1">
      <c r="A247" s="1364" t="s">
        <v>620</v>
      </c>
      <c r="B247" s="1365"/>
      <c r="C247" s="1366"/>
      <c r="D247" s="98"/>
      <c r="E247" s="80"/>
      <c r="F247" s="81"/>
      <c r="G247" s="81"/>
      <c r="H247" s="91"/>
      <c r="I247" s="65">
        <f aca="true" t="shared" si="103" ref="I247:Q247">I246/I288</f>
        <v>0.03953713490153428</v>
      </c>
      <c r="J247" s="779"/>
      <c r="K247" s="238">
        <f t="shared" si="103"/>
        <v>0.03580929788837307</v>
      </c>
      <c r="L247" s="432">
        <f t="shared" si="103"/>
        <v>0.0171089203521791</v>
      </c>
      <c r="M247" s="586"/>
      <c r="N247" s="587">
        <f t="shared" si="103"/>
        <v>0.017019531689121535</v>
      </c>
      <c r="O247" s="432">
        <f t="shared" si="103"/>
        <v>0.06837557933283744</v>
      </c>
      <c r="P247" s="586"/>
      <c r="Q247" s="587">
        <f t="shared" si="103"/>
        <v>0.05553547831627583</v>
      </c>
    </row>
    <row r="248" spans="1:17" s="1" customFormat="1" ht="23.25" customHeight="1" hidden="1">
      <c r="A248" s="1282" t="s">
        <v>523</v>
      </c>
      <c r="B248" s="1283"/>
      <c r="C248" s="1284"/>
      <c r="D248" s="107" t="s">
        <v>622</v>
      </c>
      <c r="E248" s="49" t="s">
        <v>546</v>
      </c>
      <c r="F248" s="49" t="s">
        <v>497</v>
      </c>
      <c r="G248" s="100" t="s">
        <v>547</v>
      </c>
      <c r="H248" s="49" t="s">
        <v>548</v>
      </c>
      <c r="I248" s="889">
        <f aca="true" t="shared" si="104" ref="I248:Q248">I249+I250</f>
        <v>3005</v>
      </c>
      <c r="J248" s="890">
        <f t="shared" si="104"/>
        <v>0</v>
      </c>
      <c r="K248" s="488">
        <f t="shared" si="104"/>
        <v>3005</v>
      </c>
      <c r="L248" s="907">
        <f t="shared" si="104"/>
        <v>3005</v>
      </c>
      <c r="M248" s="908">
        <f t="shared" si="104"/>
        <v>0</v>
      </c>
      <c r="N248" s="921">
        <f t="shared" si="104"/>
        <v>3005</v>
      </c>
      <c r="O248" s="907">
        <f t="shared" si="104"/>
        <v>0</v>
      </c>
      <c r="P248" s="908">
        <f t="shared" si="104"/>
        <v>0</v>
      </c>
      <c r="Q248" s="921">
        <f t="shared" si="104"/>
        <v>0</v>
      </c>
    </row>
    <row r="249" spans="1:17" s="1" customFormat="1" ht="18.75" customHeight="1" hidden="1">
      <c r="A249" s="1292" t="s">
        <v>549</v>
      </c>
      <c r="B249" s="1280" t="s">
        <v>516</v>
      </c>
      <c r="C249" s="1281"/>
      <c r="D249" s="1305" t="s">
        <v>622</v>
      </c>
      <c r="E249" s="1305" t="s">
        <v>546</v>
      </c>
      <c r="F249" s="1305" t="s">
        <v>497</v>
      </c>
      <c r="G249" s="101" t="s">
        <v>435</v>
      </c>
      <c r="H249" s="24" t="s">
        <v>510</v>
      </c>
      <c r="I249" s="784">
        <f>L249+O249</f>
        <v>2555</v>
      </c>
      <c r="J249" s="785">
        <f>M249+P249</f>
        <v>0</v>
      </c>
      <c r="K249" s="808">
        <f>I249+J249</f>
        <v>2555</v>
      </c>
      <c r="L249" s="592">
        <v>2555</v>
      </c>
      <c r="M249" s="593"/>
      <c r="N249" s="817">
        <f>L249+M249</f>
        <v>2555</v>
      </c>
      <c r="O249" s="592">
        <v>0</v>
      </c>
      <c r="P249" s="593"/>
      <c r="Q249" s="817">
        <f>O249+P249</f>
        <v>0</v>
      </c>
    </row>
    <row r="250" spans="1:17" s="1" customFormat="1" ht="14.25" customHeight="1" hidden="1">
      <c r="A250" s="1293"/>
      <c r="B250" s="1294" t="s">
        <v>434</v>
      </c>
      <c r="C250" s="1295"/>
      <c r="D250" s="1258"/>
      <c r="E250" s="1306"/>
      <c r="F250" s="1306"/>
      <c r="G250" s="102" t="s">
        <v>436</v>
      </c>
      <c r="H250" s="25" t="s">
        <v>510</v>
      </c>
      <c r="I250" s="788">
        <f>L250+O250</f>
        <v>450</v>
      </c>
      <c r="J250" s="793">
        <f>M250+P250</f>
        <v>0</v>
      </c>
      <c r="K250" s="812">
        <f>I250+J250</f>
        <v>450</v>
      </c>
      <c r="L250" s="596">
        <v>450</v>
      </c>
      <c r="M250" s="601"/>
      <c r="N250" s="821">
        <f>L250+M250</f>
        <v>450</v>
      </c>
      <c r="O250" s="596">
        <v>0</v>
      </c>
      <c r="P250" s="601"/>
      <c r="Q250" s="821">
        <f>O250+P250</f>
        <v>0</v>
      </c>
    </row>
    <row r="251" spans="1:17" s="1" customFormat="1" ht="19.5" customHeight="1" hidden="1">
      <c r="A251" s="1282" t="s">
        <v>550</v>
      </c>
      <c r="B251" s="1283"/>
      <c r="C251" s="1284"/>
      <c r="D251" s="107" t="s">
        <v>622</v>
      </c>
      <c r="E251" s="50" t="s">
        <v>546</v>
      </c>
      <c r="F251" s="50" t="s">
        <v>503</v>
      </c>
      <c r="G251" s="103" t="s">
        <v>499</v>
      </c>
      <c r="H251" s="50" t="s">
        <v>500</v>
      </c>
      <c r="I251" s="889">
        <f aca="true" t="shared" si="105" ref="I251:Q251">I252+I256+I257</f>
        <v>6587.7</v>
      </c>
      <c r="J251" s="890">
        <f t="shared" si="105"/>
        <v>0</v>
      </c>
      <c r="K251" s="488">
        <f t="shared" si="105"/>
        <v>6587.7</v>
      </c>
      <c r="L251" s="907">
        <f t="shared" si="105"/>
        <v>2839</v>
      </c>
      <c r="M251" s="908">
        <f t="shared" si="105"/>
        <v>0</v>
      </c>
      <c r="N251" s="921">
        <f t="shared" si="105"/>
        <v>2839</v>
      </c>
      <c r="O251" s="907">
        <f t="shared" si="105"/>
        <v>3748.7</v>
      </c>
      <c r="P251" s="908">
        <f t="shared" si="105"/>
        <v>0</v>
      </c>
      <c r="Q251" s="921">
        <f t="shared" si="105"/>
        <v>3748.7</v>
      </c>
    </row>
    <row r="252" spans="1:17" s="1" customFormat="1" ht="20.25" customHeight="1" hidden="1">
      <c r="A252" s="1287" t="s">
        <v>519</v>
      </c>
      <c r="B252" s="1285" t="s">
        <v>228</v>
      </c>
      <c r="C252" s="1286"/>
      <c r="D252" s="302" t="s">
        <v>622</v>
      </c>
      <c r="E252" s="302" t="s">
        <v>546</v>
      </c>
      <c r="F252" s="302" t="s">
        <v>503</v>
      </c>
      <c r="G252" s="256" t="s">
        <v>176</v>
      </c>
      <c r="H252" s="257" t="s">
        <v>500</v>
      </c>
      <c r="I252" s="903">
        <f aca="true" t="shared" si="106" ref="I252:Q252">I253+I254+I255</f>
        <v>2700.1</v>
      </c>
      <c r="J252" s="838">
        <f t="shared" si="106"/>
        <v>0</v>
      </c>
      <c r="K252" s="865">
        <f t="shared" si="106"/>
        <v>2700.1</v>
      </c>
      <c r="L252" s="922">
        <f t="shared" si="106"/>
        <v>2609</v>
      </c>
      <c r="M252" s="856">
        <f t="shared" si="106"/>
        <v>0</v>
      </c>
      <c r="N252" s="873">
        <f t="shared" si="106"/>
        <v>2609</v>
      </c>
      <c r="O252" s="922">
        <f t="shared" si="106"/>
        <v>91.1</v>
      </c>
      <c r="P252" s="856">
        <f t="shared" si="106"/>
        <v>0</v>
      </c>
      <c r="Q252" s="873">
        <f t="shared" si="106"/>
        <v>91.1</v>
      </c>
    </row>
    <row r="253" spans="1:17" s="1" customFormat="1" ht="13.5" customHeight="1" hidden="1">
      <c r="A253" s="1288"/>
      <c r="B253" s="1259" t="s">
        <v>479</v>
      </c>
      <c r="C253" s="247" t="s">
        <v>145</v>
      </c>
      <c r="D253" s="1254">
        <v>892</v>
      </c>
      <c r="E253" s="1254">
        <v>10</v>
      </c>
      <c r="F253" s="1254" t="s">
        <v>503</v>
      </c>
      <c r="G253" s="93" t="s">
        <v>176</v>
      </c>
      <c r="H253" s="26" t="s">
        <v>510</v>
      </c>
      <c r="I253" s="786">
        <f aca="true" t="shared" si="107" ref="I253:J256">L253+O253</f>
        <v>2609</v>
      </c>
      <c r="J253" s="787">
        <f t="shared" si="107"/>
        <v>0</v>
      </c>
      <c r="K253" s="809">
        <f>I253+J253</f>
        <v>2609</v>
      </c>
      <c r="L253" s="594">
        <v>2609</v>
      </c>
      <c r="M253" s="595"/>
      <c r="N253" s="818">
        <f>L253+M253</f>
        <v>2609</v>
      </c>
      <c r="O253" s="594">
        <v>0</v>
      </c>
      <c r="P253" s="595"/>
      <c r="Q253" s="818">
        <f>O253+P253</f>
        <v>0</v>
      </c>
    </row>
    <row r="254" spans="1:17" s="1" customFormat="1" ht="13.5" customHeight="1" hidden="1">
      <c r="A254" s="1288"/>
      <c r="B254" s="1260"/>
      <c r="C254" s="247" t="s">
        <v>229</v>
      </c>
      <c r="D254" s="1255"/>
      <c r="E254" s="1255"/>
      <c r="F254" s="1255"/>
      <c r="G254" s="93" t="s">
        <v>176</v>
      </c>
      <c r="H254" s="26" t="s">
        <v>94</v>
      </c>
      <c r="I254" s="786">
        <f t="shared" si="107"/>
        <v>0</v>
      </c>
      <c r="J254" s="787">
        <f t="shared" si="107"/>
        <v>0</v>
      </c>
      <c r="K254" s="809">
        <f>I254+J254</f>
        <v>0</v>
      </c>
      <c r="L254" s="594">
        <v>0</v>
      </c>
      <c r="M254" s="595"/>
      <c r="N254" s="818">
        <f>L254+M254</f>
        <v>0</v>
      </c>
      <c r="O254" s="594">
        <v>0</v>
      </c>
      <c r="P254" s="595"/>
      <c r="Q254" s="818">
        <f>O254+P254</f>
        <v>0</v>
      </c>
    </row>
    <row r="255" spans="1:17" s="1" customFormat="1" ht="13.5" customHeight="1" hidden="1">
      <c r="A255" s="1288"/>
      <c r="B255" s="1260"/>
      <c r="C255" s="318" t="s">
        <v>665</v>
      </c>
      <c r="D255" s="1255"/>
      <c r="E255" s="1255"/>
      <c r="F255" s="1255"/>
      <c r="G255" s="69" t="s">
        <v>176</v>
      </c>
      <c r="H255" s="38" t="s">
        <v>94</v>
      </c>
      <c r="I255" s="792">
        <f t="shared" si="107"/>
        <v>91.1</v>
      </c>
      <c r="J255" s="793">
        <f t="shared" si="107"/>
        <v>0</v>
      </c>
      <c r="K255" s="809">
        <f>I255+J255</f>
        <v>91.1</v>
      </c>
      <c r="L255" s="600">
        <v>0</v>
      </c>
      <c r="M255" s="601"/>
      <c r="N255" s="818">
        <f>L255+M255</f>
        <v>0</v>
      </c>
      <c r="O255" s="600">
        <v>91.1</v>
      </c>
      <c r="P255" s="601"/>
      <c r="Q255" s="818">
        <f>O255+P255</f>
        <v>91.1</v>
      </c>
    </row>
    <row r="256" spans="1:17" s="1" customFormat="1" ht="36" customHeight="1" hidden="1">
      <c r="A256" s="1288"/>
      <c r="B256" s="1309" t="s">
        <v>360</v>
      </c>
      <c r="C256" s="1310"/>
      <c r="D256" s="248" t="s">
        <v>622</v>
      </c>
      <c r="E256" s="248" t="s">
        <v>546</v>
      </c>
      <c r="F256" s="248" t="s">
        <v>503</v>
      </c>
      <c r="G256" s="4" t="s">
        <v>581</v>
      </c>
      <c r="H256" s="250" t="s">
        <v>510</v>
      </c>
      <c r="I256" s="790">
        <f t="shared" si="107"/>
        <v>230</v>
      </c>
      <c r="J256" s="791">
        <f t="shared" si="107"/>
        <v>0</v>
      </c>
      <c r="K256" s="811">
        <f>I256+J256</f>
        <v>230</v>
      </c>
      <c r="L256" s="598">
        <v>230</v>
      </c>
      <c r="M256" s="599"/>
      <c r="N256" s="820">
        <f>L256+M256</f>
        <v>230</v>
      </c>
      <c r="O256" s="598">
        <v>0</v>
      </c>
      <c r="P256" s="599"/>
      <c r="Q256" s="820">
        <f>O256+P256</f>
        <v>0</v>
      </c>
    </row>
    <row r="257" spans="1:17" s="1" customFormat="1" ht="18.75" customHeight="1" hidden="1">
      <c r="A257" s="1288"/>
      <c r="B257" s="1316" t="s">
        <v>181</v>
      </c>
      <c r="C257" s="1317"/>
      <c r="D257" s="330" t="s">
        <v>622</v>
      </c>
      <c r="E257" s="319" t="s">
        <v>546</v>
      </c>
      <c r="F257" s="319" t="s">
        <v>503</v>
      </c>
      <c r="G257" s="319" t="s">
        <v>580</v>
      </c>
      <c r="H257" s="331" t="s">
        <v>510</v>
      </c>
      <c r="I257" s="1051">
        <f aca="true" t="shared" si="108" ref="I257:Q257">I258+I259</f>
        <v>3657.6</v>
      </c>
      <c r="J257" s="1052">
        <f t="shared" si="108"/>
        <v>0</v>
      </c>
      <c r="K257" s="866">
        <f t="shared" si="108"/>
        <v>3657.6</v>
      </c>
      <c r="L257" s="1057">
        <f t="shared" si="108"/>
        <v>0</v>
      </c>
      <c r="M257" s="1058">
        <f t="shared" si="108"/>
        <v>0</v>
      </c>
      <c r="N257" s="874">
        <f t="shared" si="108"/>
        <v>0</v>
      </c>
      <c r="O257" s="1057">
        <f t="shared" si="108"/>
        <v>3657.6</v>
      </c>
      <c r="P257" s="1058">
        <f t="shared" si="108"/>
        <v>0</v>
      </c>
      <c r="Q257" s="874">
        <f t="shared" si="108"/>
        <v>3657.6</v>
      </c>
    </row>
    <row r="258" spans="1:17" s="1" customFormat="1" ht="25.5" customHeight="1" hidden="1">
      <c r="A258" s="1289"/>
      <c r="B258" s="1290" t="s">
        <v>182</v>
      </c>
      <c r="C258" s="1291"/>
      <c r="D258" s="1254" t="s">
        <v>622</v>
      </c>
      <c r="E258" s="1360" t="s">
        <v>546</v>
      </c>
      <c r="F258" s="1360" t="s">
        <v>503</v>
      </c>
      <c r="G258" s="93" t="s">
        <v>215</v>
      </c>
      <c r="H258" s="26" t="s">
        <v>510</v>
      </c>
      <c r="I258" s="786">
        <f>L258+O258</f>
        <v>3657.6</v>
      </c>
      <c r="J258" s="787">
        <f>M258+P258</f>
        <v>0</v>
      </c>
      <c r="K258" s="809">
        <f>I258+J258</f>
        <v>3657.6</v>
      </c>
      <c r="L258" s="594">
        <v>0</v>
      </c>
      <c r="M258" s="595"/>
      <c r="N258" s="818">
        <f>L258+M258</f>
        <v>0</v>
      </c>
      <c r="O258" s="594">
        <v>3657.6</v>
      </c>
      <c r="P258" s="595"/>
      <c r="Q258" s="818">
        <f>O258+P258</f>
        <v>3657.6</v>
      </c>
    </row>
    <row r="259" spans="1:17" s="1" customFormat="1" ht="33.75" customHeight="1" hidden="1">
      <c r="A259" s="1289"/>
      <c r="B259" s="1296" t="s">
        <v>214</v>
      </c>
      <c r="C259" s="1297"/>
      <c r="D259" s="1255"/>
      <c r="E259" s="1307"/>
      <c r="F259" s="1307"/>
      <c r="G259" s="69" t="s">
        <v>216</v>
      </c>
      <c r="H259" s="38" t="s">
        <v>510</v>
      </c>
      <c r="I259" s="792">
        <f>L259+O259</f>
        <v>0</v>
      </c>
      <c r="J259" s="793">
        <f>M259+P259</f>
        <v>0</v>
      </c>
      <c r="K259" s="812">
        <f>I259+J259</f>
        <v>0</v>
      </c>
      <c r="L259" s="600">
        <v>0</v>
      </c>
      <c r="M259" s="601"/>
      <c r="N259" s="821">
        <f>L259+M259</f>
        <v>0</v>
      </c>
      <c r="O259" s="600">
        <v>0</v>
      </c>
      <c r="P259" s="601"/>
      <c r="Q259" s="821">
        <f>O259+P259</f>
        <v>0</v>
      </c>
    </row>
    <row r="260" spans="1:17" s="1" customFormat="1" ht="21" customHeight="1" hidden="1">
      <c r="A260" s="1282" t="s">
        <v>450</v>
      </c>
      <c r="B260" s="1283"/>
      <c r="C260" s="1284"/>
      <c r="D260" s="107" t="s">
        <v>622</v>
      </c>
      <c r="E260" s="50" t="s">
        <v>546</v>
      </c>
      <c r="F260" s="103" t="s">
        <v>509</v>
      </c>
      <c r="G260" s="103" t="s">
        <v>499</v>
      </c>
      <c r="H260" s="50" t="s">
        <v>500</v>
      </c>
      <c r="I260" s="889">
        <f>I261+I262+I263+I264+I267+I271+I272+I273+I274</f>
        <v>13253.800000000001</v>
      </c>
      <c r="J260" s="890">
        <f aca="true" t="shared" si="109" ref="J260:Q260">J261+J262+J263+J264+J267+J271+J272+J273+J274</f>
        <v>0</v>
      </c>
      <c r="K260" s="488">
        <f t="shared" si="109"/>
        <v>13253.800000000001</v>
      </c>
      <c r="L260" s="907">
        <f t="shared" si="109"/>
        <v>0</v>
      </c>
      <c r="M260" s="908">
        <f t="shared" si="109"/>
        <v>0</v>
      </c>
      <c r="N260" s="921">
        <f t="shared" si="109"/>
        <v>0</v>
      </c>
      <c r="O260" s="907">
        <f t="shared" si="109"/>
        <v>13253.800000000001</v>
      </c>
      <c r="P260" s="908">
        <f t="shared" si="109"/>
        <v>0</v>
      </c>
      <c r="Q260" s="921">
        <f t="shared" si="109"/>
        <v>13253.800000000001</v>
      </c>
    </row>
    <row r="261" spans="1:17" s="1" customFormat="1" ht="25.5" customHeight="1" hidden="1">
      <c r="A261" s="1287" t="s">
        <v>519</v>
      </c>
      <c r="B261" s="1448" t="s">
        <v>551</v>
      </c>
      <c r="C261" s="1454"/>
      <c r="D261" s="1256" t="s">
        <v>622</v>
      </c>
      <c r="E261" s="1302" t="s">
        <v>546</v>
      </c>
      <c r="F261" s="1302" t="s">
        <v>509</v>
      </c>
      <c r="G261" s="300" t="s">
        <v>439</v>
      </c>
      <c r="H261" s="313" t="s">
        <v>510</v>
      </c>
      <c r="I261" s="794">
        <f aca="true" t="shared" si="110" ref="I261:J264">L261+O261</f>
        <v>261.8</v>
      </c>
      <c r="J261" s="795">
        <f t="shared" si="110"/>
        <v>0</v>
      </c>
      <c r="K261" s="813">
        <f>I261+J261</f>
        <v>261.8</v>
      </c>
      <c r="L261" s="602">
        <v>0</v>
      </c>
      <c r="M261" s="603"/>
      <c r="N261" s="822">
        <f>L261+M261</f>
        <v>0</v>
      </c>
      <c r="O261" s="602">
        <v>261.8</v>
      </c>
      <c r="P261" s="603"/>
      <c r="Q261" s="822">
        <f>O261+P261</f>
        <v>261.8</v>
      </c>
    </row>
    <row r="262" spans="1:17" s="1" customFormat="1" ht="18.75" customHeight="1" hidden="1">
      <c r="A262" s="1300"/>
      <c r="B262" s="1324" t="s">
        <v>617</v>
      </c>
      <c r="C262" s="1286"/>
      <c r="D262" s="1257"/>
      <c r="E262" s="1303"/>
      <c r="F262" s="1303"/>
      <c r="G262" s="95" t="s">
        <v>362</v>
      </c>
      <c r="H262" s="23" t="s">
        <v>510</v>
      </c>
      <c r="I262" s="784">
        <f t="shared" si="110"/>
        <v>0</v>
      </c>
      <c r="J262" s="785">
        <f t="shared" si="110"/>
        <v>0</v>
      </c>
      <c r="K262" s="808">
        <f>I262+J262</f>
        <v>0</v>
      </c>
      <c r="L262" s="592">
        <v>0</v>
      </c>
      <c r="M262" s="593"/>
      <c r="N262" s="817">
        <f>L262+M262</f>
        <v>0</v>
      </c>
      <c r="O262" s="592">
        <v>0</v>
      </c>
      <c r="P262" s="593"/>
      <c r="Q262" s="817">
        <f>O262+P262</f>
        <v>0</v>
      </c>
    </row>
    <row r="263" spans="1:17" s="1" customFormat="1" ht="20.25" customHeight="1" hidden="1">
      <c r="A263" s="1300"/>
      <c r="B263" s="1325"/>
      <c r="C263" s="1326"/>
      <c r="D263" s="1257"/>
      <c r="E263" s="1303"/>
      <c r="F263" s="1303"/>
      <c r="G263" s="89" t="s">
        <v>179</v>
      </c>
      <c r="H263" s="64" t="s">
        <v>510</v>
      </c>
      <c r="I263" s="788">
        <f>L263+O263</f>
        <v>4131.6</v>
      </c>
      <c r="J263" s="789">
        <f>M263+P263</f>
        <v>0</v>
      </c>
      <c r="K263" s="810">
        <f>I263+J263</f>
        <v>4131.6</v>
      </c>
      <c r="L263" s="596">
        <v>0</v>
      </c>
      <c r="M263" s="597"/>
      <c r="N263" s="819">
        <f>L263+M263</f>
        <v>0</v>
      </c>
      <c r="O263" s="596">
        <v>4131.6</v>
      </c>
      <c r="P263" s="597"/>
      <c r="Q263" s="819">
        <f>O263+P263</f>
        <v>4131.6</v>
      </c>
    </row>
    <row r="264" spans="1:17" s="1" customFormat="1" ht="25.5" customHeight="1" hidden="1">
      <c r="A264" s="1301"/>
      <c r="B264" s="1453" t="s">
        <v>623</v>
      </c>
      <c r="C264" s="1454"/>
      <c r="D264" s="1258"/>
      <c r="E264" s="1304"/>
      <c r="F264" s="1304"/>
      <c r="G264" s="4" t="s">
        <v>437</v>
      </c>
      <c r="H264" s="5" t="s">
        <v>510</v>
      </c>
      <c r="I264" s="790">
        <f t="shared" si="110"/>
        <v>3941.1</v>
      </c>
      <c r="J264" s="791">
        <f t="shared" si="110"/>
        <v>0</v>
      </c>
      <c r="K264" s="811">
        <f>I264+J264</f>
        <v>3941.1</v>
      </c>
      <c r="L264" s="598">
        <v>0</v>
      </c>
      <c r="M264" s="599"/>
      <c r="N264" s="820">
        <f>L264+M264</f>
        <v>0</v>
      </c>
      <c r="O264" s="598">
        <v>3941.1</v>
      </c>
      <c r="P264" s="599"/>
      <c r="Q264" s="820">
        <f>O264+P264</f>
        <v>3941.1</v>
      </c>
    </row>
    <row r="265" spans="1:17" s="1" customFormat="1" ht="25.5" customHeight="1" hidden="1">
      <c r="A265" s="554"/>
      <c r="B265" s="555"/>
      <c r="C265" s="555"/>
      <c r="D265" s="556"/>
      <c r="E265" s="557"/>
      <c r="F265" s="557"/>
      <c r="G265" s="549"/>
      <c r="H265" s="549"/>
      <c r="I265" s="558"/>
      <c r="J265" s="564"/>
      <c r="K265" s="559"/>
      <c r="L265" s="558"/>
      <c r="M265" s="564"/>
      <c r="N265" s="559"/>
      <c r="O265" s="558"/>
      <c r="P265" s="564" t="s">
        <v>477</v>
      </c>
      <c r="Q265" s="559"/>
    </row>
    <row r="266" spans="1:17" s="1" customFormat="1" ht="18.75" customHeight="1" hidden="1">
      <c r="A266" s="560"/>
      <c r="B266" s="561"/>
      <c r="C266" s="561"/>
      <c r="D266" s="562"/>
      <c r="E266" s="273"/>
      <c r="F266" s="273"/>
      <c r="G266" s="563"/>
      <c r="H266" s="563"/>
      <c r="I266" s="279"/>
      <c r="J266" s="278"/>
      <c r="K266" s="278"/>
      <c r="L266" s="279"/>
      <c r="M266" s="278"/>
      <c r="N266" s="278"/>
      <c r="O266" s="279"/>
      <c r="P266" s="278"/>
      <c r="Q266" s="278"/>
    </row>
    <row r="267" spans="1:17" s="1" customFormat="1" ht="25.5" customHeight="1" hidden="1">
      <c r="A267" s="1289" t="s">
        <v>519</v>
      </c>
      <c r="B267" s="1444" t="s">
        <v>180</v>
      </c>
      <c r="C267" s="1445"/>
      <c r="D267" s="553" t="s">
        <v>622</v>
      </c>
      <c r="E267" s="319">
        <v>10</v>
      </c>
      <c r="F267" s="319" t="s">
        <v>509</v>
      </c>
      <c r="G267" s="319" t="s">
        <v>451</v>
      </c>
      <c r="H267" s="331" t="s">
        <v>510</v>
      </c>
      <c r="I267" s="1051">
        <f aca="true" t="shared" si="111" ref="I267:Q267">I268+I269+I270</f>
        <v>4336.6</v>
      </c>
      <c r="J267" s="1052">
        <f t="shared" si="111"/>
        <v>0</v>
      </c>
      <c r="K267" s="1064">
        <f t="shared" si="111"/>
        <v>4336.6</v>
      </c>
      <c r="L267" s="1057">
        <f t="shared" si="111"/>
        <v>0</v>
      </c>
      <c r="M267" s="1058">
        <f t="shared" si="111"/>
        <v>0</v>
      </c>
      <c r="N267" s="1067">
        <f t="shared" si="111"/>
        <v>0</v>
      </c>
      <c r="O267" s="1057">
        <f t="shared" si="111"/>
        <v>4336.6</v>
      </c>
      <c r="P267" s="1058">
        <f t="shared" si="111"/>
        <v>0</v>
      </c>
      <c r="Q267" s="1067">
        <f t="shared" si="111"/>
        <v>4336.6</v>
      </c>
    </row>
    <row r="268" spans="1:17" s="1" customFormat="1" ht="15" customHeight="1" hidden="1">
      <c r="A268" s="1300"/>
      <c r="B268" s="1320" t="s">
        <v>574</v>
      </c>
      <c r="C268" s="1321"/>
      <c r="D268" s="1350" t="s">
        <v>622</v>
      </c>
      <c r="E268" s="1360">
        <v>10</v>
      </c>
      <c r="F268" s="1360" t="s">
        <v>509</v>
      </c>
      <c r="G268" s="70" t="s">
        <v>438</v>
      </c>
      <c r="H268" s="38" t="s">
        <v>510</v>
      </c>
      <c r="I268" s="786">
        <f aca="true" t="shared" si="112" ref="I268:I274">L268+O268</f>
        <v>240</v>
      </c>
      <c r="J268" s="787">
        <f aca="true" t="shared" si="113" ref="J268:J274">M268+P268</f>
        <v>0</v>
      </c>
      <c r="K268" s="809">
        <f aca="true" t="shared" si="114" ref="K268:K274">I268+J268</f>
        <v>240</v>
      </c>
      <c r="L268" s="594">
        <v>0</v>
      </c>
      <c r="M268" s="595"/>
      <c r="N268" s="818">
        <f aca="true" t="shared" si="115" ref="N268:N274">L268+M268</f>
        <v>0</v>
      </c>
      <c r="O268" s="594">
        <v>240</v>
      </c>
      <c r="P268" s="595"/>
      <c r="Q268" s="818">
        <f aca="true" t="shared" si="116" ref="Q268:Q274">O268+P268</f>
        <v>240</v>
      </c>
    </row>
    <row r="269" spans="1:17" s="1" customFormat="1" ht="12" customHeight="1" hidden="1">
      <c r="A269" s="1300"/>
      <c r="B269" s="1322" t="s">
        <v>60</v>
      </c>
      <c r="C269" s="1323"/>
      <c r="D269" s="1351"/>
      <c r="E269" s="1307"/>
      <c r="F269" s="1307"/>
      <c r="G269" s="69" t="s">
        <v>524</v>
      </c>
      <c r="H269" s="12" t="s">
        <v>510</v>
      </c>
      <c r="I269" s="792">
        <f t="shared" si="112"/>
        <v>175</v>
      </c>
      <c r="J269" s="793">
        <f t="shared" si="113"/>
        <v>0</v>
      </c>
      <c r="K269" s="812">
        <f t="shared" si="114"/>
        <v>175</v>
      </c>
      <c r="L269" s="600">
        <v>0</v>
      </c>
      <c r="M269" s="601"/>
      <c r="N269" s="821">
        <f t="shared" si="115"/>
        <v>0</v>
      </c>
      <c r="O269" s="600">
        <v>175</v>
      </c>
      <c r="P269" s="601"/>
      <c r="Q269" s="821">
        <f t="shared" si="116"/>
        <v>175</v>
      </c>
    </row>
    <row r="270" spans="1:17" s="1" customFormat="1" ht="13.5" customHeight="1" hidden="1">
      <c r="A270" s="1300"/>
      <c r="B270" s="1318" t="s">
        <v>575</v>
      </c>
      <c r="C270" s="1319"/>
      <c r="D270" s="1351"/>
      <c r="E270" s="1303"/>
      <c r="F270" s="1303"/>
      <c r="G270" s="89" t="s">
        <v>583</v>
      </c>
      <c r="H270" s="39" t="s">
        <v>510</v>
      </c>
      <c r="I270" s="788">
        <f t="shared" si="112"/>
        <v>3921.6</v>
      </c>
      <c r="J270" s="789">
        <f t="shared" si="113"/>
        <v>0</v>
      </c>
      <c r="K270" s="810">
        <f t="shared" si="114"/>
        <v>3921.6</v>
      </c>
      <c r="L270" s="596">
        <v>0</v>
      </c>
      <c r="M270" s="597"/>
      <c r="N270" s="819">
        <f t="shared" si="115"/>
        <v>0</v>
      </c>
      <c r="O270" s="596">
        <v>3921.6</v>
      </c>
      <c r="P270" s="597"/>
      <c r="Q270" s="819">
        <f t="shared" si="116"/>
        <v>3921.6</v>
      </c>
    </row>
    <row r="271" spans="1:17" s="1" customFormat="1" ht="36" customHeight="1" hidden="1">
      <c r="A271" s="1300"/>
      <c r="B271" s="1449" t="s">
        <v>55</v>
      </c>
      <c r="C271" s="1313"/>
      <c r="D271" s="519">
        <v>892</v>
      </c>
      <c r="E271" s="248">
        <v>10</v>
      </c>
      <c r="F271" s="490" t="s">
        <v>509</v>
      </c>
      <c r="G271" s="69" t="s">
        <v>363</v>
      </c>
      <c r="H271" s="518" t="s">
        <v>136</v>
      </c>
      <c r="I271" s="792">
        <f t="shared" si="112"/>
        <v>264.7</v>
      </c>
      <c r="J271" s="793">
        <f t="shared" si="113"/>
        <v>0</v>
      </c>
      <c r="K271" s="812">
        <f t="shared" si="114"/>
        <v>264.7</v>
      </c>
      <c r="L271" s="600">
        <v>0</v>
      </c>
      <c r="M271" s="601"/>
      <c r="N271" s="821">
        <f t="shared" si="115"/>
        <v>0</v>
      </c>
      <c r="O271" s="600">
        <v>264.7</v>
      </c>
      <c r="P271" s="601"/>
      <c r="Q271" s="821">
        <f t="shared" si="116"/>
        <v>264.7</v>
      </c>
    </row>
    <row r="272" spans="1:17" s="1" customFormat="1" ht="22.5" customHeight="1" hidden="1">
      <c r="A272" s="1300"/>
      <c r="B272" s="1448" t="s">
        <v>221</v>
      </c>
      <c r="C272" s="1313"/>
      <c r="D272" s="519">
        <v>892</v>
      </c>
      <c r="E272" s="248">
        <v>10</v>
      </c>
      <c r="F272" s="248" t="s">
        <v>509</v>
      </c>
      <c r="G272" s="4" t="s">
        <v>364</v>
      </c>
      <c r="H272" s="425" t="s">
        <v>136</v>
      </c>
      <c r="I272" s="790">
        <f t="shared" si="112"/>
        <v>218</v>
      </c>
      <c r="J272" s="791">
        <f t="shared" si="113"/>
        <v>0</v>
      </c>
      <c r="K272" s="811">
        <f t="shared" si="114"/>
        <v>218</v>
      </c>
      <c r="L272" s="598">
        <v>0</v>
      </c>
      <c r="M272" s="599"/>
      <c r="N272" s="820">
        <f t="shared" si="115"/>
        <v>0</v>
      </c>
      <c r="O272" s="598">
        <v>218</v>
      </c>
      <c r="P272" s="599"/>
      <c r="Q272" s="820">
        <f t="shared" si="116"/>
        <v>218</v>
      </c>
    </row>
    <row r="273" spans="1:17" s="1" customFormat="1" ht="31.5" customHeight="1" hidden="1">
      <c r="A273" s="1300"/>
      <c r="B273" s="1446" t="s">
        <v>388</v>
      </c>
      <c r="C273" s="1447"/>
      <c r="D273" s="390">
        <v>892</v>
      </c>
      <c r="E273" s="388" t="s">
        <v>546</v>
      </c>
      <c r="F273" s="388" t="s">
        <v>509</v>
      </c>
      <c r="G273" s="70" t="s">
        <v>387</v>
      </c>
      <c r="H273" s="389" t="s">
        <v>136</v>
      </c>
      <c r="I273" s="1013">
        <f t="shared" si="112"/>
        <v>0</v>
      </c>
      <c r="J273" s="959">
        <f t="shared" si="113"/>
        <v>0</v>
      </c>
      <c r="K273" s="987">
        <f t="shared" si="114"/>
        <v>0</v>
      </c>
      <c r="L273" s="1026"/>
      <c r="M273" s="982"/>
      <c r="N273" s="990">
        <f t="shared" si="115"/>
        <v>0</v>
      </c>
      <c r="O273" s="1026">
        <v>0</v>
      </c>
      <c r="P273" s="982"/>
      <c r="Q273" s="990">
        <f t="shared" si="116"/>
        <v>0</v>
      </c>
    </row>
    <row r="274" spans="1:17" s="1" customFormat="1" ht="26.25" customHeight="1" hidden="1">
      <c r="A274" s="1301"/>
      <c r="B274" s="1448" t="s">
        <v>361</v>
      </c>
      <c r="C274" s="1452"/>
      <c r="D274" s="423">
        <v>892</v>
      </c>
      <c r="E274" s="424">
        <v>10</v>
      </c>
      <c r="F274" s="248" t="s">
        <v>509</v>
      </c>
      <c r="G274" s="4" t="s">
        <v>224</v>
      </c>
      <c r="H274" s="425" t="s">
        <v>510</v>
      </c>
      <c r="I274" s="790">
        <f t="shared" si="112"/>
        <v>100</v>
      </c>
      <c r="J274" s="791">
        <f t="shared" si="113"/>
        <v>0</v>
      </c>
      <c r="K274" s="811">
        <f t="shared" si="114"/>
        <v>100</v>
      </c>
      <c r="L274" s="598">
        <v>0</v>
      </c>
      <c r="M274" s="599"/>
      <c r="N274" s="820">
        <f t="shared" si="115"/>
        <v>0</v>
      </c>
      <c r="O274" s="598">
        <v>100</v>
      </c>
      <c r="P274" s="599"/>
      <c r="Q274" s="820">
        <f t="shared" si="116"/>
        <v>100</v>
      </c>
    </row>
    <row r="275" spans="1:17" s="1" customFormat="1" ht="19.5" customHeight="1" hidden="1">
      <c r="A275" s="1429" t="s">
        <v>552</v>
      </c>
      <c r="B275" s="1283"/>
      <c r="C275" s="1284"/>
      <c r="D275" s="107" t="s">
        <v>622</v>
      </c>
      <c r="E275" s="50" t="s">
        <v>546</v>
      </c>
      <c r="F275" s="50" t="s">
        <v>512</v>
      </c>
      <c r="G275" s="103" t="s">
        <v>499</v>
      </c>
      <c r="H275" s="50" t="s">
        <v>500</v>
      </c>
      <c r="I275" s="889">
        <f aca="true" t="shared" si="117" ref="I275:Q275">I276</f>
        <v>1161.5</v>
      </c>
      <c r="J275" s="890">
        <f t="shared" si="117"/>
        <v>0</v>
      </c>
      <c r="K275" s="488">
        <f t="shared" si="117"/>
        <v>1161.5</v>
      </c>
      <c r="L275" s="907">
        <f t="shared" si="117"/>
        <v>0</v>
      </c>
      <c r="M275" s="908">
        <f t="shared" si="117"/>
        <v>0</v>
      </c>
      <c r="N275" s="921">
        <f t="shared" si="117"/>
        <v>0</v>
      </c>
      <c r="O275" s="907">
        <f t="shared" si="117"/>
        <v>1161.5</v>
      </c>
      <c r="P275" s="908">
        <f t="shared" si="117"/>
        <v>0</v>
      </c>
      <c r="Q275" s="921">
        <f t="shared" si="117"/>
        <v>1161.5</v>
      </c>
    </row>
    <row r="276" spans="1:17" s="1" customFormat="1" ht="20.25" customHeight="1" hidden="1" thickBot="1">
      <c r="A276" s="566"/>
      <c r="B276" s="1430" t="s">
        <v>591</v>
      </c>
      <c r="C276" s="1336"/>
      <c r="D276" s="157">
        <v>892</v>
      </c>
      <c r="E276" s="157">
        <v>10</v>
      </c>
      <c r="F276" s="157" t="s">
        <v>512</v>
      </c>
      <c r="G276" s="69" t="s">
        <v>432</v>
      </c>
      <c r="H276" s="38" t="s">
        <v>446</v>
      </c>
      <c r="I276" s="792">
        <f>L276+O276</f>
        <v>1161.5</v>
      </c>
      <c r="J276" s="793">
        <f>M276+P276</f>
        <v>0</v>
      </c>
      <c r="K276" s="812">
        <f>I276+J276</f>
        <v>1161.5</v>
      </c>
      <c r="L276" s="600">
        <v>0</v>
      </c>
      <c r="M276" s="601"/>
      <c r="N276" s="821">
        <f>L276+M276</f>
        <v>0</v>
      </c>
      <c r="O276" s="600">
        <v>1161.5</v>
      </c>
      <c r="P276" s="601"/>
      <c r="Q276" s="821">
        <f>O276+P276</f>
        <v>1161.5</v>
      </c>
    </row>
    <row r="277" spans="1:17" s="1" customFormat="1" ht="20.25" customHeight="1" hidden="1" thickBot="1">
      <c r="A277" s="1327" t="s">
        <v>454</v>
      </c>
      <c r="B277" s="1433"/>
      <c r="C277" s="1434"/>
      <c r="D277" s="105" t="s">
        <v>622</v>
      </c>
      <c r="E277" s="216" t="s">
        <v>57</v>
      </c>
      <c r="F277" s="216" t="s">
        <v>498</v>
      </c>
      <c r="G277" s="217" t="s">
        <v>499</v>
      </c>
      <c r="H277" s="218" t="s">
        <v>500</v>
      </c>
      <c r="I277" s="777">
        <f aca="true" t="shared" si="118" ref="I277:Q277">I279</f>
        <v>650</v>
      </c>
      <c r="J277" s="1053">
        <f t="shared" si="118"/>
        <v>0</v>
      </c>
      <c r="K277" s="487">
        <f t="shared" si="118"/>
        <v>650</v>
      </c>
      <c r="L277" s="583">
        <f t="shared" si="118"/>
        <v>650</v>
      </c>
      <c r="M277" s="1059">
        <f t="shared" si="118"/>
        <v>0</v>
      </c>
      <c r="N277" s="585">
        <f t="shared" si="118"/>
        <v>650</v>
      </c>
      <c r="O277" s="583">
        <f t="shared" si="118"/>
        <v>0</v>
      </c>
      <c r="P277" s="1059">
        <f t="shared" si="118"/>
        <v>0</v>
      </c>
      <c r="Q277" s="585">
        <f t="shared" si="118"/>
        <v>0</v>
      </c>
    </row>
    <row r="278" spans="1:17" s="1" customFormat="1" ht="12" customHeight="1" hidden="1">
      <c r="A278" s="1364" t="s">
        <v>620</v>
      </c>
      <c r="B278" s="1365"/>
      <c r="C278" s="1366"/>
      <c r="D278" s="90"/>
      <c r="E278" s="80"/>
      <c r="F278" s="81"/>
      <c r="G278" s="54"/>
      <c r="H278" s="55"/>
      <c r="I278" s="65">
        <f aca="true" t="shared" si="119" ref="I278:Q278">I277/I288</f>
        <v>0.0010704405900532025</v>
      </c>
      <c r="J278" s="779"/>
      <c r="K278" s="238">
        <f t="shared" si="119"/>
        <v>0.0009695119804832763</v>
      </c>
      <c r="L278" s="432">
        <f t="shared" si="119"/>
        <v>0.0019029428865360058</v>
      </c>
      <c r="M278" s="586"/>
      <c r="N278" s="587">
        <f t="shared" si="119"/>
        <v>0.0018930006156620462</v>
      </c>
      <c r="O278" s="432">
        <f t="shared" si="119"/>
        <v>0</v>
      </c>
      <c r="P278" s="586"/>
      <c r="Q278" s="587">
        <f t="shared" si="119"/>
        <v>0</v>
      </c>
    </row>
    <row r="279" spans="1:17" s="1" customFormat="1" ht="18" customHeight="1" hidden="1">
      <c r="A279" s="1438" t="s">
        <v>150</v>
      </c>
      <c r="B279" s="1439"/>
      <c r="C279" s="1440"/>
      <c r="D279" s="223" t="s">
        <v>622</v>
      </c>
      <c r="E279" s="224" t="s">
        <v>57</v>
      </c>
      <c r="F279" s="224" t="s">
        <v>497</v>
      </c>
      <c r="G279" s="225" t="s">
        <v>499</v>
      </c>
      <c r="H279" s="226" t="s">
        <v>500</v>
      </c>
      <c r="I279" s="1009">
        <f aca="true" t="shared" si="120" ref="I279:Q279">I280</f>
        <v>650</v>
      </c>
      <c r="J279" s="825">
        <f t="shared" si="120"/>
        <v>0</v>
      </c>
      <c r="K279" s="497">
        <f t="shared" si="120"/>
        <v>650</v>
      </c>
      <c r="L279" s="1022">
        <f t="shared" si="120"/>
        <v>650</v>
      </c>
      <c r="M279" s="843">
        <f t="shared" si="120"/>
        <v>0</v>
      </c>
      <c r="N279" s="867">
        <f t="shared" si="120"/>
        <v>650</v>
      </c>
      <c r="O279" s="1022">
        <f t="shared" si="120"/>
        <v>0</v>
      </c>
      <c r="P279" s="843">
        <f t="shared" si="120"/>
        <v>0</v>
      </c>
      <c r="Q279" s="867">
        <f t="shared" si="120"/>
        <v>0</v>
      </c>
    </row>
    <row r="280" spans="1:17" s="1" customFormat="1" ht="17.25" customHeight="1" hidden="1" thickBot="1">
      <c r="A280" s="566"/>
      <c r="B280" s="1314" t="s">
        <v>151</v>
      </c>
      <c r="C280" s="1315"/>
      <c r="D280" s="251" t="s">
        <v>622</v>
      </c>
      <c r="E280" s="252" t="s">
        <v>57</v>
      </c>
      <c r="F280" s="252" t="s">
        <v>497</v>
      </c>
      <c r="G280" s="253" t="s">
        <v>440</v>
      </c>
      <c r="H280" s="254" t="s">
        <v>446</v>
      </c>
      <c r="I280" s="794">
        <f>L280+O280</f>
        <v>650</v>
      </c>
      <c r="J280" s="795">
        <f>M280+P280</f>
        <v>0</v>
      </c>
      <c r="K280" s="813">
        <f>I280+J280</f>
        <v>650</v>
      </c>
      <c r="L280" s="602">
        <v>650</v>
      </c>
      <c r="M280" s="603"/>
      <c r="N280" s="822">
        <f>L280+M280</f>
        <v>650</v>
      </c>
      <c r="O280" s="602">
        <v>0</v>
      </c>
      <c r="P280" s="603"/>
      <c r="Q280" s="822">
        <f>O280+P280</f>
        <v>0</v>
      </c>
    </row>
    <row r="281" spans="1:17" s="1" customFormat="1" ht="20.25" customHeight="1" hidden="1" thickBot="1">
      <c r="A281" s="1327" t="s">
        <v>544</v>
      </c>
      <c r="B281" s="1433"/>
      <c r="C281" s="1434"/>
      <c r="D281" s="105" t="s">
        <v>622</v>
      </c>
      <c r="E281" s="216" t="s">
        <v>489</v>
      </c>
      <c r="F281" s="216" t="s">
        <v>498</v>
      </c>
      <c r="G281" s="217" t="s">
        <v>499</v>
      </c>
      <c r="H281" s="218" t="s">
        <v>500</v>
      </c>
      <c r="I281" s="777">
        <f aca="true" t="shared" si="121" ref="I281:Q281">I283</f>
        <v>1335</v>
      </c>
      <c r="J281" s="1053">
        <f t="shared" si="121"/>
        <v>0</v>
      </c>
      <c r="K281" s="487">
        <f t="shared" si="121"/>
        <v>1335</v>
      </c>
      <c r="L281" s="583">
        <f t="shared" si="121"/>
        <v>1335</v>
      </c>
      <c r="M281" s="1059">
        <f t="shared" si="121"/>
        <v>0</v>
      </c>
      <c r="N281" s="585">
        <f t="shared" si="121"/>
        <v>1335</v>
      </c>
      <c r="O281" s="583">
        <f t="shared" si="121"/>
        <v>0</v>
      </c>
      <c r="P281" s="1059">
        <f t="shared" si="121"/>
        <v>0</v>
      </c>
      <c r="Q281" s="585">
        <f t="shared" si="121"/>
        <v>0</v>
      </c>
    </row>
    <row r="282" spans="1:17" s="1" customFormat="1" ht="12" customHeight="1" hidden="1">
      <c r="A282" s="1364" t="s">
        <v>620</v>
      </c>
      <c r="B282" s="1365"/>
      <c r="C282" s="1366"/>
      <c r="D282" s="90"/>
      <c r="E282" s="80"/>
      <c r="F282" s="81"/>
      <c r="G282" s="54"/>
      <c r="H282" s="55"/>
      <c r="I282" s="65">
        <f aca="true" t="shared" si="122" ref="I282:Q282">I281/I288</f>
        <v>0.002198520288801577</v>
      </c>
      <c r="J282" s="779"/>
      <c r="K282" s="238">
        <f t="shared" si="122"/>
        <v>0.0019912284522233445</v>
      </c>
      <c r="L282" s="432">
        <f t="shared" si="122"/>
        <v>0.003908351928500873</v>
      </c>
      <c r="M282" s="586"/>
      <c r="N282" s="587">
        <f t="shared" si="122"/>
        <v>0.003887932033705895</v>
      </c>
      <c r="O282" s="432">
        <f t="shared" si="122"/>
        <v>0</v>
      </c>
      <c r="P282" s="586"/>
      <c r="Q282" s="587">
        <f t="shared" si="122"/>
        <v>0</v>
      </c>
    </row>
    <row r="283" spans="1:17" s="1" customFormat="1" ht="16.5" customHeight="1" hidden="1">
      <c r="A283" s="1438" t="s">
        <v>166</v>
      </c>
      <c r="B283" s="1439"/>
      <c r="C283" s="1440"/>
      <c r="D283" s="223" t="s">
        <v>622</v>
      </c>
      <c r="E283" s="224" t="s">
        <v>489</v>
      </c>
      <c r="F283" s="224" t="s">
        <v>497</v>
      </c>
      <c r="G283" s="225" t="s">
        <v>499</v>
      </c>
      <c r="H283" s="226" t="s">
        <v>500</v>
      </c>
      <c r="I283" s="1009">
        <f aca="true" t="shared" si="123" ref="I283:Q283">I284</f>
        <v>1335</v>
      </c>
      <c r="J283" s="825">
        <f t="shared" si="123"/>
        <v>0</v>
      </c>
      <c r="K283" s="497">
        <f t="shared" si="123"/>
        <v>1335</v>
      </c>
      <c r="L283" s="1022">
        <f t="shared" si="123"/>
        <v>1335</v>
      </c>
      <c r="M283" s="843">
        <f t="shared" si="123"/>
        <v>0</v>
      </c>
      <c r="N283" s="867">
        <f t="shared" si="123"/>
        <v>1335</v>
      </c>
      <c r="O283" s="1022">
        <f t="shared" si="123"/>
        <v>0</v>
      </c>
      <c r="P283" s="843">
        <f t="shared" si="123"/>
        <v>0</v>
      </c>
      <c r="Q283" s="867">
        <f t="shared" si="123"/>
        <v>0</v>
      </c>
    </row>
    <row r="284" spans="1:17" s="1" customFormat="1" ht="18.75" customHeight="1" hidden="1" thickBot="1">
      <c r="A284" s="566"/>
      <c r="B284" s="1431" t="s">
        <v>676</v>
      </c>
      <c r="C284" s="1432"/>
      <c r="D284" s="219" t="s">
        <v>622</v>
      </c>
      <c r="E284" s="220" t="s">
        <v>489</v>
      </c>
      <c r="F284" s="220" t="s">
        <v>497</v>
      </c>
      <c r="G284" s="221" t="s">
        <v>461</v>
      </c>
      <c r="H284" s="222" t="s">
        <v>488</v>
      </c>
      <c r="I284" s="1013">
        <f>L284+O284</f>
        <v>1335</v>
      </c>
      <c r="J284" s="1014">
        <f>M284+P284</f>
        <v>0</v>
      </c>
      <c r="K284" s="1065">
        <f>I284+J284</f>
        <v>1335</v>
      </c>
      <c r="L284" s="1026">
        <v>1335</v>
      </c>
      <c r="M284" s="1027"/>
      <c r="N284" s="1068">
        <f>L284+M284</f>
        <v>1335</v>
      </c>
      <c r="O284" s="1026">
        <v>0</v>
      </c>
      <c r="P284" s="1027"/>
      <c r="Q284" s="1068">
        <f>O284+P284</f>
        <v>0</v>
      </c>
    </row>
    <row r="285" spans="1:17" s="1" customFormat="1" ht="21" customHeight="1" hidden="1" thickBot="1">
      <c r="A285" s="1327" t="s">
        <v>153</v>
      </c>
      <c r="B285" s="1433"/>
      <c r="C285" s="1434"/>
      <c r="D285" s="105" t="s">
        <v>622</v>
      </c>
      <c r="E285" s="216" t="s">
        <v>138</v>
      </c>
      <c r="F285" s="216" t="s">
        <v>498</v>
      </c>
      <c r="G285" s="217" t="s">
        <v>499</v>
      </c>
      <c r="H285" s="218" t="s">
        <v>500</v>
      </c>
      <c r="I285" s="777">
        <f aca="true" t="shared" si="124" ref="I285:Q285">I287</f>
        <v>412</v>
      </c>
      <c r="J285" s="1053">
        <f t="shared" si="124"/>
        <v>0</v>
      </c>
      <c r="K285" s="487">
        <f t="shared" si="124"/>
        <v>412</v>
      </c>
      <c r="L285" s="583">
        <f t="shared" si="124"/>
        <v>412</v>
      </c>
      <c r="M285" s="1059">
        <f t="shared" si="124"/>
        <v>0</v>
      </c>
      <c r="N285" s="585">
        <f t="shared" si="124"/>
        <v>412</v>
      </c>
      <c r="O285" s="583">
        <f t="shared" si="124"/>
        <v>0</v>
      </c>
      <c r="P285" s="1059">
        <f t="shared" si="124"/>
        <v>0</v>
      </c>
      <c r="Q285" s="585">
        <f t="shared" si="124"/>
        <v>0</v>
      </c>
    </row>
    <row r="286" spans="1:17" s="1" customFormat="1" ht="12" customHeight="1" hidden="1">
      <c r="A286" s="1441" t="s">
        <v>620</v>
      </c>
      <c r="B286" s="1442"/>
      <c r="C286" s="1443"/>
      <c r="D286" s="90"/>
      <c r="E286" s="80"/>
      <c r="F286" s="81"/>
      <c r="G286" s="54"/>
      <c r="H286" s="55"/>
      <c r="I286" s="65">
        <f aca="true" t="shared" si="125" ref="I286:Q286">I285/I288</f>
        <v>0.0006784946509260298</v>
      </c>
      <c r="J286" s="779"/>
      <c r="K286" s="238">
        <f t="shared" si="125"/>
        <v>0.0006145214399370921</v>
      </c>
      <c r="L286" s="432">
        <f t="shared" si="125"/>
        <v>0.001206173029619745</v>
      </c>
      <c r="M286" s="586"/>
      <c r="N286" s="587">
        <f t="shared" si="125"/>
        <v>0.0011998711594657895</v>
      </c>
      <c r="O286" s="432">
        <f t="shared" si="125"/>
        <v>0</v>
      </c>
      <c r="P286" s="586"/>
      <c r="Q286" s="587">
        <f t="shared" si="125"/>
        <v>0</v>
      </c>
    </row>
    <row r="287" spans="1:17" s="1" customFormat="1" ht="21.75" customHeight="1" hidden="1" thickBot="1">
      <c r="A287" s="1435" t="s">
        <v>154</v>
      </c>
      <c r="B287" s="1436"/>
      <c r="C287" s="1437"/>
      <c r="D287" s="227" t="s">
        <v>622</v>
      </c>
      <c r="E287" s="228" t="s">
        <v>138</v>
      </c>
      <c r="F287" s="228" t="s">
        <v>497</v>
      </c>
      <c r="G287" s="229" t="s">
        <v>152</v>
      </c>
      <c r="H287" s="230" t="s">
        <v>446</v>
      </c>
      <c r="I287" s="1054">
        <f>L287+O287</f>
        <v>412</v>
      </c>
      <c r="J287" s="1055">
        <f>M287+P287</f>
        <v>0</v>
      </c>
      <c r="K287" s="1066">
        <f>I287+J287</f>
        <v>412</v>
      </c>
      <c r="L287" s="1060">
        <v>412</v>
      </c>
      <c r="M287" s="1061"/>
      <c r="N287" s="1069">
        <f>L287+M287</f>
        <v>412</v>
      </c>
      <c r="O287" s="1060">
        <v>0</v>
      </c>
      <c r="P287" s="1061"/>
      <c r="Q287" s="1069">
        <f>O287+P287</f>
        <v>0</v>
      </c>
    </row>
    <row r="288" spans="1:17" s="1" customFormat="1" ht="26.25" customHeight="1" thickBot="1">
      <c r="A288" s="1426" t="s">
        <v>553</v>
      </c>
      <c r="B288" s="1427"/>
      <c r="C288" s="1428"/>
      <c r="D288" s="104" t="s">
        <v>500</v>
      </c>
      <c r="E288" s="28" t="s">
        <v>554</v>
      </c>
      <c r="F288" s="28" t="s">
        <v>498</v>
      </c>
      <c r="G288" s="62" t="s">
        <v>499</v>
      </c>
      <c r="H288" s="9" t="s">
        <v>500</v>
      </c>
      <c r="I288" s="777">
        <f aca="true" t="shared" si="126" ref="I288:Q288">I14+I40+I67+I117+I221+I240+I246+I277+I281+I285</f>
        <v>607226.6000000001</v>
      </c>
      <c r="J288" s="1056">
        <f t="shared" si="126"/>
        <v>63213.80000000001</v>
      </c>
      <c r="K288" s="567">
        <f t="shared" si="126"/>
        <v>670440.4</v>
      </c>
      <c r="L288" s="583">
        <f t="shared" si="126"/>
        <v>341576.2</v>
      </c>
      <c r="M288" s="1062">
        <f t="shared" si="126"/>
        <v>1794.000000000001</v>
      </c>
      <c r="N288" s="1063">
        <f t="shared" si="126"/>
        <v>343370.2</v>
      </c>
      <c r="O288" s="583">
        <f t="shared" si="126"/>
        <v>265650.4</v>
      </c>
      <c r="P288" s="1062">
        <f t="shared" si="126"/>
        <v>61419.8</v>
      </c>
      <c r="Q288" s="1063">
        <f t="shared" si="126"/>
        <v>327070.2</v>
      </c>
    </row>
    <row r="289" spans="1:17" s="1" customFormat="1" ht="16.5" customHeight="1">
      <c r="A289" s="29"/>
      <c r="B289" s="30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P289" s="568" t="s">
        <v>30</v>
      </c>
      <c r="Q289" s="35"/>
    </row>
  </sheetData>
  <mergeCells count="428">
    <mergeCell ref="B234:C234"/>
    <mergeCell ref="B235:C235"/>
    <mergeCell ref="A233:A235"/>
    <mergeCell ref="B88:C88"/>
    <mergeCell ref="A95:A96"/>
    <mergeCell ref="B96:C96"/>
    <mergeCell ref="B196:C196"/>
    <mergeCell ref="B149:C149"/>
    <mergeCell ref="B148:C148"/>
    <mergeCell ref="A199:C199"/>
    <mergeCell ref="B191:C191"/>
    <mergeCell ref="B78:C78"/>
    <mergeCell ref="B79:C79"/>
    <mergeCell ref="E79:E80"/>
    <mergeCell ref="D99:D101"/>
    <mergeCell ref="E99:E101"/>
    <mergeCell ref="B141:C141"/>
    <mergeCell ref="B139:C139"/>
    <mergeCell ref="B138:C138"/>
    <mergeCell ref="B87:C87"/>
    <mergeCell ref="D79:D80"/>
    <mergeCell ref="B73:C73"/>
    <mergeCell ref="D72:D73"/>
    <mergeCell ref="E72:E73"/>
    <mergeCell ref="B76:C76"/>
    <mergeCell ref="B75:C75"/>
    <mergeCell ref="B77:C77"/>
    <mergeCell ref="O9:Q9"/>
    <mergeCell ref="B47:C47"/>
    <mergeCell ref="B53:C53"/>
    <mergeCell ref="H44:H46"/>
    <mergeCell ref="A10:C13"/>
    <mergeCell ref="A24:A25"/>
    <mergeCell ref="A14:C14"/>
    <mergeCell ref="B32:C32"/>
    <mergeCell ref="A31:A37"/>
    <mergeCell ref="B34:C34"/>
    <mergeCell ref="H99:H101"/>
    <mergeCell ref="F60:F61"/>
    <mergeCell ref="G60:G61"/>
    <mergeCell ref="F86:F87"/>
    <mergeCell ref="F99:F101"/>
    <mergeCell ref="G99:G101"/>
    <mergeCell ref="F76:F77"/>
    <mergeCell ref="F63:F64"/>
    <mergeCell ref="F79:F80"/>
    <mergeCell ref="F72:F73"/>
    <mergeCell ref="A53:A61"/>
    <mergeCell ref="B48:C48"/>
    <mergeCell ref="B59:C59"/>
    <mergeCell ref="B60:B61"/>
    <mergeCell ref="B54:B55"/>
    <mergeCell ref="B57:B58"/>
    <mergeCell ref="B56:C56"/>
    <mergeCell ref="A52:C52"/>
    <mergeCell ref="A44:A51"/>
    <mergeCell ref="A67:C67"/>
    <mergeCell ref="A63:A64"/>
    <mergeCell ref="A68:C68"/>
    <mergeCell ref="A69:C69"/>
    <mergeCell ref="B72:C72"/>
    <mergeCell ref="B186:C186"/>
    <mergeCell ref="A181:A186"/>
    <mergeCell ref="A97:C97"/>
    <mergeCell ref="B100:C100"/>
    <mergeCell ref="A112:C112"/>
    <mergeCell ref="A123:C123"/>
    <mergeCell ref="A124:A135"/>
    <mergeCell ref="A136:C136"/>
    <mergeCell ref="B80:C80"/>
    <mergeCell ref="B207:B208"/>
    <mergeCell ref="B182:C182"/>
    <mergeCell ref="A188:C188"/>
    <mergeCell ref="A194:C194"/>
    <mergeCell ref="A189:A193"/>
    <mergeCell ref="B189:C189"/>
    <mergeCell ref="B184:C184"/>
    <mergeCell ref="B185:C185"/>
    <mergeCell ref="B183:C183"/>
    <mergeCell ref="A195:A197"/>
    <mergeCell ref="B171:C171"/>
    <mergeCell ref="F189:F190"/>
    <mergeCell ref="B175:C175"/>
    <mergeCell ref="D175:D176"/>
    <mergeCell ref="E175:E176"/>
    <mergeCell ref="D189:D190"/>
    <mergeCell ref="B177:C177"/>
    <mergeCell ref="A180:C180"/>
    <mergeCell ref="B181:C181"/>
    <mergeCell ref="F175:F176"/>
    <mergeCell ref="B176:C176"/>
    <mergeCell ref="B174:C174"/>
    <mergeCell ref="B190:C190"/>
    <mergeCell ref="A187:C187"/>
    <mergeCell ref="E189:E190"/>
    <mergeCell ref="F169:F170"/>
    <mergeCell ref="B170:C170"/>
    <mergeCell ref="B169:C169"/>
    <mergeCell ref="E172:E173"/>
    <mergeCell ref="F172:F173"/>
    <mergeCell ref="B173:C173"/>
    <mergeCell ref="B172:C172"/>
    <mergeCell ref="D172:D173"/>
    <mergeCell ref="D169:D170"/>
    <mergeCell ref="E169:E170"/>
    <mergeCell ref="E160:E161"/>
    <mergeCell ref="F166:F167"/>
    <mergeCell ref="B167:C167"/>
    <mergeCell ref="B166:C166"/>
    <mergeCell ref="D166:D167"/>
    <mergeCell ref="E166:E167"/>
    <mergeCell ref="B147:C147"/>
    <mergeCell ref="D160:D161"/>
    <mergeCell ref="F163:F164"/>
    <mergeCell ref="B164:C164"/>
    <mergeCell ref="B163:C163"/>
    <mergeCell ref="E163:E164"/>
    <mergeCell ref="D163:D164"/>
    <mergeCell ref="B161:C161"/>
    <mergeCell ref="B160:C160"/>
    <mergeCell ref="F160:F161"/>
    <mergeCell ref="B124:C124"/>
    <mergeCell ref="B101:C101"/>
    <mergeCell ref="A98:A111"/>
    <mergeCell ref="B113:C113"/>
    <mergeCell ref="B108:C108"/>
    <mergeCell ref="B131:C131"/>
    <mergeCell ref="B130:C130"/>
    <mergeCell ref="A143:C143"/>
    <mergeCell ref="B132:C132"/>
    <mergeCell ref="B137:C137"/>
    <mergeCell ref="A137:A142"/>
    <mergeCell ref="B142:C142"/>
    <mergeCell ref="B95:C95"/>
    <mergeCell ref="E86:E87"/>
    <mergeCell ref="D63:D64"/>
    <mergeCell ref="B86:C86"/>
    <mergeCell ref="B74:C74"/>
    <mergeCell ref="B63:C63"/>
    <mergeCell ref="E82:E83"/>
    <mergeCell ref="B81:C81"/>
    <mergeCell ref="B89:C89"/>
    <mergeCell ref="B90:C90"/>
    <mergeCell ref="G54:G55"/>
    <mergeCell ref="G82:G83"/>
    <mergeCell ref="D54:D55"/>
    <mergeCell ref="E54:E55"/>
    <mergeCell ref="F54:F55"/>
    <mergeCell ref="G57:G58"/>
    <mergeCell ref="F82:F83"/>
    <mergeCell ref="E76:E77"/>
    <mergeCell ref="E60:E61"/>
    <mergeCell ref="D76:D77"/>
    <mergeCell ref="B98:C98"/>
    <mergeCell ref="A113:A114"/>
    <mergeCell ref="B114:C114"/>
    <mergeCell ref="B104:C104"/>
    <mergeCell ref="B106:C106"/>
    <mergeCell ref="B102:C102"/>
    <mergeCell ref="B99:C99"/>
    <mergeCell ref="H124:H135"/>
    <mergeCell ref="G124:G135"/>
    <mergeCell ref="F124:F135"/>
    <mergeCell ref="B133:C133"/>
    <mergeCell ref="B129:C129"/>
    <mergeCell ref="B134:C134"/>
    <mergeCell ref="B126:C126"/>
    <mergeCell ref="E124:E135"/>
    <mergeCell ref="B135:C135"/>
    <mergeCell ref="B128:C128"/>
    <mergeCell ref="H103:H104"/>
    <mergeCell ref="B107:C107"/>
    <mergeCell ref="B109:C109"/>
    <mergeCell ref="H106:H107"/>
    <mergeCell ref="B103:C103"/>
    <mergeCell ref="H109:H111"/>
    <mergeCell ref="B105:C105"/>
    <mergeCell ref="B110:C110"/>
    <mergeCell ref="B111:C111"/>
    <mergeCell ref="B218:C218"/>
    <mergeCell ref="A211:A218"/>
    <mergeCell ref="B211:C211"/>
    <mergeCell ref="B215:C215"/>
    <mergeCell ref="B213:B214"/>
    <mergeCell ref="G189:G190"/>
    <mergeCell ref="D124:D135"/>
    <mergeCell ref="B140:C140"/>
    <mergeCell ref="B192:C192"/>
    <mergeCell ref="E148:E149"/>
    <mergeCell ref="E154:E155"/>
    <mergeCell ref="F154:F155"/>
    <mergeCell ref="B155:C155"/>
    <mergeCell ref="B154:C154"/>
    <mergeCell ref="D154:D155"/>
    <mergeCell ref="G228:G229"/>
    <mergeCell ref="G225:G226"/>
    <mergeCell ref="F191:F192"/>
    <mergeCell ref="E191:E192"/>
    <mergeCell ref="E204:E205"/>
    <mergeCell ref="E207:E208"/>
    <mergeCell ref="E225:E231"/>
    <mergeCell ref="F225:F231"/>
    <mergeCell ref="H228:H229"/>
    <mergeCell ref="H225:H226"/>
    <mergeCell ref="H189:H190"/>
    <mergeCell ref="F207:F208"/>
    <mergeCell ref="F204:F205"/>
    <mergeCell ref="H191:H192"/>
    <mergeCell ref="H207:H208"/>
    <mergeCell ref="H204:H205"/>
    <mergeCell ref="G204:G205"/>
    <mergeCell ref="G191:G192"/>
    <mergeCell ref="D191:D192"/>
    <mergeCell ref="B225:C225"/>
    <mergeCell ref="B193:C193"/>
    <mergeCell ref="B204:B205"/>
    <mergeCell ref="B203:C203"/>
    <mergeCell ref="B197:C197"/>
    <mergeCell ref="B206:C206"/>
    <mergeCell ref="B212:C212"/>
    <mergeCell ref="B217:C217"/>
    <mergeCell ref="A221:C221"/>
    <mergeCell ref="F148:F149"/>
    <mergeCell ref="F151:F152"/>
    <mergeCell ref="F157:F158"/>
    <mergeCell ref="B158:C158"/>
    <mergeCell ref="B157:C157"/>
    <mergeCell ref="D157:D158"/>
    <mergeCell ref="E151:E152"/>
    <mergeCell ref="E157:E158"/>
    <mergeCell ref="D151:D152"/>
    <mergeCell ref="B159:C159"/>
    <mergeCell ref="A224:C224"/>
    <mergeCell ref="B122:C122"/>
    <mergeCell ref="D148:D149"/>
    <mergeCell ref="A203:A209"/>
    <mergeCell ref="A223:C223"/>
    <mergeCell ref="A210:C210"/>
    <mergeCell ref="B209:C209"/>
    <mergeCell ref="A222:C222"/>
    <mergeCell ref="B216:C216"/>
    <mergeCell ref="A119:A122"/>
    <mergeCell ref="A236:C236"/>
    <mergeCell ref="B231:C231"/>
    <mergeCell ref="B227:C227"/>
    <mergeCell ref="B233:C233"/>
    <mergeCell ref="B230:C230"/>
    <mergeCell ref="B229:C229"/>
    <mergeCell ref="A232:C232"/>
    <mergeCell ref="A225:A231"/>
    <mergeCell ref="B228:C228"/>
    <mergeCell ref="B226:C226"/>
    <mergeCell ref="B24:C24"/>
    <mergeCell ref="B25:C25"/>
    <mergeCell ref="A21:C21"/>
    <mergeCell ref="A23:C23"/>
    <mergeCell ref="A42:C42"/>
    <mergeCell ref="A43:C43"/>
    <mergeCell ref="A40:C40"/>
    <mergeCell ref="B31:C31"/>
    <mergeCell ref="B37:C37"/>
    <mergeCell ref="B35:C35"/>
    <mergeCell ref="A41:C41"/>
    <mergeCell ref="B261:C261"/>
    <mergeCell ref="E44:E46"/>
    <mergeCell ref="B127:C127"/>
    <mergeCell ref="B119:C119"/>
    <mergeCell ref="A117:C117"/>
    <mergeCell ref="B120:C120"/>
    <mergeCell ref="B125:C125"/>
    <mergeCell ref="A118:C118"/>
    <mergeCell ref="B121:C121"/>
    <mergeCell ref="B44:C44"/>
    <mergeCell ref="B274:C274"/>
    <mergeCell ref="A278:C278"/>
    <mergeCell ref="A260:C260"/>
    <mergeCell ref="B264:C264"/>
    <mergeCell ref="A94:C94"/>
    <mergeCell ref="A246:C246"/>
    <mergeCell ref="A248:C248"/>
    <mergeCell ref="A202:C202"/>
    <mergeCell ref="A281:C281"/>
    <mergeCell ref="A283:C283"/>
    <mergeCell ref="A282:C282"/>
    <mergeCell ref="A267:A274"/>
    <mergeCell ref="B267:C267"/>
    <mergeCell ref="B273:C273"/>
    <mergeCell ref="B272:C272"/>
    <mergeCell ref="B271:C271"/>
    <mergeCell ref="A288:C288"/>
    <mergeCell ref="A275:C275"/>
    <mergeCell ref="B276:C276"/>
    <mergeCell ref="B284:C284"/>
    <mergeCell ref="A285:C285"/>
    <mergeCell ref="A287:C287"/>
    <mergeCell ref="A277:C277"/>
    <mergeCell ref="A279:C279"/>
    <mergeCell ref="B280:C280"/>
    <mergeCell ref="A286:C286"/>
    <mergeCell ref="D5:Q5"/>
    <mergeCell ref="A8:Q8"/>
    <mergeCell ref="I1:Q1"/>
    <mergeCell ref="D3:Q3"/>
    <mergeCell ref="D4:Q4"/>
    <mergeCell ref="A7:Q7"/>
    <mergeCell ref="D2:Q2"/>
    <mergeCell ref="A15:C15"/>
    <mergeCell ref="B18:C18"/>
    <mergeCell ref="B19:C19"/>
    <mergeCell ref="A16:C16"/>
    <mergeCell ref="A17:C17"/>
    <mergeCell ref="A18:A20"/>
    <mergeCell ref="B20:C20"/>
    <mergeCell ref="B33:C33"/>
    <mergeCell ref="A22:C22"/>
    <mergeCell ref="A26:C26"/>
    <mergeCell ref="B28:C28"/>
    <mergeCell ref="A30:C30"/>
    <mergeCell ref="A29:C29"/>
    <mergeCell ref="B27:C27"/>
    <mergeCell ref="A27:A28"/>
    <mergeCell ref="D27:D28"/>
    <mergeCell ref="H31:H34"/>
    <mergeCell ref="E24:E25"/>
    <mergeCell ref="D18:D20"/>
    <mergeCell ref="E18:E20"/>
    <mergeCell ref="F18:F20"/>
    <mergeCell ref="F24:F25"/>
    <mergeCell ref="E31:E34"/>
    <mergeCell ref="F31:F34"/>
    <mergeCell ref="D24:D25"/>
    <mergeCell ref="E57:E58"/>
    <mergeCell ref="F57:F58"/>
    <mergeCell ref="F27:F28"/>
    <mergeCell ref="E27:E28"/>
    <mergeCell ref="E63:E64"/>
    <mergeCell ref="B156:C156"/>
    <mergeCell ref="A147:A177"/>
    <mergeCell ref="B168:C168"/>
    <mergeCell ref="B150:C150"/>
    <mergeCell ref="B152:C152"/>
    <mergeCell ref="B151:C151"/>
    <mergeCell ref="B165:C165"/>
    <mergeCell ref="D86:D87"/>
    <mergeCell ref="B71:C71"/>
    <mergeCell ref="D204:D205"/>
    <mergeCell ref="D207:D208"/>
    <mergeCell ref="B64:C64"/>
    <mergeCell ref="A247:C247"/>
    <mergeCell ref="B243:C243"/>
    <mergeCell ref="A242:C242"/>
    <mergeCell ref="A241:C241"/>
    <mergeCell ref="B153:C153"/>
    <mergeCell ref="B162:C162"/>
    <mergeCell ref="A146:C146"/>
    <mergeCell ref="F258:F259"/>
    <mergeCell ref="E268:E270"/>
    <mergeCell ref="E253:E255"/>
    <mergeCell ref="F253:F255"/>
    <mergeCell ref="E258:E259"/>
    <mergeCell ref="F268:F270"/>
    <mergeCell ref="D237:D238"/>
    <mergeCell ref="E237:E238"/>
    <mergeCell ref="D268:D270"/>
    <mergeCell ref="D31:D34"/>
    <mergeCell ref="D57:D58"/>
    <mergeCell ref="D82:D83"/>
    <mergeCell ref="D60:D61"/>
    <mergeCell ref="D50:D51"/>
    <mergeCell ref="D44:D46"/>
    <mergeCell ref="D225:D231"/>
    <mergeCell ref="B36:C36"/>
    <mergeCell ref="A70:A91"/>
    <mergeCell ref="B91:C91"/>
    <mergeCell ref="B82:B83"/>
    <mergeCell ref="B85:C85"/>
    <mergeCell ref="B84:C84"/>
    <mergeCell ref="B49:C49"/>
    <mergeCell ref="B50:B51"/>
    <mergeCell ref="A62:C62"/>
    <mergeCell ref="B70:C70"/>
    <mergeCell ref="A198:C198"/>
    <mergeCell ref="B195:C195"/>
    <mergeCell ref="B257:C257"/>
    <mergeCell ref="B270:C270"/>
    <mergeCell ref="B268:C268"/>
    <mergeCell ref="B269:C269"/>
    <mergeCell ref="B262:C263"/>
    <mergeCell ref="A240:C240"/>
    <mergeCell ref="B237:C237"/>
    <mergeCell ref="A237:A238"/>
    <mergeCell ref="B238:C238"/>
    <mergeCell ref="A261:A264"/>
    <mergeCell ref="E261:E264"/>
    <mergeCell ref="F261:F264"/>
    <mergeCell ref="D253:D255"/>
    <mergeCell ref="F249:F250"/>
    <mergeCell ref="E249:E250"/>
    <mergeCell ref="F237:F238"/>
    <mergeCell ref="D249:D250"/>
    <mergeCell ref="B256:C256"/>
    <mergeCell ref="B249:C249"/>
    <mergeCell ref="A251:C251"/>
    <mergeCell ref="B252:C252"/>
    <mergeCell ref="A252:A259"/>
    <mergeCell ref="B258:C258"/>
    <mergeCell ref="A249:A250"/>
    <mergeCell ref="B250:C250"/>
    <mergeCell ref="B259:C259"/>
    <mergeCell ref="D258:D259"/>
    <mergeCell ref="D261:D264"/>
    <mergeCell ref="B253:B255"/>
    <mergeCell ref="I10:K12"/>
    <mergeCell ref="E50:E51"/>
    <mergeCell ref="F50:F51"/>
    <mergeCell ref="G50:G51"/>
    <mergeCell ref="F44:F46"/>
    <mergeCell ref="B45:C45"/>
    <mergeCell ref="B46:C46"/>
    <mergeCell ref="L10:Q10"/>
    <mergeCell ref="D11:D13"/>
    <mergeCell ref="E11:E13"/>
    <mergeCell ref="F11:F13"/>
    <mergeCell ref="G11:G13"/>
    <mergeCell ref="H11:H13"/>
    <mergeCell ref="L11:N12"/>
    <mergeCell ref="O11:Q12"/>
    <mergeCell ref="D10:H10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2013-06-09T16:08:18Z</cp:lastPrinted>
  <dcterms:created xsi:type="dcterms:W3CDTF">2007-08-05T11:42:44Z</dcterms:created>
  <dcterms:modified xsi:type="dcterms:W3CDTF">2013-06-10T03:30:15Z</dcterms:modified>
  <cp:category/>
  <cp:version/>
  <cp:contentType/>
  <cp:contentStatus/>
</cp:coreProperties>
</file>